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VM INFO" sheetId="2" r:id="rId2"/>
    <sheet name="VM DISK INFO" sheetId="3" r:id="rId3"/>
    <sheet name="VM NETWORK" sheetId="4" r:id="rId4"/>
    <sheet name="STORAGE CONTAINER" sheetId="5" r:id="rId5"/>
    <sheet name="HOST AHV" sheetId="6" r:id="rId6"/>
    <sheet name="VOLUME GROUP" sheetId="7" r:id="rId7"/>
    <sheet name="VDISK INFO" sheetId="8" r:id="rId8"/>
    <sheet name="PE IMAGE" sheetId="9" r:id="rId9"/>
    <sheet name="PC IMAGE" sheetId="10" r:id="rId10"/>
    <sheet name="PHYSICAL DISK" sheetId="11" r:id="rId11"/>
    <sheet name="STORAGE POOL" sheetId="12" r:id="rId12"/>
  </sheets>
  <definedNames>
    <definedName name="_xlnm._FilterDatabase" localSheetId="5" hidden="1">'HOST AHV'!$A$1:$Z$1</definedName>
    <definedName name="_xlnm._FilterDatabase" localSheetId="9" hidden="1">'PC IMAGE'!$A$1:$Z$1</definedName>
    <definedName name="_xlnm._FilterDatabase" localSheetId="8" hidden="1">'PE IMAGE'!$A$1:$Z$1</definedName>
    <definedName name="_xlnm._FilterDatabase" localSheetId="10" hidden="1">'PHYSICAL DISK'!$A$1:$Z$1</definedName>
    <definedName name="_xlnm._FilterDatabase" localSheetId="4" hidden="1">'STORAGE CONTAINER'!$A$1:$Z$1</definedName>
    <definedName name="_xlnm._FilterDatabase" localSheetId="11" hidden="1">'STORAGE POOL'!$A$1:$Z$1</definedName>
    <definedName name="_xlnm._FilterDatabase" localSheetId="7" hidden="1">'VDISK INFO'!$A$1:$Z$1</definedName>
    <definedName name="_xlnm._FilterDatabase" localSheetId="2" hidden="1">'VM DISK INFO'!$A$1:$Z$1</definedName>
    <definedName name="_xlnm._FilterDatabase" localSheetId="1" hidden="1">'VM INFO'!$D$1:$Z$1</definedName>
    <definedName name="_xlnm._FilterDatabase" localSheetId="3" hidden="1">'VM NETWORK'!$A$1:$Z$1</definedName>
    <definedName name="_xlnm._FilterDatabase" localSheetId="6" hidden="1">'VOLUME GROUP'!$A$1:$Z$1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M1" authorId="0">
      <text>
        <r>
          <rPr>
            <sz val="8"/>
            <color indexed="81"/>
            <rFont val="Tahoma"/>
            <family val="2"/>
          </rPr>
          <t>IF CLUSTER IS FULL SSD THIS OPTION NOT´S APPLY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1" authorId="0">
      <text>
        <r>
          <rPr>
            <sz val="8"/>
            <color indexed="81"/>
            <rFont val="Tahoma"/>
            <family val="2"/>
          </rPr>
          <t>IF CLUSTER IS FULL SSD THIS OPTION NOT´S APPLY</t>
        </r>
      </text>
    </comment>
  </commentList>
</comments>
</file>

<file path=xl/sharedStrings.xml><?xml version="1.0" encoding="utf-8"?>
<sst xmlns="http://schemas.openxmlformats.org/spreadsheetml/2006/main" count="6125" uniqueCount="1212">
  <si>
    <t>CLUSTER NAME</t>
  </si>
  <si>
    <t>CLUSTER AOS VERSION</t>
  </si>
  <si>
    <t>CLUSTER AHV VERSION</t>
  </si>
  <si>
    <t>CLUSTER NCC VERSION</t>
  </si>
  <si>
    <t>CLUSTER SUBNET</t>
  </si>
  <si>
    <t>CLUSTER TIMEZONE</t>
  </si>
  <si>
    <t>CLUSTER DNS</t>
  </si>
  <si>
    <t>CLUSTER NTP</t>
  </si>
  <si>
    <t>CLUSTER N°NODES</t>
  </si>
  <si>
    <t>CLUSTER STORAGE TYPE</t>
  </si>
  <si>
    <t>TOTAL DISK</t>
  </si>
  <si>
    <t>CLUSTER IP</t>
  </si>
  <si>
    <t>CLUSTER DATA SERVICE IP</t>
  </si>
  <si>
    <t>CLUSTER REDUNDANCY FACTOR</t>
  </si>
  <si>
    <t>TOTAL VM</t>
  </si>
  <si>
    <t>HA ENABLED</t>
  </si>
  <si>
    <t>HA RESERVATION</t>
  </si>
  <si>
    <t>HA HOST TOLERATE</t>
  </si>
  <si>
    <t>HA STATE</t>
  </si>
  <si>
    <t>RESILIENCY STATUS LEVEL</t>
  </si>
  <si>
    <t>N°DISK CAN BE FAIL ON METADATA</t>
  </si>
  <si>
    <t xml:space="preserve">DISK IS REBUILDING </t>
  </si>
  <si>
    <t>N°DISK CAN BE FAIL ON ERASURE_CODE_STRIP_SIZE</t>
  </si>
  <si>
    <t>N°DISK CAN BE FAIL ON EXTENT_GROUPS</t>
  </si>
  <si>
    <t>N°DISK CAN BE FAIL ON OPLOG</t>
  </si>
  <si>
    <t xml:space="preserve">DIRECTORY NAME </t>
  </si>
  <si>
    <t xml:space="preserve">DIRECTORY TYPE </t>
  </si>
  <si>
    <t xml:space="preserve">DIRECTORY CONNECTION </t>
  </si>
  <si>
    <t xml:space="preserve">DIRECTORY URL </t>
  </si>
  <si>
    <t xml:space="preserve">DIRECTORY DOMAIN </t>
  </si>
  <si>
    <t xml:space="preserve">DIRECTORY USER ACCOUNT </t>
  </si>
  <si>
    <t xml:space="preserve">DIRECTORY SEARCH TYPE </t>
  </si>
  <si>
    <t>PRISM CENTRAL URL</t>
  </si>
  <si>
    <t>DATE</t>
  </si>
  <si>
    <t>VERSION SCRIPT TOOLS</t>
  </si>
  <si>
    <t>VM UUID</t>
  </si>
  <si>
    <t>VM Name</t>
  </si>
  <si>
    <t>Host_uuid</t>
  </si>
  <si>
    <t>Host_Name</t>
  </si>
  <si>
    <t>Power_state</t>
  </si>
  <si>
    <t>Ip_address</t>
  </si>
  <si>
    <t>Mac_address</t>
  </si>
  <si>
    <t>Is_connected</t>
  </si>
  <si>
    <t>Network_UUID</t>
  </si>
  <si>
    <t>VLAN NAME</t>
  </si>
  <si>
    <t>Num_cores_per_vcpu</t>
  </si>
  <si>
    <t>Num_vcpus</t>
  </si>
  <si>
    <t>Memory in MB</t>
  </si>
  <si>
    <t>Timezone</t>
  </si>
  <si>
    <t>Description</t>
  </si>
  <si>
    <t>Project</t>
  </si>
  <si>
    <t>NGT State</t>
  </si>
  <si>
    <t>NGT Install status</t>
  </si>
  <si>
    <t>NGT Version</t>
  </si>
  <si>
    <t>NGT Reachable</t>
  </si>
  <si>
    <t>VM CREATION TIME</t>
  </si>
  <si>
    <t>VM NAME</t>
  </si>
  <si>
    <t>DISK INTERFACE</t>
  </si>
  <si>
    <t>DISK INTERFACE LABEL</t>
  </si>
  <si>
    <t>DISK INDEX</t>
  </si>
  <si>
    <t>DISK VMDISK/VOLUME GROUP</t>
  </si>
  <si>
    <t>VDISK UUID</t>
  </si>
  <si>
    <t>VDISK SIZE IN GB</t>
  </si>
  <si>
    <t>VDISK ON STORAGE CONTAINER UUID</t>
  </si>
  <si>
    <t>VDISK ON STORAGE NAME</t>
  </si>
  <si>
    <t>VOLUME GROUP UUID</t>
  </si>
  <si>
    <t>VOLUME GROUP NAME</t>
  </si>
  <si>
    <t>VM FLASH MODE</t>
  </si>
  <si>
    <t>CDROM</t>
  </si>
  <si>
    <t>CDROM ISO MOUNTED</t>
  </si>
  <si>
    <t>UUID</t>
  </si>
  <si>
    <t>Network Name</t>
  </si>
  <si>
    <t>Vlan ID</t>
  </si>
  <si>
    <t>Name</t>
  </si>
  <si>
    <t>Used Space Bytes</t>
  </si>
  <si>
    <t>Used Space GB</t>
  </si>
  <si>
    <t>Max_capacity_in_Bytes</t>
  </si>
  <si>
    <t>Max_capacity_in_GB</t>
  </si>
  <si>
    <t>Replication_factor</t>
  </si>
  <si>
    <t>erasure_code</t>
  </si>
  <si>
    <t>on_disk_dedup</t>
  </si>
  <si>
    <t>compression_enabled</t>
  </si>
  <si>
    <t>NAME</t>
  </si>
  <si>
    <t>HYPERVISOR IP</t>
  </si>
  <si>
    <t>SERIAL NODE</t>
  </si>
  <si>
    <t>CVM IP</t>
  </si>
  <si>
    <t>SERIAL BLOCK</t>
  </si>
  <si>
    <t>BLOCK MODEL</t>
  </si>
  <si>
    <t>CPU MODEL</t>
  </si>
  <si>
    <t>TOTAL CPU</t>
  </si>
  <si>
    <t>TOTAL THREADS</t>
  </si>
  <si>
    <t>TOTAL SOCKET</t>
  </si>
  <si>
    <t>MEMORY IN GB</t>
  </si>
  <si>
    <t>HYPERVISOR VERSION</t>
  </si>
  <si>
    <t>TOTAL VM ON NODE</t>
  </si>
  <si>
    <t>DEGRADED</t>
  </si>
  <si>
    <t>MAINTENANCE MODE</t>
  </si>
  <si>
    <t>IPMI IP</t>
  </si>
  <si>
    <t>NODE STATE</t>
  </si>
  <si>
    <t>BIOS VERSION</t>
  </si>
  <si>
    <t>BMC VERSION</t>
  </si>
  <si>
    <t>VMDISK UUID</t>
  </si>
  <si>
    <t>VMDISK SIZE GB</t>
  </si>
  <si>
    <t>FLASH MODE</t>
  </si>
  <si>
    <t>DEVICE ADDRESS</t>
  </si>
  <si>
    <t>DEVICE IN GB</t>
  </si>
  <si>
    <t>STORAGECONTENT UUID</t>
  </si>
  <si>
    <t>STORAGECONTENT NAME</t>
  </si>
  <si>
    <t>NDFS PATH</t>
  </si>
  <si>
    <t>Image Type</t>
  </si>
  <si>
    <t>Image Size in GB</t>
  </si>
  <si>
    <t>Image State</t>
  </si>
  <si>
    <t>created_time_in_usecs</t>
  </si>
  <si>
    <t>Image Owner</t>
  </si>
  <si>
    <t>HOST IP</t>
  </si>
  <si>
    <t>HOST NAME</t>
  </si>
  <si>
    <t>TIER</t>
  </si>
  <si>
    <t>LOCATION</t>
  </si>
  <si>
    <t>DISK SIZE</t>
  </si>
  <si>
    <t>DISK ONLINE</t>
  </si>
  <si>
    <t>DISK STATUS</t>
  </si>
  <si>
    <t>DISK MODEL</t>
  </si>
  <si>
    <t>DISK FIRMWARE</t>
  </si>
  <si>
    <t>DISK SERIAL</t>
  </si>
  <si>
    <t>DISK UUID</t>
  </si>
  <si>
    <t>DISK HEALTH</t>
  </si>
  <si>
    <t>POOL UUID</t>
  </si>
  <si>
    <t>POOL NAME</t>
  </si>
  <si>
    <t>POOL CAPACITY IN TB</t>
  </si>
  <si>
    <t>POOL DISK UUID</t>
  </si>
  <si>
    <t>DISK HOST OWNER</t>
  </si>
  <si>
    <t>DISK TIER</t>
  </si>
  <si>
    <t>EMTEC_SITE1</t>
  </si>
  <si>
    <t>f8d95f28-de31-46c9-9466-be8a4df6cf83</t>
  </si>
  <si>
    <t>PRUEBA1_43hrhq</t>
  </si>
  <si>
    <t>b9c2a557-6f4a-4707-9f6f-9bf5175327ce</t>
  </si>
  <si>
    <t>on</t>
  </si>
  <si>
    <t>10.26.1.38</t>
  </si>
  <si>
    <t>50:6b:8d:ed:bc:ce</t>
  </si>
  <si>
    <t>7d394bf2-a707-4f36-a5cc-94d915f6eca7</t>
  </si>
  <si>
    <t>32768</t>
  </si>
  <si>
    <t>UTC</t>
  </si>
  <si>
    <t>DBServer for Postgres DB PRUEBA1 created by ERA</t>
  </si>
  <si>
    <t>default</t>
  </si>
  <si>
    <t>UNINSTALLED</t>
  </si>
  <si>
    <t>ENABLED</t>
  </si>
  <si>
    <t>-</t>
  </si>
  <si>
    <t>2019-05-24T21:05:55Z</t>
  </si>
  <si>
    <t>fab1ec88-cebc-41a6-b3b6-f8295b258187</t>
  </si>
  <si>
    <t>prueba-8f6b93-k8s-master-0</t>
  </si>
  <si>
    <t>00bc13b3-188c-4297-a43a-fda9cbfef307</t>
  </si>
  <si>
    <t>10.26.1.76</t>
  </si>
  <si>
    <t>50:6b:8d:a6:3e:f6</t>
  </si>
  <si>
    <t>4096</t>
  </si>
  <si>
    <t>Enable for check</t>
  </si>
  <si>
    <t>2019-05-24T21:06:02Z</t>
  </si>
  <si>
    <t>fafa5111-0f04-407e-814f-b717c6c4ab7f</t>
  </si>
  <si>
    <t>karbon-20190514-78e464-etcd-9db602</t>
  </si>
  <si>
    <t>10.26.1.84</t>
  </si>
  <si>
    <t>50:6b:8d:81:25:0b</t>
  </si>
  <si>
    <t>8192</t>
  </si>
  <si>
    <t>2019-05-24T21:06:00Z</t>
  </si>
  <si>
    <t>d49110df-1ebf-4672-8a77-a2cd09896803</t>
  </si>
  <si>
    <t>karbon-20190514-440cc5-k8s-worker-2</t>
  </si>
  <si>
    <t>10.26.1.20</t>
  </si>
  <si>
    <t>50:6b:8d:3a:83:ce</t>
  </si>
  <si>
    <t>2019-05-24T21:06:03Z</t>
  </si>
  <si>
    <t>d49a3a09-5b87-409a-9eb9-c2a76a87225f</t>
  </si>
  <si>
    <t>cluster3-51d3aa-etcd-3e29ed</t>
  </si>
  <si>
    <t>eccc68bb-a8cc-4a3e-b897-8c15a880577f</t>
  </si>
  <si>
    <t>50:6b:8d:62:75:68</t>
  </si>
  <si>
    <t>d2277c26-bf26-4db1-b35e-fe7820d12e98</t>
  </si>
  <si>
    <t>2019-05-24T21:06:01Z</t>
  </si>
  <si>
    <t>d8c6936a-7d67-4203-ac78-edbd8996b7eb</t>
  </si>
  <si>
    <t>karbon-20190514-440cc5-k8s-worker-1</t>
  </si>
  <si>
    <t>10.26.1.75</t>
  </si>
  <si>
    <t>50:6b:8d:c7:1c:0b</t>
  </si>
  <si>
    <t>2019-05-24T21:03:00Z</t>
  </si>
  <si>
    <t>d925d737-c216-49c6-afbd-b422d8cd6372</t>
  </si>
  <si>
    <t>POC_RP_5</t>
  </si>
  <si>
    <t>off</t>
  </si>
  <si>
    <t>10.26.1.64</t>
  </si>
  <si>
    <t>50:6b:8d:9c:30:2a</t>
  </si>
  <si>
    <t>America/Santiago</t>
  </si>
  <si>
    <t>INSTALLED</t>
  </si>
  <si>
    <t>1.6</t>
  </si>
  <si>
    <t>2019-05-24T21:02:41Z</t>
  </si>
  <si>
    <t>db366c3d-60c9-4927-b956-5c8f11d028ae</t>
  </si>
  <si>
    <t>IOMETER_DYNAMO_02</t>
  </si>
  <si>
    <t>10.26.1.83</t>
  </si>
  <si>
    <t>50:6b:8d:91:b0:7a</t>
  </si>
  <si>
    <t>2048</t>
  </si>
  <si>
    <t>2019-05-24T21:05:57Z</t>
  </si>
  <si>
    <t>dc2f6374-7760-4a8a-8720-21e907c24e1f</t>
  </si>
  <si>
    <t>IOMETER_DYNAMO_1</t>
  </si>
  <si>
    <t>10.26.1.127</t>
  </si>
  <si>
    <t>50:6b:8d:85:19:43</t>
  </si>
  <si>
    <t>2019-05-24T21:05:54Z</t>
  </si>
  <si>
    <t>e4f0069c-4a31-4864-972b-7df70b4acc61</t>
  </si>
  <si>
    <t>POC_FLOW_WEB_SERVER</t>
  </si>
  <si>
    <t>10.26.1.17</t>
  </si>
  <si>
    <t>50:6b:8d:10:9e:a2</t>
  </si>
  <si>
    <t>2019-05-24T21:09:00Z</t>
  </si>
  <si>
    <t>192.168.30.147</t>
  </si>
  <si>
    <t>50:6b:8d:7c:5f:c0</t>
  </si>
  <si>
    <t>02e49fb8-a1cf-4e92-ac54-7e2d3d4b3807</t>
  </si>
  <si>
    <t>f36c8804-bdb0-485b-8975-bb799bc2ff1e</t>
  </si>
  <si>
    <t>WIN2012R2_SQL2014_01</t>
  </si>
  <si>
    <t>10.26.1.104</t>
  </si>
  <si>
    <t>50:6b:8d:32:ea:85</t>
  </si>
  <si>
    <t>2019-05-24T21:08:55Z</t>
  </si>
  <si>
    <t>f02facec-b152-4cea-ae03-86b6d85b8c86</t>
  </si>
  <si>
    <t>POC_FLOW_WEB_CLIENT</t>
  </si>
  <si>
    <t>10.26.1.16</t>
  </si>
  <si>
    <t>50:6b:8d:77:e1:ea</t>
  </si>
  <si>
    <t>f651981b-eac3-46fc-877e-9e9ad0ae02a8</t>
  </si>
  <si>
    <t>karbon-ce0d73-k8s-worker-2</t>
  </si>
  <si>
    <t>10.26.1.95</t>
  </si>
  <si>
    <t>50:6b:8d:8c:3e:70</t>
  </si>
  <si>
    <t>00bdef1a-88bd-4120-8642-eb56a4f569b9</t>
  </si>
  <si>
    <t>POC_PROJECT_00</t>
  </si>
  <si>
    <t>10.26.1.27</t>
  </si>
  <si>
    <t>50:6b:8d:05:a7:c7</t>
  </si>
  <si>
    <t>2019-05-24T21:02:59Z</t>
  </si>
  <si>
    <t>05569fa3-d176-4b91-9096-dbea689165de</t>
  </si>
  <si>
    <t>OLE_67_TEST</t>
  </si>
  <si>
    <t>10.26.1.21</t>
  </si>
  <si>
    <t>50:6b:8d:ee:02:ad</t>
  </si>
  <si>
    <t>0a75dc49-f892-44aa-834e-c2eff99115f6</t>
  </si>
  <si>
    <t>karbon-ce0d73-k8s-worker-1</t>
  </si>
  <si>
    <t>10.26.1.121</t>
  </si>
  <si>
    <t>50:6b:8d:e1:86:a6</t>
  </si>
  <si>
    <t>2019-05-24T21:08:58Z</t>
  </si>
  <si>
    <t>143dc4a3-c9c1-4d9f-aa4f-e9a6c637defc</t>
  </si>
  <si>
    <t>POC_PROXY</t>
  </si>
  <si>
    <t>192.168.30.48</t>
  </si>
  <si>
    <t>50:6b:8d:9d:be:9a</t>
  </si>
  <si>
    <t>1.6.2</t>
  </si>
  <si>
    <t>10.26.1.59</t>
  </si>
  <si>
    <t>50:6b:8d:1c:2f:d6</t>
  </si>
  <si>
    <t>14e5f59a-afd2-472a-8591-86a74e5748e2</t>
  </si>
  <si>
    <t>karbon-20190514-78e464-etcd-4686e2</t>
  </si>
  <si>
    <t>10.26.1.43</t>
  </si>
  <si>
    <t>50:6b:8d:04:55:45</t>
  </si>
  <si>
    <t>2019-05-24T21:08:59Z</t>
  </si>
  <si>
    <t>19af6bdb-7c33-4d95-8577-e370ddb2811c</t>
  </si>
  <si>
    <t>OLE_6.3_prueba1</t>
  </si>
  <si>
    <t>10.26.1.93</t>
  </si>
  <si>
    <t>50:6b:8d:77:7c:f9</t>
  </si>
  <si>
    <t>2019-05-24T21:02:54Z</t>
  </si>
  <si>
    <t>1f081297-1bfc-47ef-8a67-5faa92f72a5c</t>
  </si>
  <si>
    <t>karbon20190404-ce1bc3-etcd-2bd221</t>
  </si>
  <si>
    <t>50:6b:8d:e2:2c:3f</t>
  </si>
  <si>
    <t>2019-05-24T21:08:54Z</t>
  </si>
  <si>
    <t>24806ab5-f3f8-4705-8bac-bd2b304f6af0</t>
  </si>
  <si>
    <t>karbon-b77c64-etcd-ecb390</t>
  </si>
  <si>
    <t>10.26.1.72</t>
  </si>
  <si>
    <t>50:6b:8d:09:00:08</t>
  </si>
  <si>
    <t>2019-05-24T21:05:56Z</t>
  </si>
  <si>
    <t>288d52ac-b3bf-4b53-b693-5c642ee2b9c7</t>
  </si>
  <si>
    <t>GVALERA_LINUX4</t>
  </si>
  <si>
    <t>10.26.1.77</t>
  </si>
  <si>
    <t>50:6b:8d:ad:e2:bb</t>
  </si>
  <si>
    <t>2019-05-24T21:03:01Z</t>
  </si>
  <si>
    <t>2f7d98f4-c78f-4dbf-933e-798aaa7c3bdd</t>
  </si>
  <si>
    <t>GVALERA_LINUX1</t>
  </si>
  <si>
    <t>10.26.1.122</t>
  </si>
  <si>
    <t>50:6b:8d:70:c1:64</t>
  </si>
  <si>
    <t>2cefffa4-9cff-482d-831b-a6474aa156b1</t>
  </si>
  <si>
    <t>HAPROXY</t>
  </si>
  <si>
    <t>10.26.1.115</t>
  </si>
  <si>
    <t>50:6b:8d:cd:50:8e</t>
  </si>
  <si>
    <t>2019-05-24T21:08:57Z</t>
  </si>
  <si>
    <t>374c89a6-46ce-41df-869d-39166f30d63c</t>
  </si>
  <si>
    <t>POC_RP_1</t>
  </si>
  <si>
    <t>10.26.1.116</t>
  </si>
  <si>
    <t>50:6b:8d:58:5c:72</t>
  </si>
  <si>
    <t>3480c267-6765-4e82-b8fd-0e078e796965</t>
  </si>
  <si>
    <t>W2K12</t>
  </si>
  <si>
    <t>10.26.1.110</t>
  </si>
  <si>
    <t>50:6b:8d:28:3b:8a</t>
  </si>
  <si>
    <t>4016</t>
  </si>
  <si>
    <t>Data mover VM</t>
  </si>
  <si>
    <t>2019-05-24T21:02:57Z</t>
  </si>
  <si>
    <t>3598ae3d-c573-40ce-b52a-548973325945</t>
  </si>
  <si>
    <t>GVALERA_LINUX2</t>
  </si>
  <si>
    <t>10.26.1.96</t>
  </si>
  <si>
    <t>50:6b:8d:11:93:77</t>
  </si>
  <si>
    <t>3626f9de-0df3-4a59-96a7-655507244f5f</t>
  </si>
  <si>
    <t>karbon-ce0d73-k8s-master-0</t>
  </si>
  <si>
    <t>10.26.1.34</t>
  </si>
  <si>
    <t>50:6b:8d:9b:e0:76</t>
  </si>
  <si>
    <t>2019-05-24T21:02:56Z</t>
  </si>
  <si>
    <t>38c7ac3f-fab4-4dc9-a365-46df081f4f75</t>
  </si>
  <si>
    <t>karbon-ce0d73-k8s-worker-0</t>
  </si>
  <si>
    <t>10.26.1.120</t>
  </si>
  <si>
    <t>50:6b:8d:5d:ac:af</t>
  </si>
  <si>
    <t>3b07c854-4809-4a1c-bc89-e77318c62852</t>
  </si>
  <si>
    <t>NTNX-POC-FS-1</t>
  </si>
  <si>
    <t>10.26.1.119</t>
  </si>
  <si>
    <t>50:6b:8d:81:5d:5f</t>
  </si>
  <si>
    <t>12288</t>
  </si>
  <si>
    <t>3b1cc19b-b3ee-4fcc-9b9f-ec7227a54f47</t>
  </si>
  <si>
    <t>ERA_NTNX</t>
  </si>
  <si>
    <t>10.26.1.129</t>
  </si>
  <si>
    <t>50:6b:8d:87:2e:9d</t>
  </si>
  <si>
    <t>16384</t>
  </si>
  <si>
    <t>2019-05-24T21:08:56Z</t>
  </si>
  <si>
    <t>42e4f972-7967-4964-8d61-a946a16a37ad</t>
  </si>
  <si>
    <t>cluster2-0a1e44-etcd-87c8e7</t>
  </si>
  <si>
    <t>50:6b:8d:59:80:5d</t>
  </si>
  <si>
    <t>45ff8742-7cdf-4172-85c9-19ae32e78ef3</t>
  </si>
  <si>
    <t>karbon-test-87bf57-etcd-0</t>
  </si>
  <si>
    <t>10.26.1.91</t>
  </si>
  <si>
    <t>50:6b:8d:24:69:ba</t>
  </si>
  <si>
    <t>2019-05-28T19:22:49Z</t>
  </si>
  <si>
    <t>4a85520d-b2c2-4882-9ae8-d5bb6df5f154</t>
  </si>
  <si>
    <t>prueba-8f6b93-k8s-worker-2</t>
  </si>
  <si>
    <t>f6dd7c2f-ccf9-4063-b43c-a316f99273e1</t>
  </si>
  <si>
    <t>10.26.1.106</t>
  </si>
  <si>
    <t>50:6b:8d:21:a5:92</t>
  </si>
  <si>
    <t>4c3486e3-322d-476b-8fc9-a830843e88c8</t>
  </si>
  <si>
    <t>POC_AD_NTNX</t>
  </si>
  <si>
    <t>10.26.1.41</t>
  </si>
  <si>
    <t>50:6b:8d:15:28:c8</t>
  </si>
  <si>
    <t>DISABLED</t>
  </si>
  <si>
    <t>4e56eb47-c49c-4bfe-ba44-df4e853fb054</t>
  </si>
  <si>
    <t>GVALERA_LINUX3</t>
  </si>
  <si>
    <t>10.26.1.128</t>
  </si>
  <si>
    <t>50:6b:8d:7a:a1:7a</t>
  </si>
  <si>
    <t>2019-05-24T21:02:55Z</t>
  </si>
  <si>
    <t>54cba7b1-ae91-40e3-8844-5b9e1c1a3fac</t>
  </si>
  <si>
    <t>prueba-06d474-etcd-3d760e</t>
  </si>
  <si>
    <t>10.26.1.23</t>
  </si>
  <si>
    <t>50:6b:8d:f8:1b:f4</t>
  </si>
  <si>
    <t>5600f691-7245-4635-9754-09fbb7ae41d0</t>
  </si>
  <si>
    <t>NTNX-POC-FS-3</t>
  </si>
  <si>
    <t>10.26.1.71</t>
  </si>
  <si>
    <t>50:6b:8d:c3:84:9c</t>
  </si>
  <si>
    <t>2019-05-24T21:05:59Z</t>
  </si>
  <si>
    <t>58ac77f2-4b90-4cd9-985d-5dcae1e23afc</t>
  </si>
  <si>
    <t>POC_RP_4</t>
  </si>
  <si>
    <t>10.26.1.85</t>
  </si>
  <si>
    <t>50:6b:8d:df:af:a7</t>
  </si>
  <si>
    <t>2019-05-24T21:02:40Z</t>
  </si>
  <si>
    <t>5f58d6c7-83c0-4385-b36f-3fca3a7d687f</t>
  </si>
  <si>
    <t>karbon20190404-ce1bc3-etcd-368dcd</t>
  </si>
  <si>
    <t>50:6b:8d:ff:ba:f6</t>
  </si>
  <si>
    <t>67e3db7f-8205-4840-8544-251e09cec761</t>
  </si>
  <si>
    <t>IOMETER_VM_CENTRAL</t>
  </si>
  <si>
    <t>10.26.1.92</t>
  </si>
  <si>
    <t>50:6b:8d:86:dd:10</t>
  </si>
  <si>
    <t>677b1e9e-725b-4763-bc26-fb76b4c48cb8</t>
  </si>
  <si>
    <t>Z_prueba_windows</t>
  </si>
  <si>
    <t>10.26.1.103</t>
  </si>
  <si>
    <t>50:6b:8d:de:c1:69</t>
  </si>
  <si>
    <t>1.2.0.3</t>
  </si>
  <si>
    <t>6994b375-59a1-4c40-a3be-5e90557aa29c</t>
  </si>
  <si>
    <t>NTNX-POC-FS-2</t>
  </si>
  <si>
    <t>10.26.1.32</t>
  </si>
  <si>
    <t>50:6b:8d:29:ce:4d</t>
  </si>
  <si>
    <t>6a8131ba-ff3f-4676-a1d9-e543ed954e52</t>
  </si>
  <si>
    <t>10.26.1.46</t>
  </si>
  <si>
    <t>50:6b:8d:54:2b:fb</t>
  </si>
  <si>
    <t>6a814e7c-3ea4-4c0d-9829-963f6547ae84</t>
  </si>
  <si>
    <t>karbon-b77c64-etcd-2e28d3</t>
  </si>
  <si>
    <t>10.26.1.126</t>
  </si>
  <si>
    <t>50:6b:8d:d3:4a:10</t>
  </si>
  <si>
    <t>6dcbdc24-76f5-4227-96f7-2cbee8473ea2</t>
  </si>
  <si>
    <t>Z_prueba-ubuntu</t>
  </si>
  <si>
    <t>50:6b:8d:b5:2d:b3</t>
  </si>
  <si>
    <t>10240</t>
  </si>
  <si>
    <t>6f33d4c5-7b9d-4aae-b907-50245f327700</t>
  </si>
  <si>
    <t>test</t>
  </si>
  <si>
    <t>10.26.1.125</t>
  </si>
  <si>
    <t>50:6b:8d:89:f6:bd</t>
  </si>
  <si>
    <t>70838a39-1e69-427c-a58c-41ac5599a1e8</t>
  </si>
  <si>
    <t>ORACLE_LINUX_6.7_PCI</t>
  </si>
  <si>
    <t>10.26.1.39</t>
  </si>
  <si>
    <t>50:6b:8d:ca:e9:4b</t>
  </si>
  <si>
    <t>7b28c569-e099-40f2-a79a-3295ed57f441</t>
  </si>
  <si>
    <t>Z_centos01</t>
  </si>
  <si>
    <t>50:6b:8d:21:57:ac</t>
  </si>
  <si>
    <t>81d01a79-9681-42e3-9219-77cfaeee2966</t>
  </si>
  <si>
    <t>cluster2-0a1e44-etcd-f16a35</t>
  </si>
  <si>
    <t>50:6b:8d:b9:6f:85</t>
  </si>
  <si>
    <t>87f972c0-71d9-43aa-ba5b-683fffe959a5</t>
  </si>
  <si>
    <t>GVALERA_LINUX</t>
  </si>
  <si>
    <t>10.26.1.50</t>
  </si>
  <si>
    <t>50:6b:8d:dd:0c:a1</t>
  </si>
  <si>
    <t>84dffeb2-0814-4f88-b003-29adfed62ee6</t>
  </si>
  <si>
    <t>prueba-8f6b93-k8s-worker-1</t>
  </si>
  <si>
    <t>10.26.1.111</t>
  </si>
  <si>
    <t>50:6b:8d:2e:e1:c5</t>
  </si>
  <si>
    <t>86279eb9-c924-4383-9f17-53e9477538b7</t>
  </si>
  <si>
    <t>PRISM_CENTRAL</t>
  </si>
  <si>
    <t>10.26.1.15</t>
  </si>
  <si>
    <t>50:6b:8d:b5:79:88</t>
  </si>
  <si>
    <t>41984</t>
  </si>
  <si>
    <t>NutanixPrismCentral</t>
  </si>
  <si>
    <t>889a0aed-dcc5-4aad-be1e-2cf406722a5b</t>
  </si>
  <si>
    <t>RHEL73_OracleDB_01</t>
  </si>
  <si>
    <t>10.26.1.28</t>
  </si>
  <si>
    <t>50:6b:8d:64:67:d2</t>
  </si>
  <si>
    <t>88e34612-b182-41bc-85d6-a028f01d59a0</t>
  </si>
  <si>
    <t>POC_RP_3</t>
  </si>
  <si>
    <t>10.26.1.48</t>
  </si>
  <si>
    <t>50:6b:8d:c8:7f:fb</t>
  </si>
  <si>
    <t>8a5edfc3-b14d-48cb-b966-84b0f396cf81</t>
  </si>
  <si>
    <t>IOMETER_DYNAMO_03</t>
  </si>
  <si>
    <t>10.26.1.35</t>
  </si>
  <si>
    <t>50:6b:8d:a3:3c:e3</t>
  </si>
  <si>
    <t>914477d1-e7b8-4d55-a30c-f5ac47520116</t>
  </si>
  <si>
    <t>Z_NCD_testing_clon0</t>
  </si>
  <si>
    <t>50:6b:8d:0e:9f:07</t>
  </si>
  <si>
    <t>VM Testing de Nelson Castillo - Administrator/Pass1010</t>
  </si>
  <si>
    <t>9218ad6d-a128-4523-a1d8-eef3de6a4849</t>
  </si>
  <si>
    <t>ORACLE_LINUX_6.7_FIX</t>
  </si>
  <si>
    <t>10.26.1.25</t>
  </si>
  <si>
    <t>50:6b:8d:7f:0f:79</t>
  </si>
  <si>
    <t>941fa0be-3dd4-4e1c-a77e-f35cc6d45c6a</t>
  </si>
  <si>
    <t>prueba-8f6b93-k8s-worker-0</t>
  </si>
  <si>
    <t>10.26.1.90</t>
  </si>
  <si>
    <t>50:6b:8d:06:d1:fe</t>
  </si>
  <si>
    <t>941540db-8599-409d-b01f-931168038fe0</t>
  </si>
  <si>
    <t>APACHE_PHP1</t>
  </si>
  <si>
    <t>10.26.1.18</t>
  </si>
  <si>
    <t>50:6b:8d:6c:ec:7a</t>
  </si>
  <si>
    <t>95571271-d5cd-42f5-9e46-177a58cd8b36</t>
  </si>
  <si>
    <t>cluster3-51d3aa-etcd-8941d8</t>
  </si>
  <si>
    <t>50:6b:8d:35:24:1e</t>
  </si>
  <si>
    <t>9600d79a-a093-4b3e-a322-810c1231c61e</t>
  </si>
  <si>
    <t>karbon-test-87bf57-etcd-1</t>
  </si>
  <si>
    <t>10.26.1.26</t>
  </si>
  <si>
    <t>50:6b:8d:2f:9d:07</t>
  </si>
  <si>
    <t>9b4a7abb-5628-44b4-9b0d-e73724b76918</t>
  </si>
  <si>
    <t>cluster3-51d3aa-etcd-f9e986</t>
  </si>
  <si>
    <t>50:6b:8d:a5:9a:38</t>
  </si>
  <si>
    <t>9a861fe1-fea3-4e1f-93fa-dac8439bcc6c</t>
  </si>
  <si>
    <t>Z_prueba-centos</t>
  </si>
  <si>
    <t>50:6b:8d:b3:a4:aa</t>
  </si>
  <si>
    <t>50:6b:8d:e1:26:52</t>
  </si>
  <si>
    <t>50:6b:8d:ee:5d:a2</t>
  </si>
  <si>
    <t>b3cd6ce6-4ab8-43ea-8e00-f5df63b6efc5</t>
  </si>
  <si>
    <t>9c7bddac-4c29-42ab-a429-cc1626fb22f8</t>
  </si>
  <si>
    <t>karbon-20190514-440cc5-k8s-master-0</t>
  </si>
  <si>
    <t>10.26.1.105</t>
  </si>
  <si>
    <t>50:6b:8d:ff:3a:d3</t>
  </si>
  <si>
    <t>a0b39943-46b6-4f42-8ea2-cc6d20da2ccb</t>
  </si>
  <si>
    <t>ORACLE_LINUX_6.7</t>
  </si>
  <si>
    <t>10.26.1.79</t>
  </si>
  <si>
    <t>50:6b:8d:82:c8:a4</t>
  </si>
  <si>
    <t>a234d1b0-d4d7-4e1a-9aaa-c9e07d9d1c99</t>
  </si>
  <si>
    <t>karbon-b77c64-etcd-b5a898</t>
  </si>
  <si>
    <t>10.26.1.37</t>
  </si>
  <si>
    <t>50:6b:8d:d0:9f:3a</t>
  </si>
  <si>
    <t>a7f64da4-1554-49ff-9c91-3a58aef0856f</t>
  </si>
  <si>
    <t>karbon-20190514-440cc5-k8s-worker-0</t>
  </si>
  <si>
    <t>10.26.1.22</t>
  </si>
  <si>
    <t>50:6b:8d:87:75:60</t>
  </si>
  <si>
    <t>a5c3a98a-eb0a-47a6-8750-288d4542739e</t>
  </si>
  <si>
    <t>ORACLE_LINUX_6.71</t>
  </si>
  <si>
    <t>10.26.1.29</t>
  </si>
  <si>
    <t>50:6b:8d:8c:64:98</t>
  </si>
  <si>
    <t>aa6e921f-eb96-44d0-bdaf-f57a20c9f31c</t>
  </si>
  <si>
    <t>prueba-06d474-etcd-4afda1</t>
  </si>
  <si>
    <t>10.26.1.24</t>
  </si>
  <si>
    <t>50:6b:8d:8c:d7:53</t>
  </si>
  <si>
    <t>2019-05-24T21:02:58Z</t>
  </si>
  <si>
    <t>ae3bd621-9699-40ca-9694-056a4ca5de3e</t>
  </si>
  <si>
    <t>GVALERA_LINUX5</t>
  </si>
  <si>
    <t>10.26.1.42</t>
  </si>
  <si>
    <t>50:6b:8d:06:fe:e9</t>
  </si>
  <si>
    <t>b2ae4c3a-ca39-4d1d-b5fd-2fa3ffa538b4</t>
  </si>
  <si>
    <t>cluster2-0a1e44-etcd-be4f04</t>
  </si>
  <si>
    <t>50:6b:8d:f8:a7:20</t>
  </si>
  <si>
    <t>b831d19b-7156-4385-b2c3-2cda0edd7d83</t>
  </si>
  <si>
    <t>POC_SSR_WIN</t>
  </si>
  <si>
    <t>10.26.1.109</t>
  </si>
  <si>
    <t>50:6b:8d:db:0f:45</t>
  </si>
  <si>
    <t>2018-12-12T15:46:53Z</t>
  </si>
  <si>
    <t>b93d6afc-8010-4daf-a13e-e66b82c0deda</t>
  </si>
  <si>
    <t>POC_RP_2</t>
  </si>
  <si>
    <t>10.26.1.89</t>
  </si>
  <si>
    <t>50:6b:8d:78:e5:ca</t>
  </si>
  <si>
    <t>bae99dfe-39f4-4b62-9b09-7bd9dddfe12b</t>
  </si>
  <si>
    <t>karbon-test-87bf57-etcd-2</t>
  </si>
  <si>
    <t>10.26.1.87</t>
  </si>
  <si>
    <t>50:6b:8d:f0:53:dd</t>
  </si>
  <si>
    <t>bd95f007-53b5-4aad-9478-e24104c91f44</t>
  </si>
  <si>
    <t>Z_NCD_testing</t>
  </si>
  <si>
    <t>50:6b:8d:c8:c8:93</t>
  </si>
  <si>
    <t>1.5.2</t>
  </si>
  <si>
    <t>c235dc5f-3159-4cd4-aefc-67ca3bf7c285</t>
  </si>
  <si>
    <t>prueba-06d474-etcd-c2b279</t>
  </si>
  <si>
    <t>10.26.1.74</t>
  </si>
  <si>
    <t>50:6b:8d:a6:a4:be</t>
  </si>
  <si>
    <t>c412e12f-f323-4318-bab6-99622b32b438</t>
  </si>
  <si>
    <t>karbon-20190514-78e464-etcd-92959b</t>
  </si>
  <si>
    <t>10.26.1.19</t>
  </si>
  <si>
    <t>50:6b:8d:bd:5c:72</t>
  </si>
  <si>
    <t>cb463d2d-c6f0-4c4f-bb6b-cd2fa21c0c29</t>
  </si>
  <si>
    <t>karbon20190404-ce1bc3-etcd-ab6342</t>
  </si>
  <si>
    <t>50:6b:8d:f2:87:52</t>
  </si>
  <si>
    <t>c9251a93-c51e-4b38-9566-920aafd4e52c</t>
  </si>
  <si>
    <t>NTNX_MOVE_301</t>
  </si>
  <si>
    <t>10.26.1.201</t>
  </si>
  <si>
    <t>50:6b:8d:20:eb:85</t>
  </si>
  <si>
    <t>ce9a0dfb-5fda-48a9-bb2c-9cbb427ba9d7</t>
  </si>
  <si>
    <t>WINSQL01</t>
  </si>
  <si>
    <t>10.26.1.36</t>
  </si>
  <si>
    <t>50:6b:8d:47:90:7a</t>
  </si>
  <si>
    <t>4d068357-218f-44b5-83d4-76d39be90ce5</t>
  </si>
  <si>
    <t>Z_NCD_win_test_0</t>
  </si>
  <si>
    <t>6797af11-0d19-49a8-a8c9-5ef0b2bc7639</t>
  </si>
  <si>
    <t>APACHE_PHP0</t>
  </si>
  <si>
    <t>c0fdca78-364e-45b9-8933-03036c511c97</t>
  </si>
  <si>
    <t>123</t>
  </si>
  <si>
    <t>1024</t>
  </si>
  <si>
    <t>scsi</t>
  </si>
  <si>
    <t>scsi.0</t>
  </si>
  <si>
    <t>VDISK</t>
  </si>
  <si>
    <t>58087c57-5681-4ce8-a0af-f5a08a813d36</t>
  </si>
  <si>
    <t>96654e72-0854-4f04-8cef-d99820812615</t>
  </si>
  <si>
    <t>scsi.1</t>
  </si>
  <si>
    <t>546c5939-da39-42e0-b990-3cff9dea6dc2</t>
  </si>
  <si>
    <t>scsi.2</t>
  </si>
  <si>
    <t>VG</t>
  </si>
  <si>
    <t>4e9e8341-dd96-4d40-a2e0-4e5ddf3752bd</t>
  </si>
  <si>
    <t>scsi.3</t>
  </si>
  <si>
    <t>558fa343-a10c-41f1-9490-e726878f3ae9</t>
  </si>
  <si>
    <t>scsi.4</t>
  </si>
  <si>
    <t>8ed06868-bc03-4fe1-8c3a-b7dc49ccc232</t>
  </si>
  <si>
    <t>0a5101dd-eb58-41f6-aa60-74b5d7c61ab3</t>
  </si>
  <si>
    <t>ide</t>
  </si>
  <si>
    <t>ide.3</t>
  </si>
  <si>
    <t>2510506c-2082-4c06-9549-1101c18db476</t>
  </si>
  <si>
    <t>d0103d60-3514-4910-bf8e-9c3a773908be</t>
  </si>
  <si>
    <t>088279cf-d157-4bae-9ebe-c9f04c8dc5b0</t>
  </si>
  <si>
    <t>2d6f2cc7-a602-4c4d-8679-5567ecc2f005</t>
  </si>
  <si>
    <t>4faf5157-9dcf-4846-9fc3-dba2d42373e3</t>
  </si>
  <si>
    <t>9e266e44-1d13-419e-b9f2-20f6bb121aef</t>
  </si>
  <si>
    <t>0ed35549-2744-497a-9dea-f4c7856107c5</t>
  </si>
  <si>
    <t>7f5067d4-cb17-41a8-bcf8-9d5afd041332</t>
  </si>
  <si>
    <t>797e4633-9842-4ecc-b879-2a0196e218aa</t>
  </si>
  <si>
    <t>5b4ea7bb-d3e2-4739-9b89-c535acf5df3b</t>
  </si>
  <si>
    <t>e2cac340-8eda-4ea5-8663-7a7ef0649840</t>
  </si>
  <si>
    <t>fa6e9845-3565-4d2d-8103-82a71d287676</t>
  </si>
  <si>
    <t>ide.0</t>
  </si>
  <si>
    <t>NO ISO MOUNTED</t>
  </si>
  <si>
    <t>fe17d669-6f55-4d07-8cee-aaac9f26e7b9</t>
  </si>
  <si>
    <t>474e341a-66c6-410b-b692-ed09e3931abb</t>
  </si>
  <si>
    <t>1ce2f11a-aaae-46bb-9d54-e8db8fa58823</t>
  </si>
  <si>
    <t>ee0a1b1b-077d-4337-891f-4915ee1be955</t>
  </si>
  <si>
    <t>af30e1b4-3c49-4018-b979-8f5597713ebb</t>
  </si>
  <si>
    <t>192f2761-a85f-491c-8a7b-ef8b851d34d7</t>
  </si>
  <si>
    <t>9fc129dd-ddc8-42bc-9501-e918b72630e3</t>
  </si>
  <si>
    <t>319bbbe6-730e-4d62-9669-d175f2d00d6d</t>
  </si>
  <si>
    <t>55e5d53b-e580-4854-964a-d4cd987cab1b</t>
  </si>
  <si>
    <t>e1114e48-0ee6-4982-937c-dfaa7b7f7563</t>
  </si>
  <si>
    <t>898271e8-c14b-4788-8095-106c74ea6426</t>
  </si>
  <si>
    <t>6dadb433-d493-48d8-aaf4-2ba33be2f332</t>
  </si>
  <si>
    <t>db3ec588-b619-47eb-bcbc-4043689fd690</t>
  </si>
  <si>
    <t>ISO MOUNTED</t>
  </si>
  <si>
    <t>023bcd88-01bf-41e3-9ca1-c7c1f7ea71b4</t>
  </si>
  <si>
    <t>03206eb3-dfc9-4098-a8cd-673d5e015c2d</t>
  </si>
  <si>
    <t>9d966fbd-14d5-413c-a9ec-b411593e264e</t>
  </si>
  <si>
    <t>71f6374c-bf68-4c46-bf65-c0e96a274f58</t>
  </si>
  <si>
    <t>3ff3aa0c-d226-4232-8306-b9e09d27c903</t>
  </si>
  <si>
    <t>scsi.5</t>
  </si>
  <si>
    <t>d5b3808c-7bc1-4c1d-83e9-2f540c66d6a6</t>
  </si>
  <si>
    <t>scsi.6</t>
  </si>
  <si>
    <t>0b2f36a8-ab14-4573-90a0-6ed2f01a126d</t>
  </si>
  <si>
    <t>scsi.7</t>
  </si>
  <si>
    <t>6568c0c8-eca5-41f6-9757-ea646c709869</t>
  </si>
  <si>
    <t>scsi.8</t>
  </si>
  <si>
    <t>29b3b8fb-e51d-4b43-ad6a-6c99cbd754f9</t>
  </si>
  <si>
    <t>scsi.9</t>
  </si>
  <si>
    <t>de597957-f379-4db6-a648-18fd5d2d2f23</t>
  </si>
  <si>
    <t>scsi.10</t>
  </si>
  <si>
    <t>6119cbc5-cda2-4391-9121-465bbb9f3d0f</t>
  </si>
  <si>
    <t>scsi.11</t>
  </si>
  <si>
    <t>55dc5a7b-d6ab-48d5-9e3c-decb0fffda95</t>
  </si>
  <si>
    <t>scsi.12</t>
  </si>
  <si>
    <t>c4833995-b3c5-4096-b597-6e71cf19c6ea</t>
  </si>
  <si>
    <t>scsi.13</t>
  </si>
  <si>
    <t>f7a1d460-45ea-4658-999a-d0a497acd926</t>
  </si>
  <si>
    <t>scsi.14</t>
  </si>
  <si>
    <t>622a745d-ba7c-427c-888c-92091a366a0f</t>
  </si>
  <si>
    <t>scsi.15</t>
  </si>
  <si>
    <t>0ab96b2b-50c2-44be-ac95-343f3e52327e</t>
  </si>
  <si>
    <t>scsi.16</t>
  </si>
  <si>
    <t>2c210ed1-ed75-4e14-b7dd-9643a706bb18</t>
  </si>
  <si>
    <t>scsi.17</t>
  </si>
  <si>
    <t>a02d209f-ef9a-4793-a0b2-54bf3d137dd8</t>
  </si>
  <si>
    <t>b615baf1-b1b7-45f3-9592-d271a8faadf7</t>
  </si>
  <si>
    <t>32bf735d-e426-4299-92d3-4d2e2429670a</t>
  </si>
  <si>
    <t>097cbcd8-c266-4430-9cf6-8aab607959e6</t>
  </si>
  <si>
    <t>4f802fc2-9968-48fd-93ac-9f85ba67c183</t>
  </si>
  <si>
    <t>c606ea27-2a63-4039-b308-56c3ea8d256d</t>
  </si>
  <si>
    <t>cb1eeaa2-9722-4601-8193-47fe54380f37</t>
  </si>
  <si>
    <t>70ab4b0e-03d5-4a4a-ae4a-e9b40b0ce57b</t>
  </si>
  <si>
    <t>pci</t>
  </si>
  <si>
    <t>pci.0</t>
  </si>
  <si>
    <t>bdc81ed4-b536-4757-9891-cb21174b43e8</t>
  </si>
  <si>
    <t>df3b4036-097e-4038-8745-49ea81177e0f</t>
  </si>
  <si>
    <t>a4bc0e4d-931a-45b4-839d-e1b3d5c906f1</t>
  </si>
  <si>
    <t>e00374dc-9f85-4a7b-b2cc-29b68e4b1e82</t>
  </si>
  <si>
    <t>pci.1</t>
  </si>
  <si>
    <t>94d27b92-eaa6-4a97-abac-4efff4b1bbd8</t>
  </si>
  <si>
    <t>pci.2</t>
  </si>
  <si>
    <t>fbeea561-8ad0-45f3-8376-060a06fa867b</t>
  </si>
  <si>
    <t>pci.3</t>
  </si>
  <si>
    <t>61868175-0e57-448a-85f5-0d9ae733cde8</t>
  </si>
  <si>
    <t>pci.4</t>
  </si>
  <si>
    <t>bb3877c0-8a14-47d6-9587-5396fe4d0551</t>
  </si>
  <si>
    <t>pci.5</t>
  </si>
  <si>
    <t>8f5a3c2d-2fe6-49f9-8d34-290528ec5425</t>
  </si>
  <si>
    <t>pci.6</t>
  </si>
  <si>
    <t>99205062-3523-413c-b4c0-0e665b748ae2</t>
  </si>
  <si>
    <t>sata</t>
  </si>
  <si>
    <t>sata.0</t>
  </si>
  <si>
    <t>f1468ba8-ed08-46f7-bf0f-bc1dd697010b</t>
  </si>
  <si>
    <t>sata.1</t>
  </si>
  <si>
    <t>88e0bec0-036b-4f9b-a40a-a09ee0e5e9f2</t>
  </si>
  <si>
    <t>sata.2</t>
  </si>
  <si>
    <t>73151067-fcc3-43e2-8b7e-e97830987999</t>
  </si>
  <si>
    <t>sata.3</t>
  </si>
  <si>
    <t>26325156-9b62-4465-a3a1-083f0812d63f</t>
  </si>
  <si>
    <t>sata.4</t>
  </si>
  <si>
    <t>3c2cac51-33b5-40f3-ad23-fc7a693df0d9</t>
  </si>
  <si>
    <t>sata.5</t>
  </si>
  <si>
    <t>94727ca7-9d29-43ec-8d8b-580b68b132be</t>
  </si>
  <si>
    <t>293c96cf-c43b-4b43-94b4-4b172491288a</t>
  </si>
  <si>
    <t>25be84ee-d8ab-4950-94d6-7a4db709ecc3</t>
  </si>
  <si>
    <t>25afa654-3f93-441f-8bba-c2102d8ad16f</t>
  </si>
  <si>
    <t>e0643151-4231-454c-9464-1ad2ddef4e21</t>
  </si>
  <si>
    <t>d90afbe3-843a-4ebf-b03e-0ad8e21b7873</t>
  </si>
  <si>
    <t>7cb6134b-5830-4904-8712-961b9acb09a5</t>
  </si>
  <si>
    <t>8dfba5bd-fe0b-496b-834a-83f6c82c6c64</t>
  </si>
  <si>
    <t>97b53fd2-5be6-4f9d-bbb2-88ec2cf3cc90</t>
  </si>
  <si>
    <t>4f22038c-8306-4481-9988-3d2c361125e7</t>
  </si>
  <si>
    <t>5022e092-efab-4f1b-b739-38466802f8e8</t>
  </si>
  <si>
    <t>37a2c76b-ff6f-49a7-9823-8e253b8cb9f1</t>
  </si>
  <si>
    <t>9babfe3a-1ae0-4a71-9b13-730292ae2b9a</t>
  </si>
  <si>
    <t>ide.1</t>
  </si>
  <si>
    <t>cb73e762-8e00-4e5a-af56-30e7a513eb96</t>
  </si>
  <si>
    <t>82b6029d-242f-425d-80d7-180f19ed78e1</t>
  </si>
  <si>
    <t>9f72d83e-74ee-4f1e-9e28-5248120b3b1b</t>
  </si>
  <si>
    <t>ba18d47b-5843-4e4c-8fa1-519a0794100e</t>
  </si>
  <si>
    <t>2a9740f9-8589-44a6-ab76-280d69e217c5</t>
  </si>
  <si>
    <t>4dcfdf9b-cfeb-4ebe-931d-b170c5563528</t>
  </si>
  <si>
    <t>4ac4273c-7ae0-4043-b1ed-7042612e82fa</t>
  </si>
  <si>
    <t>b593fefb-b005-40ca-a3b4-e5b464f285da</t>
  </si>
  <si>
    <t>7dd73497-e0b7-4796-b278-133346648c67</t>
  </si>
  <si>
    <t>7c4ae385-ba89-47b4-a48f-c4df9bee8c52</t>
  </si>
  <si>
    <t>8b89894c-3b62-4e0b-9290-efb75fb8aca3</t>
  </si>
  <si>
    <t>ef0bc465-ffe2-4e0b-838b-9edfc892d4af</t>
  </si>
  <si>
    <t>f16bd512-f08d-4197-85a3-2d254cf8f801</t>
  </si>
  <si>
    <t>07e6b839-e8e0-4727-8164-4216a57ebe92</t>
  </si>
  <si>
    <t>dc56a4ad-8eea-4e8f-ac03-fae43b93e03e</t>
  </si>
  <si>
    <t>16d39984-577d-4d9a-9c37-c966be89dc4b</t>
  </si>
  <si>
    <t>eee3660c-aac7-4d60-ae2a-8cf8ba187f13</t>
  </si>
  <si>
    <t>0fc855c9-0dc3-4555-adbc-aa126760b528</t>
  </si>
  <si>
    <t>4fe01e69-78fb-4118-9abb-ff75f41a9f3b</t>
  </si>
  <si>
    <t>12a69898-f5fe-4fc8-8b06-614cb38f4c7a</t>
  </si>
  <si>
    <t>9271721a-b060-4a75-945d-c57c39280f4d</t>
  </si>
  <si>
    <t>cecd8538-b02f-4c66-9f3b-cc66204f185e</t>
  </si>
  <si>
    <t>6c1c320b-4202-4348-aca1-57ce066a4934</t>
  </si>
  <si>
    <t>0e28d3fe-3ef3-4efb-abe6-e5b90a46a0b6</t>
  </si>
  <si>
    <t>54c01c98-787c-4011-b536-fdda033d8b41</t>
  </si>
  <si>
    <t>a46bbdd0-caa3-4f02-96eb-f8634ecce89d</t>
  </si>
  <si>
    <t>36c4d8d2-3842-42a3-9b62-9a9d770c2ad7</t>
  </si>
  <si>
    <t>86369053-fc5f-42ab-8639-e1d00f005bdc</t>
  </si>
  <si>
    <t>28458d7c-0a4b-4704-8d0c-48a6f0cc27b4</t>
  </si>
  <si>
    <t>2f24584b-a0a0-4776-a3f4-331f7c6b3098</t>
  </si>
  <si>
    <t>d9f65671-a837-41e4-94cb-28712cfc7286</t>
  </si>
  <si>
    <t>83a88286-5056-4247-a7fa-746e9862fa3b</t>
  </si>
  <si>
    <t>d4af07e8-6e3a-4b59-ab4c-bfce698ced54</t>
  </si>
  <si>
    <t>50a7adb3-b307-4917-9c74-bce584ea05da</t>
  </si>
  <si>
    <t>d36b3768-cba8-49b9-8168-f58640a5ed07</t>
  </si>
  <si>
    <t>4477be46-b085-466b-b842-951294d0dc9b</t>
  </si>
  <si>
    <t>e2e20026-f227-4f8a-bd23-3d6c5c5f148b</t>
  </si>
  <si>
    <t>377013ff-f230-44b5-a4b5-df1255866cb7</t>
  </si>
  <si>
    <t>e33bc5bb-249e-4078-9714-c5cb8f354e91</t>
  </si>
  <si>
    <t>9b2c87f1-349d-4ef2-aafe-4aa55433c127</t>
  </si>
  <si>
    <t>29dcf0c6-9683-466f-ac19-9682582758d8</t>
  </si>
  <si>
    <t>8742e3ba-98c3-4278-950e-99b5b2ac1f5a</t>
  </si>
  <si>
    <t>08851990-1191-41ed-b703-30f09cb56e73</t>
  </si>
  <si>
    <t>3dbee953-c08d-4b33-b4aa-486233f5a455</t>
  </si>
  <si>
    <t>9e72be88-5cf8-4a0e-a3e3-4a9d1ef89180</t>
  </si>
  <si>
    <t>99df5d37-831c-4fe6-96f4-2e995602a365</t>
  </si>
  <si>
    <t>9e1de0de-568d-4d92-a745-98e6988f38f5</t>
  </si>
  <si>
    <t>d617e16d-b2d8-4a10-a10b-a2cdd943b03e</t>
  </si>
  <si>
    <t>ef3c83ee-7616-47a3-83ac-e5ccb841790f</t>
  </si>
  <si>
    <t>00ccb244-9904-4f86-8670-3bb529a50c16</t>
  </si>
  <si>
    <t>e5c8c85e-91a0-493f-b7ff-d9d71c2ded3b</t>
  </si>
  <si>
    <t>f17cd4fe-0483-4414-9229-330f1beef90e</t>
  </si>
  <si>
    <t>d21167d6-407a-4ceb-8929-7c4e750dbcc8</t>
  </si>
  <si>
    <t>fa494d35-f74b-4375-ba78-2f8c849f3693</t>
  </si>
  <si>
    <t>fe3c72db-ba26-4357-a4b4-90ae05ea7aeb</t>
  </si>
  <si>
    <t>77eba004-db3d-4010-9431-58142f82629f</t>
  </si>
  <si>
    <t>f15a9d73-24d6-4876-8e2a-5011afb4ab60</t>
  </si>
  <si>
    <t>56938fca-0274-4d58-a9c0-9aa38e90ecd2</t>
  </si>
  <si>
    <t>39def365-85ce-4f44-ae5f-425337ab4903</t>
  </si>
  <si>
    <t>757ee945-a135-4a82-9ecb-46e2d20757eb</t>
  </si>
  <si>
    <t>fe347010-4839-4801-bcc8-1883f26d383c</t>
  </si>
  <si>
    <t>fe60d095-5c24-4cc1-a5c2-69ff307c14ec</t>
  </si>
  <si>
    <t>75690721-c95d-4ed8-bcc3-8b1b9ab8dade</t>
  </si>
  <si>
    <t>5ce35d9c-69a1-4010-912e-55d8dcec5144</t>
  </si>
  <si>
    <t>a7a21ff8-2220-4f0e-949d-6bde5728ef43</t>
  </si>
  <si>
    <t>c5a03e98-5dd3-416a-8b30-c00ef2dd7885</t>
  </si>
  <si>
    <t>918d5d6b-b4b6-4af1-aed3-069e9bc2b694</t>
  </si>
  <si>
    <t>95708b35-19de-4796-82ae-80a3f147dd8a</t>
  </si>
  <si>
    <t>36fa5d2c-1010-49ab-8b75-a727f7a89cdb</t>
  </si>
  <si>
    <t>48c50fbf-8a98-40ed-afb6-e428eba2f59a</t>
  </si>
  <si>
    <t>3063177c-2fb5-4c33-a5ee-95b7f3730032</t>
  </si>
  <si>
    <t>718d58b8-f2a8-4eba-a9ae-04e4442c1f24</t>
  </si>
  <si>
    <t>f46462e5-90d0-47d3-ab06-8ab109414b2c</t>
  </si>
  <si>
    <t>39f47cbb-a3e9-4919-af67-b8c832a02f7f</t>
  </si>
  <si>
    <t>6c644261-ceba-4753-bff3-6ab921ec8718</t>
  </si>
  <si>
    <t>1b78c04d-4343-4dd1-952f-fb914ef66e4f</t>
  </si>
  <si>
    <t>7f85e086-87e5-4c50-b38a-e6fb4b9e1530</t>
  </si>
  <si>
    <t>f2c47063-eec1-4122-a7a9-c294c4da0a68</t>
  </si>
  <si>
    <t>bb746fa4-113f-4949-8fe1-8f04465d1d18</t>
  </si>
  <si>
    <t>062c03f6-a64b-446b-885e-fce9a3e1149d</t>
  </si>
  <si>
    <t>40a04e22-26c3-4fde-baf8-1b812aa6fcdc</t>
  </si>
  <si>
    <t>ae2205c4-1c99-4ca6-99f9-4f034baef634</t>
  </si>
  <si>
    <t>d1945901-6676-4d49-b0eb-92c04d882dde</t>
  </si>
  <si>
    <t>2c78894b-4301-4d57-9368-27010a03673e</t>
  </si>
  <si>
    <t>8bd73396-b685-48a5-a415-f1c05b3f4d96</t>
  </si>
  <si>
    <t>9427ef98-53f1-4b97-9608-2886bc0d10bc</t>
  </si>
  <si>
    <t>60bf7e5b-9aba-49bd-b28a-0abe553e8487</t>
  </si>
  <si>
    <t>7c37d16f-078f-4509-a4e4-1ebd4dcee7ba</t>
  </si>
  <si>
    <t>c9a2d967-e70f-4285-9b43-57431265b7c5</t>
  </si>
  <si>
    <t>1df0960a-264a-4b67-ace8-7c67ca27d6d3</t>
  </si>
  <si>
    <t>c1846775-1e33-4feb-bdf6-d4c13960f6f0</t>
  </si>
  <si>
    <t>66fa7869-a86e-4027-9eb2-8b2c706d83ff</t>
  </si>
  <si>
    <t>e8e6e24b-f940-4e80-9c60-42457465258f</t>
  </si>
  <si>
    <t>6437ac86-c3e2-421e-965b-f52fcf4ab19d</t>
  </si>
  <si>
    <t>f1e0c15c-9d12-484b-8fdd-2f0013f8f231</t>
  </si>
  <si>
    <t>e1b26c97-912d-4221-8bc8-222babb138a9</t>
  </si>
  <si>
    <t>55884bc0-7824-45fd-9053-8339881da844</t>
  </si>
  <si>
    <t>52ac3320-d253-45f4-a34d-a5feeb72af1d</t>
  </si>
  <si>
    <t>0f9c371a-243c-41a6-a032-bfba9f688267</t>
  </si>
  <si>
    <t>411fea51-b537-4ff8-9f21-3c003b338e5e</t>
  </si>
  <si>
    <t>4cdc081e-d3d7-43c3-8df9-f1081c35f430</t>
  </si>
  <si>
    <t>4a3daa91-e7c8-4971-8943-9ed5f3b2388a</t>
  </si>
  <si>
    <t>4d1cea7a-abee-4e07-8a1a-6165ae546ae1</t>
  </si>
  <si>
    <t>306f45ba-2198-4e3e-b075-928b172108fe</t>
  </si>
  <si>
    <t>a69edb9c-1259-4bf7-adac-be55bdfcc7d2</t>
  </si>
  <si>
    <t>e4f69286-e692-400d-881c-18455c1d6765</t>
  </si>
  <si>
    <t>3ab4ceb8-7143-447c-be68-7783fbc01365</t>
  </si>
  <si>
    <t>8d76433c-20f5-4363-b5b3-b41a8dd22d8d</t>
  </si>
  <si>
    <t>0651a5dc-da26-4f3e-b5ac-64353ede486d</t>
  </si>
  <si>
    <t>8f8af2fa-8c54-4340-925c-cf68cb296238</t>
  </si>
  <si>
    <t>53454198-4f92-4b48-955d-731e3dbd8b7c</t>
  </si>
  <si>
    <t>667f96e6-5947-4d98-8a6d-185262141808</t>
  </si>
  <si>
    <t>34549b31-f020-4b5a-b311-ace5de136bfe</t>
  </si>
  <si>
    <t>ad33de63-e774-4a52-87f6-0e4ac7c3e214</t>
  </si>
  <si>
    <t>04609431-52e6-4990-bab4-21ca5ba14522</t>
  </si>
  <si>
    <t>91bf4ee6-b447-4d0c-8ded-14c635d9b561</t>
  </si>
  <si>
    <t>7f96fae9-f234-41a3-bcbb-ea7e673ba76e</t>
  </si>
  <si>
    <t>VLAN_NUTANIX</t>
  </si>
  <si>
    <t>VLAN_SERVIDORES_30</t>
  </si>
  <si>
    <t>0fcc538c-e15b-46d2-b4df-515b62125a88</t>
  </si>
  <si>
    <t>vlan10.br1</t>
  </si>
  <si>
    <t>371af662-0433-4066-a585-d99539ea1b72</t>
  </si>
  <si>
    <t>VLAN_TEST</t>
  </si>
  <si>
    <t>4df71937-7f88-48d7-86f5-b4032a685244</t>
  </si>
  <si>
    <t>VLAN_DMZ_100</t>
  </si>
  <si>
    <t>VLAN_110_DHCP</t>
  </si>
  <si>
    <t>VLAN_EXADATA_BKP_130</t>
  </si>
  <si>
    <t>SelfServiceContainer</t>
  </si>
  <si>
    <t>1506588295168</t>
  </si>
  <si>
    <t>OFF</t>
  </si>
  <si>
    <t>Nutanix_POC-FS_ctr</t>
  </si>
  <si>
    <t>181474136064</t>
  </si>
  <si>
    <t>cb67a8ec-62b6-4838-8ee9-2f2e230b9eda</t>
  </si>
  <si>
    <t>kafka_data</t>
  </si>
  <si>
    <t>0</t>
  </si>
  <si>
    <t>default-container-20507328152854</t>
  </si>
  <si>
    <t>85302771712</t>
  </si>
  <si>
    <t>2a535d76-eddb-438c-b1cc-6abff210170b</t>
  </si>
  <si>
    <t>NutanixManagementShare</t>
  </si>
  <si>
    <t>60901564416</t>
  </si>
  <si>
    <t>NTNX-CDC1BAF612E6-4</t>
  </si>
  <si>
    <t>10.26.1.9</t>
  </si>
  <si>
    <t>J1007H87</t>
  </si>
  <si>
    <t>10.26.1.4</t>
  </si>
  <si>
    <t>CDC1BAF612E6</t>
  </si>
  <si>
    <t>HX3720</t>
  </si>
  <si>
    <t>Intel(R) Xeon(R) Gold 6126 CPU @ 2.60GHz</t>
  </si>
  <si>
    <t>Nutanix 20170830.270</t>
  </si>
  <si>
    <t>10.26.1.13</t>
  </si>
  <si>
    <t>NORMAL</t>
  </si>
  <si>
    <t>NTNX-CDC1BAF612E6-2</t>
  </si>
  <si>
    <t>10.26.1.7</t>
  </si>
  <si>
    <t>J1007H8A</t>
  </si>
  <si>
    <t>10.26.1.2</t>
  </si>
  <si>
    <t>10.26.1.11</t>
  </si>
  <si>
    <t>NTNX-CDC1BAF612E6-1</t>
  </si>
  <si>
    <t>10.26.1.6</t>
  </si>
  <si>
    <t>J1007H89</t>
  </si>
  <si>
    <t>10.26.1.5</t>
  </si>
  <si>
    <t>10.26.1.10</t>
  </si>
  <si>
    <t>NTNX-CDC1BAF612E6-3</t>
  </si>
  <si>
    <t>10.26.1.8</t>
  </si>
  <si>
    <t>J1007H88</t>
  </si>
  <si>
    <t>10.26.1.3</t>
  </si>
  <si>
    <t>10.26.1.12</t>
  </si>
  <si>
    <t>1733bf4e-36f7-486a-afbd-685a5a9405ab</t>
  </si>
  <si>
    <t>pvc-fa9948aa-0f90-11e9-91fc-506b8d83ee3d</t>
  </si>
  <si>
    <t>2bb3452b-8b72-4de5-a2f6-a079eba5484b</t>
  </si>
  <si>
    <t>c0878513-2232-44ab-bc22-889ef27be03a</t>
  </si>
  <si>
    <t>1fb4e32a-cef9-4157-a7fd-c520dca335c5</t>
  </si>
  <si>
    <t>calm-cc923eb8</t>
  </si>
  <si>
    <t>d0cba656-77cf-40a1-bcb2-84618a307391</t>
  </si>
  <si>
    <t>FALSE</t>
  </si>
  <si>
    <t>2b53c580-e6e2-4893-97ec-e2c7b73b0843</t>
  </si>
  <si>
    <t>pvc-29cb6a87-4b3b-11e9-a225-506b8dc1f357</t>
  </si>
  <si>
    <t>e8052712-586c-4857-ade5-ac66e6625b8f</t>
  </si>
  <si>
    <t>win2016</t>
  </si>
  <si>
    <t>c3462c9b-b6e2-44d2-a9b2-3af0c4050a2b</t>
  </si>
  <si>
    <t>3886abeb-4c58-46d2-89d8-af60fe7a8387</t>
  </si>
  <si>
    <t>pvc-23b24207-7688-11e9-80f5-506b8da63ef6</t>
  </si>
  <si>
    <t>67f6e9b6-0aa3-46c6-a2cb-76594dea531c</t>
  </si>
  <si>
    <t>38f16b0f-0e04-451e-9349-2e300900df49</t>
  </si>
  <si>
    <t>calm-c44daf31</t>
  </si>
  <si>
    <t>2f9cece9-ad92-4ce0-8a6c-c5466c56f907</t>
  </si>
  <si>
    <t>496d27ba-e0bf-4596-b848-f1741352daf8</t>
  </si>
  <si>
    <t>NTNX-POC-FS-92cbe6fc-ff70-42ee-be62-f4a0dd01d805-496d27ba-e0bf-4596-b848-f1741352daf8</t>
  </si>
  <si>
    <t>799c81ce-bd22-4c48-ba08-9722e34dde06</t>
  </si>
  <si>
    <t>a59ca932-3ef4-419f-9521-2ad135e2ee80</t>
  </si>
  <si>
    <t>a554c86e-8d41-4ce1-b7d7-97a746a9424a</t>
  </si>
  <si>
    <t>3275d1c4-e841-468f-90d8-e6c669895aa4</t>
  </si>
  <si>
    <t>7eba2670-30f6-4930-a957-ada504cfcfe6</t>
  </si>
  <si>
    <t>31bff613-c3a1-47af-9f48-f67f117f3301</t>
  </si>
  <si>
    <t>c507a267-3742-4a48-be41-010e4897ad05</t>
  </si>
  <si>
    <t>12cc9f98-9ef1-4dde-bde1-b8a94fa8e40d</t>
  </si>
  <si>
    <t>9820ec11-7e2e-4df2-bc11-44b5c92a3ac2</t>
  </si>
  <si>
    <t>84b6dc4b-9558-4bb6-96a3-08d4b78db431</t>
  </si>
  <si>
    <t>33f9fb8a-ac05-4069-b627-ad1074ad0d48</t>
  </si>
  <si>
    <t>d17d7f03-d303-4940-b8b9-11f83a7c9a37</t>
  </si>
  <si>
    <t>ace40608-adec-4b82-acff-2744498dd97a</t>
  </si>
  <si>
    <t>f9742c1e-76ce-4e09-82d3-e94f1930f899</t>
  </si>
  <si>
    <t>fa30853c-56f0-48cf-8818-645d3e140a39</t>
  </si>
  <si>
    <t>5eff8005-6476-4a5a-89c6-f1fe321d802f</t>
  </si>
  <si>
    <t>97wwwk19ka_DATADG_VG_2019-03-20-10-31-50</t>
  </si>
  <si>
    <t>bea6c162-bf32-4fe3-b449-0abe617809c9</t>
  </si>
  <si>
    <t>bfec5436-3967-4848-a0a2-954eff55e89b</t>
  </si>
  <si>
    <t>97wwwk19ka_LOGDG_VG_2019-03-20-10-31-49</t>
  </si>
  <si>
    <t>c9f248b1-70fa-4408-92ff-022bfcad606d</t>
  </si>
  <si>
    <t>0cc6264a-4896-4ee0-b972-99a285617c75</t>
  </si>
  <si>
    <t>67c84e54-385b-49da-b99e-0e98762bbb05</t>
  </si>
  <si>
    <t>pvc-66ba0305-2582-11e9-82e7-506b8d8dc18f</t>
  </si>
  <si>
    <t>bff9ada7-9bad-4322-8242-92f28ae24e62</t>
  </si>
  <si>
    <t>ERA_DRIVE_82fd3f54-4bc9-11e9-b0cc-506b8d872e9d</t>
  </si>
  <si>
    <t>6955ec0a-0833-4ca1-b0ec-5c5bad90d7e3</t>
  </si>
  <si>
    <t>ERA_LOG_DRIVE_VG_21eedadc-0805-470b-967c-29d2204d21ce</t>
  </si>
  <si>
    <t>ea8781b5-dd70-49e0-8efd-5a89d7827fbc</t>
  </si>
  <si>
    <t>88e6d588-10a4-4df2-bc3b-7852ed311d56</t>
  </si>
  <si>
    <t>pvc-c844eb2a-1448-11e9-8d24-506b8d83ee3d</t>
  </si>
  <si>
    <t>90215009-fa8c-418f-8847-82ac28af3d6e</t>
  </si>
  <si>
    <t>8cda6247-53cf-42d6-a668-518cf3296825</t>
  </si>
  <si>
    <t>pvc-0f998122-258d-11e9-bdcd-506b8d9be076</t>
  </si>
  <si>
    <t>cd9faa04-f70f-41a1-896f-b678d9e776ab</t>
  </si>
  <si>
    <t>ERA_DRIVE_a8d7f8d2-4afb-11e9-acef-506b8d872e9d</t>
  </si>
  <si>
    <t>63481a04-f81a-428c-9be9-f8cd511c20e7</t>
  </si>
  <si>
    <t>0af3ef87-4c32-4126-b850-7ea7ced44102</t>
  </si>
  <si>
    <t>9911c7d1-a168-462d-992d-39403fa3e5df</t>
  </si>
  <si>
    <t>pvc-694419c4-0f97-11e9-a0fd-506b8d4883f1</t>
  </si>
  <si>
    <t>8052563a-fbe6-4852-b697-cb237199b186</t>
  </si>
  <si>
    <t>ORACLERAC</t>
  </si>
  <si>
    <t>1ebcd94e-d911-4132-ac7b-10a9c5800620</t>
  </si>
  <si>
    <t>bf18d2a2-4af3-42a1-8249-c69a949dd611</t>
  </si>
  <si>
    <t>pvc-98667205-18cd-11e9-9ba5-506b8d6a08c1</t>
  </si>
  <si>
    <t>9ae377c1-0050-4364-90d9-5e10efe4a112</t>
  </si>
  <si>
    <t>c00c9fff-cd34-41b9-b8e3-d197872ef320</t>
  </si>
  <si>
    <t>calm-5aa5ef18</t>
  </si>
  <si>
    <t>c1a95435-e52b-4001-adb6-69a9c09342c3</t>
  </si>
  <si>
    <t>c0917996-3a71-45ec-9635-035aae0179fe</t>
  </si>
  <si>
    <t>pvc-89aede54-7681-11e9-b4da-506b8dff3ad3</t>
  </si>
  <si>
    <t>1f73d32b-c769-484e-ad1f-7bab1431fafd</t>
  </si>
  <si>
    <t>cc8b8448-03f5-46be-a048-820279114795</t>
  </si>
  <si>
    <t>Prueba</t>
  </si>
  <si>
    <t>c409de83-7852-47d1-9868-1ed7a43623b5</t>
  </si>
  <si>
    <t>604e3b18-22a5-4d6f-aa1d-a175e59a7416</t>
  </si>
  <si>
    <t>3fdbe50d-5eda-4f6c-ac05-ab90caf64584</t>
  </si>
  <si>
    <t>cd3f9937-5827-4a23-bbae-4e573ebbfc5b</t>
  </si>
  <si>
    <t>calm-613ca879</t>
  </si>
  <si>
    <t>31d6b784-6232-47bb-adfd-4f7a1296a0f4</t>
  </si>
  <si>
    <t>/SelfServiceContainer/.acropolis/vmdisk/00ccb244-9904-4f86-8670-3bb529a50c16</t>
  </si>
  <si>
    <t>/SelfServiceContainer/.acropolis/vmdisk/023bcd88-01bf-41e3-9ca1-c7c1f7ea71b4</t>
  </si>
  <si>
    <t>/SelfServiceContainer/.acropolis/vmdisk/03206eb3-dfc9-4098-a8cd-673d5e015c2d</t>
  </si>
  <si>
    <t>/SelfServiceContainer/.acropolis/vmdisk/04609431-52e6-4990-bab4-21ca5ba14522</t>
  </si>
  <si>
    <t>/SelfServiceContainer/.acropolis/vmdisk/062c03f6-a64b-446b-885e-fce9a3e1149d</t>
  </si>
  <si>
    <t>/SelfServiceContainer/.acropolis/vmdisk/0651a5dc-da26-4f3e-b5ac-64353ede486d</t>
  </si>
  <si>
    <t>/Nutanix_POC-FS_ctr/.acropolis/vmdisk/07e6b839-e8e0-4727-8164-4216a57ebe92</t>
  </si>
  <si>
    <t>/SelfServiceContainer/.acropolis/vmdisk/088279cf-d157-4bae-9ebe-c9f04c8dc5b0</t>
  </si>
  <si>
    <t>/SelfServiceContainer/.acropolis/vmdisk/08851990-1191-41ed-b703-30f09cb56e73</t>
  </si>
  <si>
    <t>/default-container-20507328152854/.acropolis/vmdisk/097cbcd8-c266-4430-9cf6-8aab607959e6</t>
  </si>
  <si>
    <t>/SelfServiceContainer/.acropolis/vmdisk/0a5101dd-eb58-41f6-aa60-74b5d7c61ab3</t>
  </si>
  <si>
    <t>/SelfServiceContainer/.acropolis/vmdisk/0ab96b2b-50c2-44be-ac95-343f3e52327e</t>
  </si>
  <si>
    <t>/SelfServiceContainer/.acropolis/vmdisk/0b2f36a8-ab14-4573-90a0-6ed2f01a126d</t>
  </si>
  <si>
    <t>/SelfServiceContainer/.acropolis/vmdisk/0e28d3fe-3ef3-4efb-abe6-e5b90a46a0b6</t>
  </si>
  <si>
    <t>/Nutanix_POC-FS_ctr/.acropolis/vmdisk/0ed35549-2744-497a-9dea-f4c7856107c5</t>
  </si>
  <si>
    <t>/default-container-20507328152854/.acropolis/vmdisk/0f9c371a-243c-41a6-a032-bfba9f688267</t>
  </si>
  <si>
    <t>/SelfServiceContainer/.acropolis/vmdisk/0fc855c9-0dc3-4555-adbc-aa126760b528</t>
  </si>
  <si>
    <t>/SelfServiceContainer/.acropolis/vmdisk/12a69898-f5fe-4fc8-8b06-614cb38f4c7a</t>
  </si>
  <si>
    <t>/SelfServiceContainer/.acropolis/vmdisk/16d39984-577d-4d9a-9c37-c966be89dc4b</t>
  </si>
  <si>
    <t>/SelfServiceContainer/.acropolis/vmdisk/192f2761-a85f-491c-8a7b-ef8b851d34d7</t>
  </si>
  <si>
    <t>/Nutanix_POC-FS_ctr/.acropolis/vmdisk/1b78c04d-4343-4dd1-952f-fb914ef66e4f</t>
  </si>
  <si>
    <t>/default-container-20507328152854/.acropolis/vmdisk/1ce2f11a-aaae-46bb-9d54-e8db8fa58823</t>
  </si>
  <si>
    <t>/SelfServiceContainer/.acropolis/vmdisk/1df0960a-264a-4b67-ace8-7c67ca27d6d3</t>
  </si>
  <si>
    <t>/Nutanix_POC-FS_ctr/.acropolis/vmdisk/2510506c-2082-4c06-9549-1101c18db476</t>
  </si>
  <si>
    <t>/Nutanix_POC-FS_ctr/.acropolis/vmdisk/25afa654-3f93-441f-8bba-c2102d8ad16f</t>
  </si>
  <si>
    <t>/SelfServiceContainer/.acropolis/vmdisk/25be84ee-d8ab-4950-94d6-7a4db709ecc3</t>
  </si>
  <si>
    <t>/SelfServiceContainer/.acropolis/vmdisk/26325156-9b62-4465-a3a1-083f0812d63f</t>
  </si>
  <si>
    <t>/Nutanix_POC-FS_ctr/.acropolis/vmdisk/28458d7c-0a4b-4704-8d0c-48a6f0cc27b4</t>
  </si>
  <si>
    <t>/SelfServiceContainer/.acropolis/vmdisk/293c96cf-c43b-4b43-94b4-4b172491288a</t>
  </si>
  <si>
    <t>/SelfServiceContainer/.acropolis/vmdisk/29b3b8fb-e51d-4b43-ad6a-6c99cbd754f9</t>
  </si>
  <si>
    <t>/SelfServiceContainer/.acropolis/vmdisk/29dcf0c6-9683-466f-ac19-9682582758d8</t>
  </si>
  <si>
    <t>/Nutanix_POC-FS_ctr/.acropolis/vmdisk/2a9740f9-8589-44a6-ab76-280d69e217c5</t>
  </si>
  <si>
    <t>/SelfServiceContainer/.acropolis/vmdisk/2c210ed1-ed75-4e14-b7dd-9643a706bb18</t>
  </si>
  <si>
    <t>/SelfServiceContainer/.acropolis/vmdisk/2c78894b-4301-4d57-9368-27010a03673e</t>
  </si>
  <si>
    <t>/SelfServiceContainer/.acropolis/vmdisk/2d6f2cc7-a602-4c4d-8679-5567ecc2f005</t>
  </si>
  <si>
    <t>/default-container-20507328152854/.acropolis/vmdisk/2f24584b-a0a0-4776-a3f4-331f7c6b3098</t>
  </si>
  <si>
    <t>/SelfServiceContainer/.acropolis/vmdisk/3063177c-2fb5-4c33-a5ee-95b7f3730032</t>
  </si>
  <si>
    <t>/SelfServiceContainer/.acropolis/vmdisk/319bbbe6-730e-4d62-9669-d175f2d00d6d</t>
  </si>
  <si>
    <t>/Nutanix_POC-FS_ctr/.acropolis/vmdisk/32bf735d-e426-4299-92d3-4d2e2429670a</t>
  </si>
  <si>
    <t>/Nutanix_POC-FS_ctr/.acropolis/vmdisk/34549b31-f020-4b5a-b311-ace5de136bfe</t>
  </si>
  <si>
    <t>/Nutanix_POC-FS_ctr/.acropolis/vmdisk/36c4d8d2-3842-42a3-9b62-9a9d770c2ad7</t>
  </si>
  <si>
    <t>/SelfServiceContainer/.acropolis/vmdisk/36fa5d2c-1010-49ab-8b75-a727f7a89cdb</t>
  </si>
  <si>
    <t>/Nutanix_POC-FS_ctr/.acropolis/vmdisk/377013ff-f230-44b5-a4b5-df1255866cb7</t>
  </si>
  <si>
    <t>/default-container-20507328152854/.acropolis/vmdisk/37a2c76b-ff6f-49a7-9823-8e253b8cb9f1</t>
  </si>
  <si>
    <t>/SelfServiceContainer/.acropolis/vmdisk/39def365-85ce-4f44-ae5f-425337ab4903</t>
  </si>
  <si>
    <t>/SelfServiceContainer/.acropolis/vmdisk/39f47cbb-a3e9-4919-af67-b8c832a02f7f</t>
  </si>
  <si>
    <t>/Nutanix_POC-FS_ctr/.acropolis/vmdisk/3ab4ceb8-7143-447c-be68-7783fbc01365</t>
  </si>
  <si>
    <t>/SelfServiceContainer/.acropolis/vmdisk/3c2cac51-33b5-40f3-ad23-fc7a693df0d9</t>
  </si>
  <si>
    <t>/Nutanix_POC-FS_ctr/.acropolis/vmdisk/3dbee953-c08d-4b33-b4aa-486233f5a455</t>
  </si>
  <si>
    <t>/SelfServiceContainer/.acropolis/vmdisk/3ff3aa0c-d226-4232-8306-b9e09d27c903</t>
  </si>
  <si>
    <t>/default-container-20507328152854/.acropolis/vmdisk/40a04e22-26c3-4fde-baf8-1b812aa6fcdc</t>
  </si>
  <si>
    <t>/SelfServiceContainer/.acropolis/vmdisk/411fea51-b537-4ff8-9f21-3c003b338e5e</t>
  </si>
  <si>
    <t>/SelfServiceContainer/.acropolis/vmdisk/4477be46-b085-466b-b842-951294d0dc9b</t>
  </si>
  <si>
    <t>/Nutanix_POC-FS_ctr/.acropolis/vmdisk/48c50fbf-8a98-40ed-afb6-e428eba2f59a</t>
  </si>
  <si>
    <t>/Nutanix_POC-FS_ctr/.acropolis/vmdisk/4a3daa91-e7c8-4971-8943-9ed5f3b2388a</t>
  </si>
  <si>
    <t>/Nutanix_POC-FS_ctr/.acropolis/vmdisk/4ac4273c-7ae0-4043-b1ed-7042612e82fa</t>
  </si>
  <si>
    <t>/SelfServiceContainer/.acropolis/vmdisk/4cdc081e-d3d7-43c3-8df9-f1081c35f430</t>
  </si>
  <si>
    <t>/SelfServiceContainer/.acropolis/vmdisk/4d1cea7a-abee-4e07-8a1a-6165ae546ae1</t>
  </si>
  <si>
    <t>/Nutanix_POC-FS_ctr/.acropolis/vmdisk/4dcfdf9b-cfeb-4ebe-931d-b170c5563528</t>
  </si>
  <si>
    <t>/SelfServiceContainer/.acropolis/vmdisk/4f22038c-8306-4481-9988-3d2c361125e7</t>
  </si>
  <si>
    <t>/SelfServiceContainer/.acropolis/vmdisk/4f802fc2-9968-48fd-93ac-9f85ba67c183</t>
  </si>
  <si>
    <t>/Nutanix_POC-FS_ctr/.acropolis/vmdisk/4faf5157-9dcf-4846-9fc3-dba2d42373e3</t>
  </si>
  <si>
    <t>/Nutanix_POC-FS_ctr/.acropolis/vmdisk/4fe01e69-78fb-4118-9abb-ff75f41a9f3b</t>
  </si>
  <si>
    <t>/Nutanix_POC-FS_ctr/.acropolis/vmdisk/5022e092-efab-4f1b-b739-38466802f8e8</t>
  </si>
  <si>
    <t>/SelfServiceContainer/.acropolis/vmdisk/50a7adb3-b307-4917-9c74-bce584ea05da</t>
  </si>
  <si>
    <t>/SelfServiceContainer/.acropolis/vmdisk/52ac3320-d253-45f4-a34d-a5feeb72af1d</t>
  </si>
  <si>
    <t>/SelfServiceContainer/.acropolis/vmdisk/53454198-4f92-4b48-955d-731e3dbd8b7c</t>
  </si>
  <si>
    <t>/SelfServiceContainer/.acropolis/vmdisk/546c5939-da39-42e0-b990-3cff9dea6dc2</t>
  </si>
  <si>
    <t>/Nutanix_POC-FS_ctr/.acropolis/vmdisk/54c01c98-787c-4011-b536-fdda033d8b41</t>
  </si>
  <si>
    <t>/Nutanix_POC-FS_ctr/.acropolis/vmdisk/55884bc0-7824-45fd-9053-8339881da844</t>
  </si>
  <si>
    <t>/SelfServiceContainer/.acropolis/vmdisk/55dc5a7b-d6ab-48d5-9e3c-decb0fffda95</t>
  </si>
  <si>
    <t>/SelfServiceContainer/.acropolis/vmdisk/55e5d53b-e580-4854-964a-d4cd987cab1b</t>
  </si>
  <si>
    <t>/SelfServiceContainer/.acropolis/vmdisk/56938fca-0274-4d58-a9c0-9aa38e90ecd2</t>
  </si>
  <si>
    <t>/SelfServiceContainer/.acropolis/vmdisk/58087c57-5681-4ce8-a0af-f5a08a813d36</t>
  </si>
  <si>
    <t>/Nutanix_POC-FS_ctr/.acropolis/vmdisk/5b4ea7bb-d3e2-4739-9b89-c535acf5df3b</t>
  </si>
  <si>
    <t>/SelfServiceContainer/.acropolis/vmdisk/5ce35d9c-69a1-4010-912e-55d8dcec5144</t>
  </si>
  <si>
    <t>/Nutanix_POC-FS_ctr/.acropolis/vmdisk/60bf7e5b-9aba-49bd-b28a-0abe553e8487</t>
  </si>
  <si>
    <t>/SelfServiceContainer/.acropolis/vmdisk/6119cbc5-cda2-4391-9121-465bbb9f3d0f</t>
  </si>
  <si>
    <t>/SelfServiceContainer/.acropolis/vmdisk/61868175-0e57-448a-85f5-0d9ae733cde8</t>
  </si>
  <si>
    <t>/SelfServiceContainer/.acropolis/vmdisk/622a745d-ba7c-427c-888c-92091a366a0f</t>
  </si>
  <si>
    <t>/SelfServiceContainer/.acropolis/vmdisk/6437ac86-c3e2-421e-965b-f52fcf4ab19d</t>
  </si>
  <si>
    <t>/SelfServiceContainer/.acropolis/vmdisk/6568c0c8-eca5-41f6-9757-ea646c709869</t>
  </si>
  <si>
    <t>/SelfServiceContainer/.acropolis/vmdisk/667f96e6-5947-4d98-8a6d-185262141808</t>
  </si>
  <si>
    <t>/SelfServiceContainer/.acropolis/vmdisk/66fa7869-a86e-4027-9eb2-8b2c706d83ff</t>
  </si>
  <si>
    <t>/SelfServiceContainer/.acropolis/vmdisk/6c1c320b-4202-4348-aca1-57ce066a4934</t>
  </si>
  <si>
    <t>/SelfServiceContainer/.acropolis/vmdisk/6c644261-ceba-4753-bff3-6ab921ec8718</t>
  </si>
  <si>
    <t>/SelfServiceContainer/.acropolis/vmdisk/6dadb433-d493-48d8-aaf4-2ba33be2f332</t>
  </si>
  <si>
    <t>/Nutanix_POC-FS_ctr/.acropolis/vmdisk/70ab4b0e-03d5-4a4a-ae4a-e9b40b0ce57b</t>
  </si>
  <si>
    <t>/SelfServiceContainer/.acropolis/vmdisk/718d58b8-f2a8-4eba-a9ae-04e4442c1f24</t>
  </si>
  <si>
    <t>/SelfServiceContainer/.acropolis/vmdisk/71f6374c-bf68-4c46-bf65-c0e96a274f58</t>
  </si>
  <si>
    <t>/SelfServiceContainer/.acropolis/vmdisk/73151067-fcc3-43e2-8b7e-e97830987999</t>
  </si>
  <si>
    <t>/default-container-20507328152854/.acropolis/vmdisk/75690721-c95d-4ed8-bcc3-8b1b9ab8dade</t>
  </si>
  <si>
    <t>/SelfServiceContainer/.acropolis/vmdisk/757ee945-a135-4a82-9ecb-46e2d20757eb</t>
  </si>
  <si>
    <t>/SelfServiceContainer/.acropolis/vmdisk/77eba004-db3d-4010-9431-58142f82629f</t>
  </si>
  <si>
    <t>/SelfServiceContainer/.acropolis/vmdisk/797e4633-9842-4ecc-b879-2a0196e218aa</t>
  </si>
  <si>
    <t>/SelfServiceContainer/.acropolis/vmdisk/7c37d16f-078f-4509-a4e4-1ebd4dcee7ba</t>
  </si>
  <si>
    <t>/SelfServiceContainer/.acropolis/vmdisk/7c4ae385-ba89-47b4-a48f-c4df9bee8c52</t>
  </si>
  <si>
    <t>/Nutanix_POC-FS_ctr/.acropolis/vmdisk/7cb6134b-5830-4904-8712-961b9acb09a5</t>
  </si>
  <si>
    <t>/Nutanix_POC-FS_ctr/.acropolis/vmdisk/7dd73497-e0b7-4796-b278-133346648c67</t>
  </si>
  <si>
    <t>/SelfServiceContainer/.acropolis/vmdisk/7f5067d4-cb17-41a8-bcf8-9d5afd041332</t>
  </si>
  <si>
    <t>/SelfServiceContainer/.acropolis/vmdisk/7f85e086-87e5-4c50-b38a-e6fb4b9e1530</t>
  </si>
  <si>
    <t>/SelfServiceContainer/.acropolis/vmdisk/82b6029d-242f-425d-80d7-180f19ed78e1</t>
  </si>
  <si>
    <t>/SelfServiceContainer/.acropolis/vmdisk/83a88286-5056-4247-a7fa-746e9862fa3b</t>
  </si>
  <si>
    <t>/Nutanix_POC-FS_ctr/.acropolis/vmdisk/86369053-fc5f-42ab-8639-e1d00f005bdc</t>
  </si>
  <si>
    <t>/SelfServiceContainer/.acropolis/vmdisk/8742e3ba-98c3-4278-950e-99b5b2ac1f5a</t>
  </si>
  <si>
    <t>/SelfServiceContainer/.acropolis/vmdisk/88e0bec0-036b-4f9b-a40a-a09ee0e5e9f2</t>
  </si>
  <si>
    <t>/Nutanix_POC-FS_ctr/.acropolis/vmdisk/898271e8-c14b-4788-8095-106c74ea6426</t>
  </si>
  <si>
    <t>/SelfServiceContainer/.acropolis/vmdisk/8bd73396-b685-48a5-a415-f1c05b3f4d96</t>
  </si>
  <si>
    <t>/SelfServiceContainer/.acropolis/vmdisk/8d76433c-20f5-4363-b5b3-b41a8dd22d8d</t>
  </si>
  <si>
    <t>/SelfServiceContainer/.acropolis/vmdisk/8dfba5bd-fe0b-496b-834a-83f6c82c6c64</t>
  </si>
  <si>
    <t>/SelfServiceContainer/.acropolis/vmdisk/8f5a3c2d-2fe6-49f9-8d34-290528ec5425</t>
  </si>
  <si>
    <t>/Nutanix_POC-FS_ctr/.acropolis/vmdisk/8f8af2fa-8c54-4340-925c-cf68cb296238</t>
  </si>
  <si>
    <t>/SelfServiceContainer/.acropolis/vmdisk/918d5d6b-b4b6-4af1-aed3-069e9bc2b694</t>
  </si>
  <si>
    <t>/SelfServiceContainer/.acropolis/vmdisk/91bf4ee6-b447-4d0c-8ded-14c635d9b561</t>
  </si>
  <si>
    <t>/SelfServiceContainer/.acropolis/vmdisk/9271721a-b060-4a75-945d-c57c39280f4d</t>
  </si>
  <si>
    <t>/SelfServiceContainer/.acropolis/vmdisk/9427ef98-53f1-4b97-9608-2886bc0d10bc</t>
  </si>
  <si>
    <t>/SelfServiceContainer/.acropolis/vmdisk/94727ca7-9d29-43ec-8d8b-580b68b132be</t>
  </si>
  <si>
    <t>/SelfServiceContainer/.acropolis/vmdisk/94d27b92-eaa6-4a97-abac-4efff4b1bbd8</t>
  </si>
  <si>
    <t>/Nutanix_POC-FS_ctr/.acropolis/vmdisk/95708b35-19de-4796-82ae-80a3f147dd8a</t>
  </si>
  <si>
    <t>/SelfServiceContainer/.acropolis/vmdisk/97b53fd2-5be6-4f9d-bbb2-88ec2cf3cc90</t>
  </si>
  <si>
    <t>/SelfServiceContainer/.acropolis/vmdisk/99205062-3523-413c-b4c0-0e665b748ae2</t>
  </si>
  <si>
    <t>/SelfServiceContainer/.acropolis/vmdisk/99df5d37-831c-4fe6-96f4-2e995602a365</t>
  </si>
  <si>
    <t>/Nutanix_POC-FS_ctr/.acropolis/vmdisk/9b2c87f1-349d-4ef2-aafe-4aa55433c127</t>
  </si>
  <si>
    <t>/SelfServiceContainer/.acropolis/vmdisk/9babfe3a-1ae0-4a71-9b13-730292ae2b9a</t>
  </si>
  <si>
    <t>/SelfServiceContainer/.acropolis/vmdisk/9d966fbd-14d5-413c-a9ec-b411593e264e</t>
  </si>
  <si>
    <t>/SelfServiceContainer/.acropolis/vmdisk/9e1de0de-568d-4d92-a745-98e6988f38f5</t>
  </si>
  <si>
    <t>/SelfServiceContainer/.acropolis/vmdisk/9e266e44-1d13-419e-b9f2-20f6bb121aef</t>
  </si>
  <si>
    <t>/default-container-20507328152854/.acropolis/vmdisk/9e72be88-5cf8-4a0e-a3e3-4a9d1ef89180</t>
  </si>
  <si>
    <t>/Nutanix_POC-FS_ctr/.acropolis/vmdisk/9f72d83e-74ee-4f1e-9e28-5248120b3b1b</t>
  </si>
  <si>
    <t>/SelfServiceContainer/.acropolis/vmdisk/9fc129dd-ddc8-42bc-9501-e918b72630e3</t>
  </si>
  <si>
    <t>/Nutanix_POC-FS_ctr/.acropolis/vmdisk/a46bbdd0-caa3-4f02-96eb-f8634ecce89d</t>
  </si>
  <si>
    <t>/SelfServiceContainer/.acropolis/vmdisk/a4bc0e4d-931a-45b4-839d-e1b3d5c906f1</t>
  </si>
  <si>
    <t>/SelfServiceContainer/.acropolis/vmdisk/a69edb9c-1259-4bf7-adac-be55bdfcc7d2</t>
  </si>
  <si>
    <t>/SelfServiceContainer/.acropolis/vmdisk/a7a21ff8-2220-4f0e-949d-6bde5728ef43</t>
  </si>
  <si>
    <t>/SelfServiceContainer/.acropolis/vmdisk/ad33de63-e774-4a52-87f6-0e4ac7c3e214</t>
  </si>
  <si>
    <t>/SelfServiceContainer/.acropolis/vmdisk/ae2205c4-1c99-4ca6-99f9-4f034baef634</t>
  </si>
  <si>
    <t>/default-container-20507328152854/.acropolis/vmdisk/af30e1b4-3c49-4018-b979-8f5597713ebb</t>
  </si>
  <si>
    <t>/Nutanix_POC-FS_ctr/.acropolis/vmdisk/b593fefb-b005-40ca-a3b4-e5b464f285da</t>
  </si>
  <si>
    <t>/SelfServiceContainer/.acropolis/vmdisk/b615baf1-b1b7-45f3-9592-d271a8faadf7</t>
  </si>
  <si>
    <t>/SelfServiceContainer/.acropolis/vmdisk/ba18d47b-5843-4e4c-8fa1-519a0794100e</t>
  </si>
  <si>
    <t>/SelfServiceContainer/.acropolis/vmdisk/bb3877c0-8a14-47d6-9587-5396fe4d0551</t>
  </si>
  <si>
    <t>/Nutanix_POC-FS_ctr/.acropolis/vmdisk/bb746fa4-113f-4949-8fe1-8f04465d1d18</t>
  </si>
  <si>
    <t>/SelfServiceContainer/.acropolis/vmdisk/bdc81ed4-b536-4757-9891-cb21174b43e8</t>
  </si>
  <si>
    <t>/SelfServiceContainer/.acropolis/vmdisk/c1846775-1e33-4feb-bdf6-d4c13960f6f0</t>
  </si>
  <si>
    <t>/SelfServiceContainer/.acropolis/vmdisk/c4833995-b3c5-4096-b597-6e71cf19c6ea</t>
  </si>
  <si>
    <t>/SelfServiceContainer/.acropolis/vmdisk/c5a03e98-5dd3-416a-8b30-c00ef2dd7885</t>
  </si>
  <si>
    <t>/SelfServiceContainer/.acropolis/vmdisk/c606ea27-2a63-4039-b308-56c3ea8d256d</t>
  </si>
  <si>
    <t>/Nutanix_POC-FS_ctr/.acropolis/vmdisk/c9a2d967-e70f-4285-9b43-57431265b7c5</t>
  </si>
  <si>
    <t>/SelfServiceContainer/.acropolis/vmdisk/cb1eeaa2-9722-4601-8193-47fe54380f37</t>
  </si>
  <si>
    <t>/SelfServiceContainer/.acropolis/vmdisk/cb73e762-8e00-4e5a-af56-30e7a513eb96</t>
  </si>
  <si>
    <t>/SelfServiceContainer/.acropolis/vmdisk/cecd8538-b02f-4c66-9f3b-cc66204f185e</t>
  </si>
  <si>
    <t>/Nutanix_POC-FS_ctr/.acropolis/vmdisk/d1945901-6676-4d49-b0eb-92c04d882dde</t>
  </si>
  <si>
    <t>/SelfServiceContainer/.acropolis/vmdisk/d21167d6-407a-4ceb-8929-7c4e750dbcc8</t>
  </si>
  <si>
    <t>/default-container-20507328152854/.acropolis/vmdisk/d36b3768-cba8-49b9-8168-f58640a5ed07</t>
  </si>
  <si>
    <t>/Nutanix_POC-FS_ctr/.acropolis/vmdisk/d4af07e8-6e3a-4b59-ab4c-bfce698ced54</t>
  </si>
  <si>
    <t>/SelfServiceContainer/.acropolis/vmdisk/d5b3808c-7bc1-4c1d-83e9-2f540c66d6a6</t>
  </si>
  <si>
    <t>/default-container-20507328152854/.acropolis/vmdisk/d617e16d-b2d8-4a10-a10b-a2cdd943b03e</t>
  </si>
  <si>
    <t>/SelfServiceContainer/.acropolis/vmdisk/d90afbe3-843a-4ebf-b03e-0ad8e21b7873</t>
  </si>
  <si>
    <t>/SelfServiceContainer/.acropolis/vmdisk/d9f65671-a837-41e4-94cb-28712cfc7286</t>
  </si>
  <si>
    <t>/SelfServiceContainer/.acropolis/vmdisk/db3ec588-b619-47eb-bcbc-4043689fd690</t>
  </si>
  <si>
    <t>/SelfServiceContainer/.acropolis/vmdisk/dc56a4ad-8eea-4e8f-ac03-fae43b93e03e</t>
  </si>
  <si>
    <t>/SelfServiceContainer/.acropolis/vmdisk/de597957-f379-4db6-a648-18fd5d2d2f23</t>
  </si>
  <si>
    <t>/SelfServiceContainer/.acropolis/vmdisk/df3b4036-097e-4038-8745-49ea81177e0f</t>
  </si>
  <si>
    <t>/SelfServiceContainer/.acropolis/vmdisk/e00374dc-9f85-4a7b-b2cc-29b68e4b1e82</t>
  </si>
  <si>
    <t>/SelfServiceContainer/.acropolis/vmdisk/e0643151-4231-454c-9464-1ad2ddef4e21</t>
  </si>
  <si>
    <t>/SelfServiceContainer/.acropolis/vmdisk/e1114e48-0ee6-4982-937c-dfaa7b7f7563</t>
  </si>
  <si>
    <t>/SelfServiceContainer/.acropolis/vmdisk/e1b26c97-912d-4221-8bc8-222babb138a9</t>
  </si>
  <si>
    <t>/SelfServiceContainer/.acropolis/vmdisk/e2cac340-8eda-4ea5-8663-7a7ef0649840</t>
  </si>
  <si>
    <t>/Nutanix_POC-FS_ctr/.acropolis/vmdisk/e2e20026-f227-4f8a-bd23-3d6c5c5f148b</t>
  </si>
  <si>
    <t>/Nutanix_POC-FS_ctr/.acropolis/vmdisk/e33bc5bb-249e-4078-9714-c5cb8f354e91</t>
  </si>
  <si>
    <t>/SelfServiceContainer/.acropolis/vmdisk/e4f69286-e692-400d-881c-18455c1d6765</t>
  </si>
  <si>
    <t>/Nutanix_POC-FS_ctr/.acropolis/vmdisk/e5c8c85e-91a0-493f-b7ff-d9d71c2ded3b</t>
  </si>
  <si>
    <t>/Nutanix_POC-FS_ctr/.acropolis/vmdisk/e8e6e24b-f940-4e80-9c60-42457465258f</t>
  </si>
  <si>
    <t>/SelfServiceContainer/.acropolis/vmdisk/ee0a1b1b-077d-4337-891f-4915ee1be955</t>
  </si>
  <si>
    <t>/Nutanix_POC-FS_ctr/.acropolis/vmdisk/eee3660c-aac7-4d60-ae2a-8cf8ba187f13</t>
  </si>
  <si>
    <t>/SelfServiceContainer/.acropolis/vmdisk/ef0bc465-ffe2-4e0b-838b-9edfc892d4af</t>
  </si>
  <si>
    <t>/SelfServiceContainer/.acropolis/vmdisk/ef3c83ee-7616-47a3-83ac-e5ccb841790f</t>
  </si>
  <si>
    <t>/SelfServiceContainer/.acropolis/vmdisk/f1468ba8-ed08-46f7-bf0f-bc1dd697010b</t>
  </si>
  <si>
    <t>/SelfServiceContainer/.acropolis/vmdisk/f15a9d73-24d6-4876-8e2a-5011afb4ab60</t>
  </si>
  <si>
    <t>/SelfServiceContainer/.acropolis/vmdisk/f16bd512-f08d-4197-85a3-2d254cf8f801</t>
  </si>
  <si>
    <t>/SelfServiceContainer/.acropolis/vmdisk/f17cd4fe-0483-4414-9229-330f1beef90e</t>
  </si>
  <si>
    <t>/SelfServiceContainer/.acropolis/vmdisk/f1e0c15c-9d12-484b-8fdd-2f0013f8f231</t>
  </si>
  <si>
    <t>/SelfServiceContainer/.acropolis/vmdisk/f2c47063-eec1-4122-a7a9-c294c4da0a68</t>
  </si>
  <si>
    <t>/Nutanix_POC-FS_ctr/.acropolis/vmdisk/f46462e5-90d0-47d3-ab06-8ab109414b2c</t>
  </si>
  <si>
    <t>/SelfServiceContainer/.acropolis/vmdisk/f7a1d460-45ea-4658-999a-d0a497acd926</t>
  </si>
  <si>
    <t>/Nutanix_POC-FS_ctr/.acropolis/vmdisk/fa494d35-f74b-4375-ba78-2f8c849f3693</t>
  </si>
  <si>
    <t>/Nutanix_POC-FS_ctr/.acropolis/vmdisk/fa6e9845-3565-4d2d-8103-82a71d287676</t>
  </si>
  <si>
    <t>/SelfServiceContainer/.acropolis/vmdisk/fbeea561-8ad0-45f3-8376-060a06fa867b</t>
  </si>
  <si>
    <t>/default-container-20507328152854/.acropolis/vmdisk/fe17d669-6f55-4d07-8cee-aaac9f26e7b9</t>
  </si>
  <si>
    <t>/SelfServiceContainer/.acropolis/vmdisk/fe347010-4839-4801-bcc8-1883f26d383c</t>
  </si>
  <si>
    <t>/SelfServiceContainer/.acropolis/vmdisk/fe3c72db-ba26-4357-a4b4-90ae05ea7aeb</t>
  </si>
  <si>
    <t>/default-container-20507328152854/.acropolis/vmdisk/fe60d095-5c24-4cc1-a5c2-69ff307c14ec</t>
  </si>
  <si>
    <t>WIN2012R2</t>
  </si>
  <si>
    <t>ISO_IMAGE</t>
  </si>
  <si>
    <t>INACTIVE</t>
  </si>
  <si>
    <t>Nutanix-VirtIO-1.1.3.iso</t>
  </si>
  <si>
    <t>DLIRA_TEST</t>
  </si>
  <si>
    <t>X-Ray-3.3.0</t>
  </si>
  <si>
    <t>DISK_IMAGE</t>
  </si>
  <si>
    <t>ACTIVE</t>
  </si>
  <si>
    <t>karbon-centos7.5.1804-ntnx-0.0</t>
  </si>
  <si>
    <t>xClarity GA</t>
  </si>
  <si>
    <t>OLE_6_3</t>
  </si>
  <si>
    <t>DLIRA2</t>
  </si>
  <si>
    <t>acs-centos</t>
  </si>
  <si>
    <t>Xclarity</t>
  </si>
  <si>
    <t>VMware-VCSA-all-6.7.0-13643870.iso</t>
  </si>
  <si>
    <t>20190502_PBCNSWEB02_DISK1</t>
  </si>
  <si>
    <t>VirtIO_ISO</t>
  </si>
  <si>
    <t>dasd</t>
  </si>
  <si>
    <t>DLIRA3</t>
  </si>
  <si>
    <t>ONTAP_Select</t>
  </si>
  <si>
    <t>CENTOS-7.4</t>
  </si>
  <si>
    <t>ERA</t>
  </si>
  <si>
    <t>CentOS-7-x86_64-DVD-1511.iso</t>
  </si>
  <si>
    <t>nutanix_move301</t>
  </si>
  <si>
    <t>xClarity</t>
  </si>
  <si>
    <t>OLE_6_7</t>
  </si>
  <si>
    <t>asda</t>
  </si>
  <si>
    <t>RHEL_73</t>
  </si>
  <si>
    <t>SQL2014</t>
  </si>
  <si>
    <t>MIGTEST</t>
  </si>
  <si>
    <t>Win2016</t>
  </si>
  <si>
    <t>centos 7 1801</t>
  </si>
  <si>
    <t>xclarity_image_final</t>
  </si>
  <si>
    <t>CENTOS_7_1805</t>
  </si>
  <si>
    <t>HOL9121mgr-disk2.vmdk</t>
  </si>
  <si>
    <t>Coriolis</t>
  </si>
  <si>
    <t>2019-05-02T18:44:43Z</t>
  </si>
  <si>
    <t>admin</t>
  </si>
  <si>
    <t>20190402_ICARO_DISK1</t>
  </si>
  <si>
    <t>2019-05-02T18:34:56Z</t>
  </si>
  <si>
    <t>20190502_PBCNSWEB02_DISK2</t>
  </si>
  <si>
    <t>2019-05-02T18:46:11Z</t>
  </si>
  <si>
    <t>20190502_ICARO_DISK2</t>
  </si>
  <si>
    <t>2019-05-02T18:36:37Z</t>
  </si>
  <si>
    <t>2019-05-15T14:30:53Z</t>
  </si>
  <si>
    <t>Foundation_VM-4.3_00837f92-disk-0.vmdk</t>
  </si>
  <si>
    <t>2019-05-22T15:24:09Z</t>
  </si>
  <si>
    <t>Hiren</t>
  </si>
  <si>
    <t>2019-05-28T15:15:22Z</t>
  </si>
  <si>
    <t>DeviceCleanUP</t>
  </si>
  <si>
    <t>Oracle68</t>
  </si>
  <si>
    <t>e1000</t>
  </si>
  <si>
    <t>CentOS-7-x86_64-Minimal-1611</t>
  </si>
  <si>
    <t>HOL9121mgr-disk1.vmdk</t>
  </si>
  <si>
    <t>centos_cloud</t>
  </si>
  <si>
    <t>2019-05-28T15:29:23Z</t>
  </si>
  <si>
    <t>2019-05-28T15:57:25Z</t>
  </si>
  <si>
    <t>SSD</t>
  </si>
  <si>
    <t>SSDSC2KG960G7L       01GT779D7A09363LEN</t>
  </si>
  <si>
    <t>LU45</t>
  </si>
  <si>
    <t>PHYM83400251960CGN</t>
  </si>
  <si>
    <t>2480c818-0418-441c-a3d4-e4500301d115</t>
  </si>
  <si>
    <t>Healthy</t>
  </si>
  <si>
    <t>PHYM834001KF960CGN</t>
  </si>
  <si>
    <t>aed888bb-b9eb-4ed3-a825-80af726f08c1</t>
  </si>
  <si>
    <t>PHYM834001HA960CGN</t>
  </si>
  <si>
    <t>78a05c88-4bc1-41f2-b96c-56a37d7f98ab</t>
  </si>
  <si>
    <t>PHYM834001JT960CGN</t>
  </si>
  <si>
    <t>0f68a5c6-0a99-4796-aec3-c2846cdad3cd</t>
  </si>
  <si>
    <t>PHYM834001KN960CGN</t>
  </si>
  <si>
    <t>80dad18f-dd92-42ec-b5f7-2e00b3ebbb0a</t>
  </si>
  <si>
    <t>PHYM8340024Z960CGN</t>
  </si>
  <si>
    <t>45895282-b1b4-4bee-98f0-5495a8bc5b4e</t>
  </si>
  <si>
    <t>PHYM834001HE960CGN</t>
  </si>
  <si>
    <t>23e7064d-5115-4848-95c5-79a490c1eca1</t>
  </si>
  <si>
    <t>PHYM834001JK960CGN</t>
  </si>
  <si>
    <t>989ef10a-54a0-433d-840f-add722bf6548</t>
  </si>
  <si>
    <t>PHYM833601UV960CGN</t>
  </si>
  <si>
    <t>cb5b721b-f05c-43f6-8153-2ac1a8f22e72</t>
  </si>
  <si>
    <t>PHYM834001KE960CGN</t>
  </si>
  <si>
    <t>e61d03ff-0834-4c1e-a76a-5725fe4e2f80</t>
  </si>
  <si>
    <t>PHYM833600UZ960CGN</t>
  </si>
  <si>
    <t>2567e9b6-52fc-469e-8c5e-cdc3daefdac1</t>
  </si>
  <si>
    <t>PHYM834001GL960CGN</t>
  </si>
  <si>
    <t>897e9157-7d2e-4e07-a68d-322c96727721</t>
  </si>
  <si>
    <t>PHYM8340024Y960CGN</t>
  </si>
  <si>
    <t>c0627ad8-c2cb-4d9c-9f35-2d188f67d4f5</t>
  </si>
  <si>
    <t>PHYM83400264960CGN</t>
  </si>
  <si>
    <t>f2e5360f-c131-4ad0-ba3f-758d38abe585</t>
  </si>
  <si>
    <t>PHYM834001HC960CGN</t>
  </si>
  <si>
    <t>3851993e-6811-47f0-92ab-b625ed892774</t>
  </si>
  <si>
    <t>PHYM833601RG960CGN</t>
  </si>
  <si>
    <t>b40e4d08-1b4f-49f4-85ac-d9794e43323b</t>
  </si>
  <si>
    <t>PHYM834001GK960CGN</t>
  </si>
  <si>
    <t>68daaae3-357d-46c2-9153-1c785a772de3</t>
  </si>
  <si>
    <t>PHYM834002C6960CGN</t>
  </si>
  <si>
    <t>a8baf825-406e-46e7-9823-7e3b9aeb71ad</t>
  </si>
  <si>
    <t>PHYM834001F2960CGN</t>
  </si>
  <si>
    <t>7b4d7517-a195-4089-9356-0c8a379b71ad</t>
  </si>
  <si>
    <t>PHYM834001GP960CGN</t>
  </si>
  <si>
    <t>45517c02-c6f7-45d3-b379-d062fad888f7</t>
  </si>
  <si>
    <t>PHYM834000PX960CGN</t>
  </si>
  <si>
    <t>ac771dde-a9ba-4f1a-8c5a-46c879a348ab</t>
  </si>
  <si>
    <t>PHYM834001JZ960CGN</t>
  </si>
  <si>
    <t>47554a6d-7b75-4e09-9634-73c6fbd9918c</t>
  </si>
  <si>
    <t>eac2230b-e3fb-4def-9ec2-45b3d49bf9e9</t>
  </si>
  <si>
    <t>default-storage-pool-20507328152854</t>
  </si>
  <si>
    <t>5.10.4</t>
  </si>
  <si>
    <t>ncc-3.7.1</t>
  </si>
  <si>
    <t>10.26.1.0/255.255.255.0</t>
  </si>
  <si>
    <t>['10.26.1.41']</t>
  </si>
  <si>
    <t>['10.26.1.210']</t>
  </si>
  <si>
    <t>all_flash</t>
  </si>
  <si>
    <t>10.26.1.14</t>
  </si>
  <si>
    <t>10.26.1.143</t>
  </si>
  <si>
    <t>NoReservations</t>
  </si>
  <si>
    <t>BestEffort</t>
  </si>
  <si>
    <t>DISK</t>
  </si>
  <si>
    <t>AD_LAB</t>
  </si>
  <si>
    <t>ACTIVE_DIRECTORY</t>
  </si>
  <si>
    <t>LDAP</t>
  </si>
  <si>
    <t>ldap://10.26.1.41:3268</t>
  </si>
  <si>
    <t>adntnx.local</t>
  </si>
  <si>
    <t>administrator@adntnx.local</t>
  </si>
  <si>
    <t>NON_RECURSIVE</t>
  </si>
  <si>
    <t>https://10.26.1.147:9440</t>
  </si>
  <si>
    <t>Running on 10, Jun 2019</t>
  </si>
  <si>
    <t>Nutanix tools for AHV v1.7.9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</si>
</sst>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1" xfId="0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10.26.1.147:9440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8"/>
  <sheetViews>
    <sheetView tabSelected="1" workbookViewId="0"/>
  </sheetViews>
  <sheetFormatPr defaultRowHeight="15"/>
  <cols>
    <col min="1" max="2" width="45.7109375" customWidth="1"/>
  </cols>
  <sheetData>
    <row r="1" spans="1:2">
      <c r="A1" s="2" t="s">
        <v>0</v>
      </c>
      <c r="B1" s="3" t="s">
        <v>132</v>
      </c>
    </row>
    <row r="2" spans="1:2">
      <c r="A2" s="2" t="s">
        <v>1</v>
      </c>
      <c r="B2" s="3" t="s">
        <v>1191</v>
      </c>
    </row>
    <row r="3" spans="1:2">
      <c r="A3" s="2" t="s">
        <v>2</v>
      </c>
      <c r="B3" s="3" t="s">
        <v>793</v>
      </c>
    </row>
    <row r="4" spans="1:2">
      <c r="A4" s="2" t="s">
        <v>3</v>
      </c>
      <c r="B4" s="3" t="s">
        <v>1192</v>
      </c>
    </row>
    <row r="5" spans="1:2">
      <c r="A5" s="2" t="s">
        <v>4</v>
      </c>
      <c r="B5" s="3" t="s">
        <v>1193</v>
      </c>
    </row>
    <row r="6" spans="1:2">
      <c r="A6" s="2" t="s">
        <v>5</v>
      </c>
      <c r="B6" s="3" t="s">
        <v>183</v>
      </c>
    </row>
    <row r="7" spans="1:2">
      <c r="A7" s="2" t="s">
        <v>6</v>
      </c>
      <c r="B7" s="3" t="s">
        <v>1194</v>
      </c>
    </row>
    <row r="8" spans="1:2">
      <c r="A8" s="2" t="s">
        <v>7</v>
      </c>
      <c r="B8" s="3" t="s">
        <v>1195</v>
      </c>
    </row>
    <row r="9" spans="1:2">
      <c r="A9" s="2" t="s">
        <v>8</v>
      </c>
      <c r="B9" s="3">
        <v>4</v>
      </c>
    </row>
    <row r="10" spans="1:2">
      <c r="A10" s="2" t="s">
        <v>9</v>
      </c>
      <c r="B10" s="3" t="s">
        <v>1196</v>
      </c>
    </row>
    <row r="11" spans="1:2">
      <c r="A11" s="2" t="s">
        <v>10</v>
      </c>
      <c r="B11" s="3">
        <v>22</v>
      </c>
    </row>
    <row r="12" spans="1:2">
      <c r="A12" s="2" t="s">
        <v>11</v>
      </c>
      <c r="B12" s="3" t="s">
        <v>1197</v>
      </c>
    </row>
    <row r="13" spans="1:2">
      <c r="A13" s="2" t="s">
        <v>12</v>
      </c>
      <c r="B13" s="3" t="s">
        <v>1198</v>
      </c>
    </row>
    <row r="14" spans="1:2">
      <c r="A14" s="2" t="s">
        <v>13</v>
      </c>
      <c r="B14" s="3">
        <v>2</v>
      </c>
    </row>
    <row r="15" spans="1:2">
      <c r="A15" s="2" t="s">
        <v>14</v>
      </c>
      <c r="B15" s="3">
        <v>84</v>
      </c>
    </row>
    <row r="16" spans="1:2">
      <c r="A16" s="2" t="s">
        <v>15</v>
      </c>
      <c r="B16" s="3" t="b">
        <v>1</v>
      </c>
    </row>
    <row r="17" spans="1:2">
      <c r="A17" s="2" t="s">
        <v>16</v>
      </c>
      <c r="B17" s="3" t="s">
        <v>1199</v>
      </c>
    </row>
    <row r="18" spans="1:2">
      <c r="A18" s="2" t="s">
        <v>17</v>
      </c>
      <c r="B18" s="3">
        <v>0</v>
      </c>
    </row>
    <row r="19" spans="1:2">
      <c r="A19" s="2" t="s">
        <v>18</v>
      </c>
      <c r="B19" s="3" t="s">
        <v>1200</v>
      </c>
    </row>
    <row r="20" spans="1:2">
      <c r="A20" s="2" t="s">
        <v>19</v>
      </c>
      <c r="B20" s="3" t="s">
        <v>1201</v>
      </c>
    </row>
    <row r="21" spans="1:2">
      <c r="A21" s="2" t="s">
        <v>20</v>
      </c>
      <c r="B21" s="3">
        <v>1</v>
      </c>
    </row>
    <row r="22" spans="1:2">
      <c r="A22" s="2" t="s">
        <v>21</v>
      </c>
      <c r="B22" s="3" t="b">
        <v>0</v>
      </c>
    </row>
    <row r="23" spans="1:2">
      <c r="A23" s="2" t="s">
        <v>22</v>
      </c>
      <c r="B23" s="3">
        <v>1</v>
      </c>
    </row>
    <row r="24" spans="1:2">
      <c r="A24" s="2" t="s">
        <v>21</v>
      </c>
      <c r="B24" s="3" t="b">
        <v>0</v>
      </c>
    </row>
    <row r="25" spans="1:2">
      <c r="A25" s="2" t="s">
        <v>23</v>
      </c>
      <c r="B25" s="3">
        <v>1</v>
      </c>
    </row>
    <row r="26" spans="1:2">
      <c r="A26" s="2" t="s">
        <v>21</v>
      </c>
      <c r="B26" s="3" t="b">
        <v>0</v>
      </c>
    </row>
    <row r="27" spans="1:2">
      <c r="A27" s="2" t="s">
        <v>24</v>
      </c>
      <c r="B27" s="3">
        <v>1</v>
      </c>
    </row>
    <row r="28" spans="1:2">
      <c r="A28" s="2" t="s">
        <v>21</v>
      </c>
      <c r="B28" s="3" t="b">
        <v>0</v>
      </c>
    </row>
    <row r="29" spans="1:2">
      <c r="A29" s="2" t="s">
        <v>25</v>
      </c>
      <c r="B29" s="3" t="s">
        <v>1202</v>
      </c>
    </row>
    <row r="30" spans="1:2">
      <c r="A30" s="2" t="s">
        <v>26</v>
      </c>
      <c r="B30" s="3" t="s">
        <v>1203</v>
      </c>
    </row>
    <row r="31" spans="1:2">
      <c r="A31" s="2" t="s">
        <v>27</v>
      </c>
      <c r="B31" s="3" t="s">
        <v>1204</v>
      </c>
    </row>
    <row r="32" spans="1:2">
      <c r="A32" s="2" t="s">
        <v>28</v>
      </c>
      <c r="B32" s="3" t="s">
        <v>1205</v>
      </c>
    </row>
    <row r="33" spans="1:2">
      <c r="A33" s="2" t="s">
        <v>29</v>
      </c>
      <c r="B33" s="3" t="s">
        <v>1206</v>
      </c>
    </row>
    <row r="34" spans="1:2">
      <c r="A34" s="2" t="s">
        <v>30</v>
      </c>
      <c r="B34" s="3" t="s">
        <v>1207</v>
      </c>
    </row>
    <row r="35" spans="1:2">
      <c r="A35" s="2" t="s">
        <v>31</v>
      </c>
      <c r="B35" s="3" t="s">
        <v>1208</v>
      </c>
    </row>
    <row r="36" spans="1:2">
      <c r="A36" s="2" t="s">
        <v>32</v>
      </c>
      <c r="B36" s="3" t="s">
        <v>1209</v>
      </c>
    </row>
    <row r="37" spans="1:2">
      <c r="A37" s="2" t="s">
        <v>33</v>
      </c>
      <c r="B37" s="3" t="s">
        <v>1210</v>
      </c>
    </row>
    <row r="38" spans="1:2">
      <c r="A38" s="2" t="s">
        <v>34</v>
      </c>
      <c r="B38" s="3" t="s">
        <v>1211</v>
      </c>
    </row>
  </sheetData>
  <hyperlinks>
    <hyperlink ref="B36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48"/>
  <sheetViews>
    <sheetView workbookViewId="0"/>
  </sheetViews>
  <sheetFormatPr defaultRowHeight="15"/>
  <cols>
    <col min="1" max="5" width="25.7109375" customWidth="1"/>
  </cols>
  <sheetData>
    <row r="1" spans="1:5">
      <c r="A1" s="4" t="s">
        <v>73</v>
      </c>
      <c r="B1" s="4" t="s">
        <v>109</v>
      </c>
      <c r="C1" s="4" t="s">
        <v>110</v>
      </c>
      <c r="D1" s="4" t="s">
        <v>111</v>
      </c>
      <c r="E1" s="4" t="s">
        <v>113</v>
      </c>
    </row>
    <row r="2" spans="1:5">
      <c r="A2" s="5" t="s">
        <v>1099</v>
      </c>
      <c r="B2" s="5" t="s">
        <v>1090</v>
      </c>
      <c r="C2" s="5">
        <v>8</v>
      </c>
      <c r="D2" s="5" t="s">
        <v>1120</v>
      </c>
      <c r="E2" s="5" t="s">
        <v>1121</v>
      </c>
    </row>
    <row r="3" spans="1:5">
      <c r="A3" s="5" t="s">
        <v>1122</v>
      </c>
      <c r="B3" s="5" t="s">
        <v>1090</v>
      </c>
      <c r="C3" s="5">
        <v>30.0732421875</v>
      </c>
      <c r="D3" s="5" t="s">
        <v>1123</v>
      </c>
      <c r="E3" s="5" t="s">
        <v>1121</v>
      </c>
    </row>
    <row r="4" spans="1:5">
      <c r="A4" s="5" t="s">
        <v>1124</v>
      </c>
      <c r="B4" s="5" t="s">
        <v>1090</v>
      </c>
      <c r="C4" s="5">
        <v>40</v>
      </c>
      <c r="D4" s="5" t="s">
        <v>1125</v>
      </c>
      <c r="E4" s="5" t="s">
        <v>1121</v>
      </c>
    </row>
    <row r="5" spans="1:5">
      <c r="A5" s="5" t="s">
        <v>1126</v>
      </c>
      <c r="B5" s="5" t="s">
        <v>1090</v>
      </c>
      <c r="C5" s="5">
        <v>136.419921875</v>
      </c>
      <c r="D5" s="5" t="s">
        <v>1127</v>
      </c>
      <c r="E5" s="5" t="s">
        <v>1121</v>
      </c>
    </row>
    <row r="6" spans="1:5">
      <c r="A6" s="5" t="s">
        <v>1092</v>
      </c>
      <c r="B6" s="5" t="s">
        <v>146</v>
      </c>
      <c r="C6" s="5">
        <v>14.6484375</v>
      </c>
      <c r="D6" s="5" t="s">
        <v>1128</v>
      </c>
      <c r="E6" s="5" t="s">
        <v>1121</v>
      </c>
    </row>
    <row r="7" spans="1:5">
      <c r="A7" s="5" t="s">
        <v>1129</v>
      </c>
      <c r="B7" s="5" t="s">
        <v>1090</v>
      </c>
      <c r="C7" s="5">
        <v>30</v>
      </c>
      <c r="D7" s="5" t="s">
        <v>1130</v>
      </c>
      <c r="E7" s="5" t="s">
        <v>1121</v>
      </c>
    </row>
    <row r="8" spans="1:5">
      <c r="A8" s="5" t="s">
        <v>1105</v>
      </c>
      <c r="B8" s="5" t="s">
        <v>1090</v>
      </c>
      <c r="C8" s="5" t="s">
        <v>146</v>
      </c>
      <c r="D8" s="5" t="s">
        <v>146</v>
      </c>
      <c r="E8" s="5" t="s">
        <v>146</v>
      </c>
    </row>
    <row r="9" spans="1:5">
      <c r="A9" s="5" t="s">
        <v>1131</v>
      </c>
      <c r="B9" s="5" t="s">
        <v>1085</v>
      </c>
      <c r="C9" s="5">
        <v>0.5810432434082031</v>
      </c>
      <c r="D9" s="5" t="s">
        <v>146</v>
      </c>
      <c r="E9" s="5" t="s">
        <v>146</v>
      </c>
    </row>
    <row r="10" spans="1:5">
      <c r="A10" s="5" t="s">
        <v>1084</v>
      </c>
      <c r="B10" s="5" t="s">
        <v>1085</v>
      </c>
      <c r="C10" s="5" t="s">
        <v>146</v>
      </c>
      <c r="D10" s="5" t="s">
        <v>146</v>
      </c>
      <c r="E10" s="5" t="s">
        <v>146</v>
      </c>
    </row>
    <row r="11" spans="1:5">
      <c r="A11" s="5" t="s">
        <v>1096</v>
      </c>
      <c r="B11" s="5" t="s">
        <v>1090</v>
      </c>
      <c r="C11" s="5">
        <v>14.6484375</v>
      </c>
      <c r="D11" s="5" t="s">
        <v>146</v>
      </c>
      <c r="E11" s="5" t="s">
        <v>146</v>
      </c>
    </row>
    <row r="12" spans="1:5">
      <c r="A12" s="5" t="s">
        <v>1084</v>
      </c>
      <c r="B12" s="5" t="s">
        <v>1085</v>
      </c>
      <c r="C12" s="5">
        <v>4.230339050292969</v>
      </c>
      <c r="D12" s="5" t="s">
        <v>146</v>
      </c>
      <c r="E12" s="5" t="s">
        <v>146</v>
      </c>
    </row>
    <row r="13" spans="1:5">
      <c r="A13" s="5" t="s">
        <v>1093</v>
      </c>
      <c r="B13" s="5" t="s">
        <v>1090</v>
      </c>
      <c r="C13" s="5">
        <v>192</v>
      </c>
      <c r="D13" s="5" t="s">
        <v>146</v>
      </c>
      <c r="E13" s="5" t="s">
        <v>146</v>
      </c>
    </row>
    <row r="14" spans="1:5">
      <c r="A14" s="5" t="s">
        <v>1094</v>
      </c>
      <c r="B14" s="5" t="s">
        <v>1085</v>
      </c>
      <c r="C14" s="5">
        <v>3.422914505004883</v>
      </c>
      <c r="D14" s="5" t="s">
        <v>146</v>
      </c>
      <c r="E14" s="5" t="s">
        <v>146</v>
      </c>
    </row>
    <row r="15" spans="1:5">
      <c r="A15" s="5" t="s">
        <v>1097</v>
      </c>
      <c r="B15" s="5" t="s">
        <v>1090</v>
      </c>
      <c r="C15" s="5">
        <v>64</v>
      </c>
      <c r="D15" s="5" t="s">
        <v>1132</v>
      </c>
      <c r="E15" s="5" t="s">
        <v>146</v>
      </c>
    </row>
    <row r="16" spans="1:5">
      <c r="A16" s="5" t="s">
        <v>1087</v>
      </c>
      <c r="B16" s="5" t="s">
        <v>1085</v>
      </c>
      <c r="C16" s="5" t="s">
        <v>146</v>
      </c>
      <c r="D16" s="5" t="s">
        <v>146</v>
      </c>
      <c r="E16" s="5" t="s">
        <v>146</v>
      </c>
    </row>
    <row r="17" spans="1:5">
      <c r="A17" s="5" t="s">
        <v>1100</v>
      </c>
      <c r="B17" s="5" t="s">
        <v>1085</v>
      </c>
      <c r="C17" s="5">
        <v>0.045928955078125</v>
      </c>
      <c r="D17" s="5" t="s">
        <v>146</v>
      </c>
      <c r="E17" s="5" t="s">
        <v>146</v>
      </c>
    </row>
    <row r="18" spans="1:5">
      <c r="A18" s="5" t="s">
        <v>1101</v>
      </c>
      <c r="B18" s="5" t="s">
        <v>1085</v>
      </c>
      <c r="C18" s="5">
        <v>3.961093902587891</v>
      </c>
      <c r="D18" s="5" t="s">
        <v>146</v>
      </c>
      <c r="E18" s="5" t="s">
        <v>146</v>
      </c>
    </row>
    <row r="19" spans="1:5">
      <c r="A19" s="5" t="s">
        <v>1115</v>
      </c>
      <c r="B19" s="5" t="s">
        <v>1090</v>
      </c>
      <c r="C19" s="5">
        <v>8</v>
      </c>
      <c r="D19" s="5" t="s">
        <v>146</v>
      </c>
      <c r="E19" s="5" t="s">
        <v>146</v>
      </c>
    </row>
    <row r="20" spans="1:5">
      <c r="A20" s="5" t="s">
        <v>1104</v>
      </c>
      <c r="B20" s="5" t="s">
        <v>1090</v>
      </c>
      <c r="C20" s="5">
        <v>8</v>
      </c>
      <c r="D20" s="5" t="s">
        <v>146</v>
      </c>
      <c r="E20" s="5" t="s">
        <v>146</v>
      </c>
    </row>
    <row r="21" spans="1:5">
      <c r="A21" s="5" t="s">
        <v>1106</v>
      </c>
      <c r="B21" s="5" t="s">
        <v>1085</v>
      </c>
      <c r="C21" s="5">
        <v>4.0322265625</v>
      </c>
      <c r="D21" s="5" t="s">
        <v>146</v>
      </c>
      <c r="E21" s="5" t="s">
        <v>146</v>
      </c>
    </row>
    <row r="22" spans="1:5">
      <c r="A22" s="5" t="s">
        <v>1104</v>
      </c>
      <c r="B22" s="5" t="s">
        <v>1090</v>
      </c>
      <c r="C22" s="5">
        <v>8</v>
      </c>
      <c r="D22" s="5" t="s">
        <v>146</v>
      </c>
      <c r="E22" s="5" t="s">
        <v>146</v>
      </c>
    </row>
    <row r="23" spans="1:5">
      <c r="A23" s="5" t="s">
        <v>1107</v>
      </c>
      <c r="B23" s="5" t="s">
        <v>1090</v>
      </c>
      <c r="C23" s="5">
        <v>10</v>
      </c>
      <c r="D23" s="5" t="s">
        <v>146</v>
      </c>
      <c r="E23" s="5" t="s">
        <v>146</v>
      </c>
    </row>
    <row r="24" spans="1:5">
      <c r="A24" s="5" t="s">
        <v>1108</v>
      </c>
      <c r="B24" s="5" t="s">
        <v>1090</v>
      </c>
      <c r="C24" s="5">
        <v>64</v>
      </c>
      <c r="D24" s="5" t="s">
        <v>146</v>
      </c>
      <c r="E24" s="5" t="s">
        <v>146</v>
      </c>
    </row>
    <row r="25" spans="1:5">
      <c r="A25" s="5" t="s">
        <v>1109</v>
      </c>
      <c r="B25" s="5" t="s">
        <v>1085</v>
      </c>
      <c r="C25" s="5">
        <v>3.6455078125</v>
      </c>
      <c r="D25" s="5" t="s">
        <v>146</v>
      </c>
      <c r="E25" s="5" t="s">
        <v>146</v>
      </c>
    </row>
    <row r="26" spans="1:5">
      <c r="A26" s="5" t="s">
        <v>1110</v>
      </c>
      <c r="B26" s="5" t="s">
        <v>1090</v>
      </c>
      <c r="C26" s="5">
        <v>40</v>
      </c>
      <c r="D26" s="5" t="s">
        <v>146</v>
      </c>
      <c r="E26" s="5" t="s">
        <v>146</v>
      </c>
    </row>
    <row r="27" spans="1:5">
      <c r="A27" s="5" t="s">
        <v>1104</v>
      </c>
      <c r="B27" s="5" t="s">
        <v>1090</v>
      </c>
      <c r="C27" s="5">
        <v>8</v>
      </c>
      <c r="D27" s="5" t="s">
        <v>146</v>
      </c>
      <c r="E27" s="5" t="s">
        <v>146</v>
      </c>
    </row>
    <row r="28" spans="1:5">
      <c r="A28" s="5" t="s">
        <v>1111</v>
      </c>
      <c r="B28" s="5" t="s">
        <v>1085</v>
      </c>
      <c r="C28" s="5">
        <v>3.533203125</v>
      </c>
      <c r="D28" s="5" t="s">
        <v>146</v>
      </c>
      <c r="E28" s="5" t="s">
        <v>146</v>
      </c>
    </row>
    <row r="29" spans="1:5">
      <c r="A29" s="5" t="s">
        <v>1114</v>
      </c>
      <c r="B29" s="5" t="s">
        <v>1090</v>
      </c>
      <c r="C29" s="5">
        <v>6.493387222290039</v>
      </c>
      <c r="D29" s="5" t="s">
        <v>146</v>
      </c>
      <c r="E29" s="5" t="s">
        <v>146</v>
      </c>
    </row>
    <row r="30" spans="1:5">
      <c r="A30" s="5" t="s">
        <v>1112</v>
      </c>
      <c r="B30" s="5" t="s">
        <v>1085</v>
      </c>
      <c r="C30" s="5">
        <v>2.427858352661133</v>
      </c>
      <c r="D30" s="5" t="s">
        <v>146</v>
      </c>
      <c r="E30" s="5" t="s">
        <v>146</v>
      </c>
    </row>
    <row r="31" spans="1:5">
      <c r="A31" s="5" t="s">
        <v>1116</v>
      </c>
      <c r="B31" s="5" t="s">
        <v>1090</v>
      </c>
      <c r="C31" s="5">
        <v>192</v>
      </c>
      <c r="D31" s="5" t="s">
        <v>146</v>
      </c>
      <c r="E31" s="5" t="s">
        <v>146</v>
      </c>
    </row>
    <row r="32" spans="1:5">
      <c r="A32" s="5" t="s">
        <v>1117</v>
      </c>
      <c r="B32" s="5" t="s">
        <v>1090</v>
      </c>
      <c r="C32" s="5">
        <v>8</v>
      </c>
      <c r="D32" s="5" t="s">
        <v>146</v>
      </c>
      <c r="E32" s="5" t="s">
        <v>146</v>
      </c>
    </row>
    <row r="33" spans="1:5">
      <c r="A33" s="5" t="s">
        <v>1084</v>
      </c>
      <c r="B33" s="5" t="s">
        <v>1085</v>
      </c>
      <c r="C33" s="5">
        <v>4.230339050292969</v>
      </c>
      <c r="D33" s="5" t="s">
        <v>146</v>
      </c>
      <c r="E33" s="5" t="s">
        <v>146</v>
      </c>
    </row>
    <row r="34" spans="1:5">
      <c r="A34" s="5" t="s">
        <v>1089</v>
      </c>
      <c r="B34" s="5" t="s">
        <v>1090</v>
      </c>
      <c r="C34" s="5">
        <v>100</v>
      </c>
      <c r="D34" s="5" t="s">
        <v>146</v>
      </c>
      <c r="E34" s="5" t="s">
        <v>146</v>
      </c>
    </row>
    <row r="35" spans="1:5">
      <c r="A35" s="5" t="s">
        <v>1133</v>
      </c>
      <c r="B35" s="5" t="s">
        <v>1085</v>
      </c>
      <c r="C35" s="5">
        <v>0.0004119873046875</v>
      </c>
      <c r="D35" s="5" t="s">
        <v>146</v>
      </c>
      <c r="E35" s="5" t="s">
        <v>146</v>
      </c>
    </row>
    <row r="36" spans="1:5">
      <c r="A36" s="5" t="s">
        <v>1134</v>
      </c>
      <c r="B36" s="5" t="s">
        <v>1090</v>
      </c>
      <c r="C36" s="5">
        <v>4</v>
      </c>
      <c r="D36" s="5" t="s">
        <v>146</v>
      </c>
      <c r="E36" s="5" t="s">
        <v>146</v>
      </c>
    </row>
    <row r="37" spans="1:5">
      <c r="A37" s="5" t="s">
        <v>1135</v>
      </c>
      <c r="B37" s="5" t="s">
        <v>1085</v>
      </c>
      <c r="C37" s="5">
        <v>0.03759574890136719</v>
      </c>
      <c r="D37" s="5" t="s">
        <v>146</v>
      </c>
      <c r="E37" s="5" t="s">
        <v>146</v>
      </c>
    </row>
    <row r="38" spans="1:5">
      <c r="A38" s="5" t="s">
        <v>1136</v>
      </c>
      <c r="B38" s="5" t="s">
        <v>1085</v>
      </c>
      <c r="C38" s="5">
        <v>0.6640625</v>
      </c>
      <c r="D38" s="5" t="s">
        <v>146</v>
      </c>
      <c r="E38" s="5" t="s">
        <v>146</v>
      </c>
    </row>
    <row r="39" spans="1:5">
      <c r="A39" s="5" t="s">
        <v>1118</v>
      </c>
      <c r="B39" s="5" t="s">
        <v>1090</v>
      </c>
      <c r="C39" s="5">
        <v>30</v>
      </c>
      <c r="D39" s="5" t="s">
        <v>146</v>
      </c>
      <c r="E39" s="5" t="s">
        <v>146</v>
      </c>
    </row>
    <row r="40" spans="1:5">
      <c r="A40" s="5" t="s">
        <v>1137</v>
      </c>
      <c r="B40" s="5" t="s">
        <v>1090</v>
      </c>
      <c r="C40" s="5">
        <v>30</v>
      </c>
      <c r="D40" s="5" t="s">
        <v>146</v>
      </c>
      <c r="E40" s="5" t="s">
        <v>146</v>
      </c>
    </row>
    <row r="41" spans="1:5">
      <c r="A41" s="5" t="s">
        <v>1138</v>
      </c>
      <c r="B41" s="5" t="s">
        <v>1090</v>
      </c>
      <c r="C41" s="5">
        <v>8</v>
      </c>
      <c r="D41" s="5" t="s">
        <v>146</v>
      </c>
      <c r="E41" s="5" t="s">
        <v>146</v>
      </c>
    </row>
    <row r="42" spans="1:5">
      <c r="A42" s="5" t="s">
        <v>1113</v>
      </c>
      <c r="B42" s="5" t="s">
        <v>1090</v>
      </c>
      <c r="C42" s="5">
        <v>20</v>
      </c>
      <c r="D42" s="5" t="s">
        <v>146</v>
      </c>
      <c r="E42" s="5" t="s">
        <v>146</v>
      </c>
    </row>
    <row r="43" spans="1:5">
      <c r="A43" s="5" t="s">
        <v>1119</v>
      </c>
      <c r="B43" s="5" t="s">
        <v>1090</v>
      </c>
      <c r="C43" s="5">
        <v>30</v>
      </c>
      <c r="D43" s="5" t="s">
        <v>146</v>
      </c>
      <c r="E43" s="5" t="s">
        <v>146</v>
      </c>
    </row>
    <row r="44" spans="1:5">
      <c r="A44" s="5" t="s">
        <v>1103</v>
      </c>
      <c r="B44" s="5" t="s">
        <v>1090</v>
      </c>
      <c r="C44" s="5">
        <v>40</v>
      </c>
      <c r="D44" s="5" t="s">
        <v>146</v>
      </c>
      <c r="E44" s="5" t="s">
        <v>146</v>
      </c>
    </row>
    <row r="45" spans="1:5">
      <c r="A45" s="5" t="s">
        <v>1095</v>
      </c>
      <c r="B45" s="5" t="s">
        <v>1085</v>
      </c>
      <c r="C45" s="5">
        <v>0.06178188323974609</v>
      </c>
      <c r="D45" s="5" t="s">
        <v>146</v>
      </c>
      <c r="E45" s="5" t="s">
        <v>146</v>
      </c>
    </row>
    <row r="46" spans="1:5">
      <c r="A46" s="5" t="s">
        <v>1102</v>
      </c>
      <c r="B46" s="5" t="s">
        <v>1085</v>
      </c>
      <c r="C46" s="5">
        <v>3.961093902587891</v>
      </c>
      <c r="D46" s="5" t="s">
        <v>146</v>
      </c>
      <c r="E46" s="5" t="s">
        <v>146</v>
      </c>
    </row>
    <row r="47" spans="1:5">
      <c r="A47" s="5" t="s">
        <v>1098</v>
      </c>
      <c r="B47" s="5" t="s">
        <v>1085</v>
      </c>
      <c r="C47" s="5">
        <v>3.961093902587891</v>
      </c>
      <c r="D47" s="5" t="s">
        <v>1139</v>
      </c>
      <c r="E47" s="5" t="s">
        <v>1121</v>
      </c>
    </row>
    <row r="48" spans="1:5">
      <c r="A48" s="5" t="s">
        <v>1088</v>
      </c>
      <c r="B48" s="5" t="s">
        <v>1085</v>
      </c>
      <c r="C48" s="5">
        <v>0.06178188323974609</v>
      </c>
      <c r="D48" s="5" t="s">
        <v>1140</v>
      </c>
      <c r="E48" s="5" t="s">
        <v>1121</v>
      </c>
    </row>
  </sheetData>
  <autoFilter ref="A1:Z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3"/>
  <sheetViews>
    <sheetView workbookViewId="0"/>
  </sheetViews>
  <sheetFormatPr defaultRowHeight="15"/>
  <cols>
    <col min="1" max="20" width="25.7109375" customWidth="1"/>
  </cols>
  <sheetData>
    <row r="1" spans="1:13">
      <c r="A1" s="4" t="s">
        <v>114</v>
      </c>
      <c r="B1" s="4" t="s">
        <v>115</v>
      </c>
      <c r="C1" s="4" t="s">
        <v>85</v>
      </c>
      <c r="D1" s="4" t="s">
        <v>116</v>
      </c>
      <c r="E1" s="4" t="s">
        <v>117</v>
      </c>
      <c r="F1" s="4" t="s">
        <v>118</v>
      </c>
      <c r="G1" s="4" t="s">
        <v>119</v>
      </c>
      <c r="H1" s="4" t="s">
        <v>120</v>
      </c>
      <c r="I1" s="4" t="s">
        <v>121</v>
      </c>
      <c r="J1" s="4" t="s">
        <v>122</v>
      </c>
      <c r="K1" s="4" t="s">
        <v>123</v>
      </c>
      <c r="L1" s="4" t="s">
        <v>124</v>
      </c>
      <c r="M1" s="4" t="s">
        <v>125</v>
      </c>
    </row>
    <row r="2" spans="1:13">
      <c r="A2" s="5" t="s">
        <v>787</v>
      </c>
      <c r="B2" s="5" t="s">
        <v>786</v>
      </c>
      <c r="C2" s="5" t="s">
        <v>789</v>
      </c>
      <c r="D2" s="5" t="s">
        <v>1141</v>
      </c>
      <c r="E2" s="5">
        <v>5</v>
      </c>
      <c r="F2" s="5">
        <f>829880175343/1024/1024/1024</f>
        <v>0</v>
      </c>
      <c r="G2" s="5" t="b">
        <v>1</v>
      </c>
      <c r="H2" s="5" t="s">
        <v>795</v>
      </c>
      <c r="I2" s="5" t="s">
        <v>1142</v>
      </c>
      <c r="J2" s="5" t="s">
        <v>1143</v>
      </c>
      <c r="K2" s="5" t="s">
        <v>1144</v>
      </c>
      <c r="L2" s="5" t="s">
        <v>1145</v>
      </c>
      <c r="M2" s="5" t="s">
        <v>1146</v>
      </c>
    </row>
    <row r="3" spans="1:13">
      <c r="A3" s="5" t="s">
        <v>787</v>
      </c>
      <c r="B3" s="5" t="s">
        <v>786</v>
      </c>
      <c r="C3" s="5" t="s">
        <v>789</v>
      </c>
      <c r="D3" s="5" t="s">
        <v>1141</v>
      </c>
      <c r="E3" s="5">
        <v>6</v>
      </c>
      <c r="F3" s="5">
        <f>786930502383/1024/1024/1024</f>
        <v>0</v>
      </c>
      <c r="G3" s="5" t="b">
        <v>1</v>
      </c>
      <c r="H3" s="5" t="s">
        <v>795</v>
      </c>
      <c r="I3" s="5" t="s">
        <v>1142</v>
      </c>
      <c r="J3" s="5" t="s">
        <v>1143</v>
      </c>
      <c r="K3" s="5" t="s">
        <v>1147</v>
      </c>
      <c r="L3" s="5" t="s">
        <v>1148</v>
      </c>
      <c r="M3" s="5" t="s">
        <v>1146</v>
      </c>
    </row>
    <row r="4" spans="1:13">
      <c r="A4" s="5" t="s">
        <v>787</v>
      </c>
      <c r="B4" s="5" t="s">
        <v>786</v>
      </c>
      <c r="C4" s="5" t="s">
        <v>789</v>
      </c>
      <c r="D4" s="5" t="s">
        <v>1141</v>
      </c>
      <c r="E4" s="5">
        <v>4</v>
      </c>
      <c r="F4" s="5">
        <f>829880175343/1024/1024/1024</f>
        <v>0</v>
      </c>
      <c r="G4" s="5" t="b">
        <v>1</v>
      </c>
      <c r="H4" s="5" t="s">
        <v>795</v>
      </c>
      <c r="I4" s="5" t="s">
        <v>1142</v>
      </c>
      <c r="J4" s="5" t="s">
        <v>1143</v>
      </c>
      <c r="K4" s="5" t="s">
        <v>1149</v>
      </c>
      <c r="L4" s="5" t="s">
        <v>1150</v>
      </c>
      <c r="M4" s="5" t="s">
        <v>1146</v>
      </c>
    </row>
    <row r="5" spans="1:13">
      <c r="A5" s="5" t="s">
        <v>787</v>
      </c>
      <c r="B5" s="5" t="s">
        <v>786</v>
      </c>
      <c r="C5" s="5" t="s">
        <v>789</v>
      </c>
      <c r="D5" s="5" t="s">
        <v>1141</v>
      </c>
      <c r="E5" s="5">
        <v>3</v>
      </c>
      <c r="F5" s="5">
        <f>829880175343/1024/1024/1024</f>
        <v>0</v>
      </c>
      <c r="G5" s="5" t="b">
        <v>1</v>
      </c>
      <c r="H5" s="5" t="s">
        <v>795</v>
      </c>
      <c r="I5" s="5" t="s">
        <v>1142</v>
      </c>
      <c r="J5" s="5" t="s">
        <v>1143</v>
      </c>
      <c r="K5" s="5" t="s">
        <v>1151</v>
      </c>
      <c r="L5" s="5" t="s">
        <v>1152</v>
      </c>
      <c r="M5" s="5" t="s">
        <v>1146</v>
      </c>
    </row>
    <row r="6" spans="1:13">
      <c r="A6" s="5" t="s">
        <v>787</v>
      </c>
      <c r="B6" s="5" t="s">
        <v>786</v>
      </c>
      <c r="C6" s="5" t="s">
        <v>789</v>
      </c>
      <c r="D6" s="5" t="s">
        <v>1141</v>
      </c>
      <c r="E6" s="5">
        <v>2</v>
      </c>
      <c r="F6" s="5">
        <f>735891314620/1024/1024/1024</f>
        <v>0</v>
      </c>
      <c r="G6" s="5" t="b">
        <v>1</v>
      </c>
      <c r="H6" s="5" t="s">
        <v>795</v>
      </c>
      <c r="I6" s="5" t="s">
        <v>1142</v>
      </c>
      <c r="J6" s="5" t="s">
        <v>1143</v>
      </c>
      <c r="K6" s="5" t="s">
        <v>1153</v>
      </c>
      <c r="L6" s="5" t="s">
        <v>1154</v>
      </c>
      <c r="M6" s="5" t="s">
        <v>1146</v>
      </c>
    </row>
    <row r="7" spans="1:13">
      <c r="A7" s="5" t="s">
        <v>787</v>
      </c>
      <c r="B7" s="5" t="s">
        <v>786</v>
      </c>
      <c r="C7" s="5" t="s">
        <v>789</v>
      </c>
      <c r="D7" s="5" t="s">
        <v>1141</v>
      </c>
      <c r="E7" s="5">
        <v>1</v>
      </c>
      <c r="F7" s="5">
        <f>735891314620/1024/1024/1024</f>
        <v>0</v>
      </c>
      <c r="G7" s="5" t="b">
        <v>1</v>
      </c>
      <c r="H7" s="5" t="s">
        <v>795</v>
      </c>
      <c r="I7" s="5" t="s">
        <v>1142</v>
      </c>
      <c r="J7" s="5" t="s">
        <v>1143</v>
      </c>
      <c r="K7" s="5" t="s">
        <v>1155</v>
      </c>
      <c r="L7" s="5" t="s">
        <v>1156</v>
      </c>
      <c r="M7" s="5" t="s">
        <v>1146</v>
      </c>
    </row>
    <row r="8" spans="1:13">
      <c r="A8" s="5" t="s">
        <v>797</v>
      </c>
      <c r="B8" s="5" t="s">
        <v>796</v>
      </c>
      <c r="C8" s="5" t="s">
        <v>799</v>
      </c>
      <c r="D8" s="5" t="s">
        <v>1141</v>
      </c>
      <c r="E8" s="5">
        <v>4</v>
      </c>
      <c r="F8" s="5">
        <f>787111696316/1024/1024/1024</f>
        <v>0</v>
      </c>
      <c r="G8" s="5" t="b">
        <v>1</v>
      </c>
      <c r="H8" s="5" t="s">
        <v>795</v>
      </c>
      <c r="I8" s="5" t="s">
        <v>1142</v>
      </c>
      <c r="J8" s="5" t="s">
        <v>1143</v>
      </c>
      <c r="K8" s="5" t="s">
        <v>1157</v>
      </c>
      <c r="L8" s="5" t="s">
        <v>1158</v>
      </c>
      <c r="M8" s="5" t="s">
        <v>1146</v>
      </c>
    </row>
    <row r="9" spans="1:13">
      <c r="A9" s="5" t="s">
        <v>797</v>
      </c>
      <c r="B9" s="5" t="s">
        <v>796</v>
      </c>
      <c r="C9" s="5" t="s">
        <v>799</v>
      </c>
      <c r="D9" s="5" t="s">
        <v>1141</v>
      </c>
      <c r="E9" s="5">
        <v>1</v>
      </c>
      <c r="F9" s="5">
        <f>734998766729/1024/1024/1024</f>
        <v>0</v>
      </c>
      <c r="G9" s="5" t="b">
        <v>1</v>
      </c>
      <c r="H9" s="5" t="s">
        <v>795</v>
      </c>
      <c r="I9" s="5" t="s">
        <v>1142</v>
      </c>
      <c r="J9" s="5" t="s">
        <v>1143</v>
      </c>
      <c r="K9" s="5" t="s">
        <v>1159</v>
      </c>
      <c r="L9" s="5" t="s">
        <v>1160</v>
      </c>
      <c r="M9" s="5" t="s">
        <v>1146</v>
      </c>
    </row>
    <row r="10" spans="1:13">
      <c r="A10" s="5" t="s">
        <v>797</v>
      </c>
      <c r="B10" s="5" t="s">
        <v>796</v>
      </c>
      <c r="C10" s="5" t="s">
        <v>799</v>
      </c>
      <c r="D10" s="5" t="s">
        <v>1141</v>
      </c>
      <c r="E10" s="5">
        <v>5</v>
      </c>
      <c r="F10" s="5">
        <f>830061369276/1024/1024/1024</f>
        <v>0</v>
      </c>
      <c r="G10" s="5" t="b">
        <v>1</v>
      </c>
      <c r="H10" s="5" t="s">
        <v>795</v>
      </c>
      <c r="I10" s="5" t="s">
        <v>1142</v>
      </c>
      <c r="J10" s="5" t="s">
        <v>1143</v>
      </c>
      <c r="K10" s="5" t="s">
        <v>1161</v>
      </c>
      <c r="L10" s="5" t="s">
        <v>1162</v>
      </c>
      <c r="M10" s="5" t="s">
        <v>1146</v>
      </c>
    </row>
    <row r="11" spans="1:13">
      <c r="A11" s="5" t="s">
        <v>797</v>
      </c>
      <c r="B11" s="5" t="s">
        <v>796</v>
      </c>
      <c r="C11" s="5" t="s">
        <v>799</v>
      </c>
      <c r="D11" s="5" t="s">
        <v>1141</v>
      </c>
      <c r="E11" s="5">
        <v>3</v>
      </c>
      <c r="F11" s="5">
        <f>830061369276/1024/1024/1024</f>
        <v>0</v>
      </c>
      <c r="G11" s="5" t="b">
        <v>1</v>
      </c>
      <c r="H11" s="5" t="s">
        <v>795</v>
      </c>
      <c r="I11" s="5" t="s">
        <v>1142</v>
      </c>
      <c r="J11" s="5" t="s">
        <v>1143</v>
      </c>
      <c r="K11" s="5" t="s">
        <v>1163</v>
      </c>
      <c r="L11" s="5" t="s">
        <v>1164</v>
      </c>
      <c r="M11" s="5" t="s">
        <v>1146</v>
      </c>
    </row>
    <row r="12" spans="1:13">
      <c r="A12" s="5" t="s">
        <v>797</v>
      </c>
      <c r="B12" s="5" t="s">
        <v>796</v>
      </c>
      <c r="C12" s="5" t="s">
        <v>799</v>
      </c>
      <c r="D12" s="5" t="s">
        <v>1141</v>
      </c>
      <c r="E12" s="5">
        <v>2</v>
      </c>
      <c r="F12" s="5">
        <f>752894463795/1024/1024/1024</f>
        <v>0</v>
      </c>
      <c r="G12" s="5" t="b">
        <v>1</v>
      </c>
      <c r="H12" s="5" t="s">
        <v>795</v>
      </c>
      <c r="I12" s="5" t="s">
        <v>1142</v>
      </c>
      <c r="J12" s="5" t="s">
        <v>1143</v>
      </c>
      <c r="K12" s="5" t="s">
        <v>1165</v>
      </c>
      <c r="L12" s="5" t="s">
        <v>1166</v>
      </c>
      <c r="M12" s="5" t="s">
        <v>1146</v>
      </c>
    </row>
    <row r="13" spans="1:13">
      <c r="A13" s="5" t="s">
        <v>802</v>
      </c>
      <c r="B13" s="5" t="s">
        <v>801</v>
      </c>
      <c r="C13" s="5" t="s">
        <v>804</v>
      </c>
      <c r="D13" s="5" t="s">
        <v>1141</v>
      </c>
      <c r="E13" s="5">
        <v>6</v>
      </c>
      <c r="F13" s="5">
        <f>828987627452/1024/1024/1024</f>
        <v>0</v>
      </c>
      <c r="G13" s="5" t="b">
        <v>1</v>
      </c>
      <c r="H13" s="5" t="s">
        <v>795</v>
      </c>
      <c r="I13" s="5" t="s">
        <v>1142</v>
      </c>
      <c r="J13" s="5" t="s">
        <v>1143</v>
      </c>
      <c r="K13" s="5" t="s">
        <v>1167</v>
      </c>
      <c r="L13" s="5" t="s">
        <v>1168</v>
      </c>
      <c r="M13" s="5" t="s">
        <v>1146</v>
      </c>
    </row>
    <row r="14" spans="1:13">
      <c r="A14" s="5" t="s">
        <v>802</v>
      </c>
      <c r="B14" s="5" t="s">
        <v>801</v>
      </c>
      <c r="C14" s="5" t="s">
        <v>804</v>
      </c>
      <c r="D14" s="5" t="s">
        <v>1141</v>
      </c>
      <c r="E14" s="5">
        <v>5</v>
      </c>
      <c r="F14" s="5">
        <f>786037954492/1024/1024/1024</f>
        <v>0</v>
      </c>
      <c r="G14" s="5" t="b">
        <v>1</v>
      </c>
      <c r="H14" s="5" t="s">
        <v>795</v>
      </c>
      <c r="I14" s="5" t="s">
        <v>1142</v>
      </c>
      <c r="J14" s="5" t="s">
        <v>1143</v>
      </c>
      <c r="K14" s="5" t="s">
        <v>1169</v>
      </c>
      <c r="L14" s="5" t="s">
        <v>1170</v>
      </c>
      <c r="M14" s="5" t="s">
        <v>1146</v>
      </c>
    </row>
    <row r="15" spans="1:13">
      <c r="A15" s="5" t="s">
        <v>802</v>
      </c>
      <c r="B15" s="5" t="s">
        <v>801</v>
      </c>
      <c r="C15" s="5" t="s">
        <v>804</v>
      </c>
      <c r="D15" s="5" t="s">
        <v>1141</v>
      </c>
      <c r="E15" s="5">
        <v>4</v>
      </c>
      <c r="F15" s="5">
        <f>828987627452/1024/1024/1024</f>
        <v>0</v>
      </c>
      <c r="G15" s="5" t="b">
        <v>1</v>
      </c>
      <c r="H15" s="5" t="s">
        <v>795</v>
      </c>
      <c r="I15" s="5" t="s">
        <v>1142</v>
      </c>
      <c r="J15" s="5" t="s">
        <v>1143</v>
      </c>
      <c r="K15" s="5" t="s">
        <v>1171</v>
      </c>
      <c r="L15" s="5" t="s">
        <v>1172</v>
      </c>
      <c r="M15" s="5" t="s">
        <v>1146</v>
      </c>
    </row>
    <row r="16" spans="1:13">
      <c r="A16" s="5" t="s">
        <v>802</v>
      </c>
      <c r="B16" s="5" t="s">
        <v>801</v>
      </c>
      <c r="C16" s="5" t="s">
        <v>804</v>
      </c>
      <c r="D16" s="5" t="s">
        <v>1141</v>
      </c>
      <c r="E16" s="5">
        <v>2</v>
      </c>
      <c r="F16" s="5">
        <f>734998766729/1024/1024/1024</f>
        <v>0</v>
      </c>
      <c r="G16" s="5" t="b">
        <v>1</v>
      </c>
      <c r="H16" s="5" t="s">
        <v>795</v>
      </c>
      <c r="I16" s="5" t="s">
        <v>1142</v>
      </c>
      <c r="J16" s="5" t="s">
        <v>1143</v>
      </c>
      <c r="K16" s="5" t="s">
        <v>1173</v>
      </c>
      <c r="L16" s="5" t="s">
        <v>1174</v>
      </c>
      <c r="M16" s="5" t="s">
        <v>1146</v>
      </c>
    </row>
    <row r="17" spans="1:13">
      <c r="A17" s="5" t="s">
        <v>802</v>
      </c>
      <c r="B17" s="5" t="s">
        <v>801</v>
      </c>
      <c r="C17" s="5" t="s">
        <v>804</v>
      </c>
      <c r="D17" s="5" t="s">
        <v>1141</v>
      </c>
      <c r="E17" s="5">
        <v>3</v>
      </c>
      <c r="F17" s="5">
        <f>828987627452/1024/1024/1024</f>
        <v>0</v>
      </c>
      <c r="G17" s="5" t="b">
        <v>1</v>
      </c>
      <c r="H17" s="5" t="s">
        <v>795</v>
      </c>
      <c r="I17" s="5" t="s">
        <v>1142</v>
      </c>
      <c r="J17" s="5" t="s">
        <v>1143</v>
      </c>
      <c r="K17" s="5" t="s">
        <v>1175</v>
      </c>
      <c r="L17" s="5" t="s">
        <v>1176</v>
      </c>
      <c r="M17" s="5" t="s">
        <v>1146</v>
      </c>
    </row>
    <row r="18" spans="1:13">
      <c r="A18" s="5" t="s">
        <v>802</v>
      </c>
      <c r="B18" s="5" t="s">
        <v>801</v>
      </c>
      <c r="C18" s="5" t="s">
        <v>804</v>
      </c>
      <c r="D18" s="5" t="s">
        <v>1141</v>
      </c>
      <c r="E18" s="5">
        <v>1</v>
      </c>
      <c r="F18" s="5">
        <f>734998766729/1024/1024/1024</f>
        <v>0</v>
      </c>
      <c r="G18" s="5" t="b">
        <v>1</v>
      </c>
      <c r="H18" s="5" t="s">
        <v>795</v>
      </c>
      <c r="I18" s="5" t="s">
        <v>1142</v>
      </c>
      <c r="J18" s="5" t="s">
        <v>1143</v>
      </c>
      <c r="K18" s="5" t="s">
        <v>1177</v>
      </c>
      <c r="L18" s="5" t="s">
        <v>1178</v>
      </c>
      <c r="M18" s="5" t="s">
        <v>1146</v>
      </c>
    </row>
    <row r="19" spans="1:13">
      <c r="A19" s="5" t="s">
        <v>807</v>
      </c>
      <c r="B19" s="5" t="s">
        <v>806</v>
      </c>
      <c r="C19" s="5" t="s">
        <v>809</v>
      </c>
      <c r="D19" s="5" t="s">
        <v>1141</v>
      </c>
      <c r="E19" s="5">
        <v>3</v>
      </c>
      <c r="F19" s="5">
        <f>829880175343/1024/1024/1024</f>
        <v>0</v>
      </c>
      <c r="G19" s="5" t="b">
        <v>1</v>
      </c>
      <c r="H19" s="5" t="s">
        <v>795</v>
      </c>
      <c r="I19" s="5" t="s">
        <v>1142</v>
      </c>
      <c r="J19" s="5" t="s">
        <v>1143</v>
      </c>
      <c r="K19" s="5" t="s">
        <v>1179</v>
      </c>
      <c r="L19" s="5" t="s">
        <v>1180</v>
      </c>
      <c r="M19" s="5" t="s">
        <v>1146</v>
      </c>
    </row>
    <row r="20" spans="1:13">
      <c r="A20" s="5" t="s">
        <v>807</v>
      </c>
      <c r="B20" s="5" t="s">
        <v>806</v>
      </c>
      <c r="C20" s="5" t="s">
        <v>809</v>
      </c>
      <c r="D20" s="5" t="s">
        <v>1141</v>
      </c>
      <c r="E20" s="5">
        <v>6</v>
      </c>
      <c r="F20" s="5">
        <f>786930502383/1024/1024/1024</f>
        <v>0</v>
      </c>
      <c r="G20" s="5" t="b">
        <v>1</v>
      </c>
      <c r="H20" s="5" t="s">
        <v>795</v>
      </c>
      <c r="I20" s="5" t="s">
        <v>1142</v>
      </c>
      <c r="J20" s="5" t="s">
        <v>1143</v>
      </c>
      <c r="K20" s="5" t="s">
        <v>1181</v>
      </c>
      <c r="L20" s="5" t="s">
        <v>1182</v>
      </c>
      <c r="M20" s="5" t="s">
        <v>1146</v>
      </c>
    </row>
    <row r="21" spans="1:13">
      <c r="A21" s="5" t="s">
        <v>807</v>
      </c>
      <c r="B21" s="5" t="s">
        <v>806</v>
      </c>
      <c r="C21" s="5" t="s">
        <v>809</v>
      </c>
      <c r="D21" s="5" t="s">
        <v>1141</v>
      </c>
      <c r="E21" s="5">
        <v>5</v>
      </c>
      <c r="F21" s="5">
        <f>829880175343/1024/1024/1024</f>
        <v>0</v>
      </c>
      <c r="G21" s="5" t="b">
        <v>1</v>
      </c>
      <c r="H21" s="5" t="s">
        <v>795</v>
      </c>
      <c r="I21" s="5" t="s">
        <v>1142</v>
      </c>
      <c r="J21" s="5" t="s">
        <v>1143</v>
      </c>
      <c r="K21" s="5" t="s">
        <v>1183</v>
      </c>
      <c r="L21" s="5" t="s">
        <v>1184</v>
      </c>
      <c r="M21" s="5" t="s">
        <v>1146</v>
      </c>
    </row>
    <row r="22" spans="1:13">
      <c r="A22" s="5" t="s">
        <v>807</v>
      </c>
      <c r="B22" s="5" t="s">
        <v>806</v>
      </c>
      <c r="C22" s="5" t="s">
        <v>809</v>
      </c>
      <c r="D22" s="5" t="s">
        <v>1141</v>
      </c>
      <c r="E22" s="5">
        <v>2</v>
      </c>
      <c r="F22" s="5">
        <f>753787011686/1024/1024/1024</f>
        <v>0</v>
      </c>
      <c r="G22" s="5" t="b">
        <v>1</v>
      </c>
      <c r="H22" s="5" t="s">
        <v>795</v>
      </c>
      <c r="I22" s="5" t="s">
        <v>1142</v>
      </c>
      <c r="J22" s="5" t="s">
        <v>1143</v>
      </c>
      <c r="K22" s="5" t="s">
        <v>1185</v>
      </c>
      <c r="L22" s="5" t="s">
        <v>1186</v>
      </c>
      <c r="M22" s="5" t="s">
        <v>1146</v>
      </c>
    </row>
    <row r="23" spans="1:13">
      <c r="A23" s="5" t="s">
        <v>807</v>
      </c>
      <c r="B23" s="5" t="s">
        <v>806</v>
      </c>
      <c r="C23" s="5" t="s">
        <v>809</v>
      </c>
      <c r="D23" s="5" t="s">
        <v>1141</v>
      </c>
      <c r="E23" s="5">
        <v>1</v>
      </c>
      <c r="F23" s="5">
        <f>735891314620/1024/1024/1024</f>
        <v>0</v>
      </c>
      <c r="G23" s="5" t="b">
        <v>1</v>
      </c>
      <c r="H23" s="5" t="s">
        <v>795</v>
      </c>
      <c r="I23" s="5" t="s">
        <v>1142</v>
      </c>
      <c r="J23" s="5" t="s">
        <v>1143</v>
      </c>
      <c r="K23" s="5" t="s">
        <v>1187</v>
      </c>
      <c r="L23" s="5" t="s">
        <v>1188</v>
      </c>
      <c r="M23" s="5" t="s">
        <v>1146</v>
      </c>
    </row>
  </sheetData>
  <autoFilter ref="A1:Z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23"/>
  <sheetViews>
    <sheetView workbookViewId="0"/>
  </sheetViews>
  <sheetFormatPr defaultRowHeight="15"/>
  <cols>
    <col min="1" max="20" width="35.7109375" customWidth="1"/>
  </cols>
  <sheetData>
    <row r="1" spans="1:7">
      <c r="A1" s="4" t="s">
        <v>126</v>
      </c>
      <c r="B1" s="4" t="s">
        <v>127</v>
      </c>
      <c r="C1" s="4" t="s">
        <v>128</v>
      </c>
      <c r="D1" s="4" t="s">
        <v>129</v>
      </c>
      <c r="E1" s="4" t="s">
        <v>130</v>
      </c>
      <c r="F1" s="4" t="s">
        <v>131</v>
      </c>
      <c r="G1" s="4" t="s">
        <v>118</v>
      </c>
    </row>
    <row r="2" spans="1:7">
      <c r="A2" s="5" t="s">
        <v>1189</v>
      </c>
      <c r="B2" s="5" t="s">
        <v>1190</v>
      </c>
      <c r="C2" s="5">
        <v>15.79141905742745</v>
      </c>
      <c r="D2" s="5" t="s">
        <v>1186</v>
      </c>
      <c r="E2" s="5" t="s">
        <v>807</v>
      </c>
      <c r="F2" s="5" t="s">
        <v>1141</v>
      </c>
      <c r="G2" s="5">
        <v>702.0188604351133</v>
      </c>
    </row>
    <row r="3" spans="1:7">
      <c r="A3" s="5"/>
      <c r="B3" s="5"/>
      <c r="C3" s="5"/>
      <c r="D3" s="5" t="s">
        <v>1162</v>
      </c>
      <c r="E3" s="5" t="s">
        <v>797</v>
      </c>
      <c r="F3" s="5" t="s">
        <v>1141</v>
      </c>
      <c r="G3" s="5">
        <v>773.0548915229738</v>
      </c>
    </row>
    <row r="4" spans="1:7">
      <c r="A4" s="5"/>
      <c r="B4" s="5"/>
      <c r="C4" s="5"/>
      <c r="D4" s="5" t="s">
        <v>1176</v>
      </c>
      <c r="E4" s="5" t="s">
        <v>802</v>
      </c>
      <c r="F4" s="5" t="s">
        <v>1141</v>
      </c>
      <c r="G4" s="5">
        <v>772.0548915229738</v>
      </c>
    </row>
    <row r="5" spans="1:7">
      <c r="A5" s="5"/>
      <c r="B5" s="5"/>
      <c r="C5" s="5"/>
      <c r="D5" s="5" t="s">
        <v>1178</v>
      </c>
      <c r="E5" s="5" t="s">
        <v>802</v>
      </c>
      <c r="F5" s="5" t="s">
        <v>1141</v>
      </c>
      <c r="G5" s="5">
        <v>684.5209437692538</v>
      </c>
    </row>
    <row r="6" spans="1:7">
      <c r="A6" s="5"/>
      <c r="B6" s="5"/>
      <c r="C6" s="5"/>
      <c r="D6" s="5" t="s">
        <v>1158</v>
      </c>
      <c r="E6" s="5" t="s">
        <v>797</v>
      </c>
      <c r="F6" s="5" t="s">
        <v>1141</v>
      </c>
      <c r="G6" s="5">
        <v>733.0548915229738</v>
      </c>
    </row>
    <row r="7" spans="1:7">
      <c r="A7" s="5"/>
      <c r="B7" s="5"/>
      <c r="C7" s="5"/>
      <c r="D7" s="5" t="s">
        <v>1148</v>
      </c>
      <c r="E7" s="5" t="s">
        <v>787</v>
      </c>
      <c r="F7" s="5" t="s">
        <v>1141</v>
      </c>
      <c r="G7" s="5">
        <v>732.8861415227875</v>
      </c>
    </row>
    <row r="8" spans="1:7">
      <c r="A8" s="5"/>
      <c r="B8" s="5"/>
      <c r="C8" s="5"/>
      <c r="D8" s="5" t="s">
        <v>1152</v>
      </c>
      <c r="E8" s="5" t="s">
        <v>787</v>
      </c>
      <c r="F8" s="5" t="s">
        <v>1141</v>
      </c>
      <c r="G8" s="5">
        <v>772.8861415227875</v>
      </c>
    </row>
    <row r="9" spans="1:7">
      <c r="A9" s="5"/>
      <c r="B9" s="5"/>
      <c r="C9" s="5"/>
      <c r="D9" s="5" t="s">
        <v>1164</v>
      </c>
      <c r="E9" s="5" t="s">
        <v>797</v>
      </c>
      <c r="F9" s="5" t="s">
        <v>1141</v>
      </c>
      <c r="G9" s="5">
        <v>773.0548915229738</v>
      </c>
    </row>
    <row r="10" spans="1:7">
      <c r="A10" s="5"/>
      <c r="B10" s="5"/>
      <c r="C10" s="5"/>
      <c r="D10" s="5" t="s">
        <v>1174</v>
      </c>
      <c r="E10" s="5" t="s">
        <v>802</v>
      </c>
      <c r="F10" s="5" t="s">
        <v>1141</v>
      </c>
      <c r="G10" s="5">
        <v>684.5209437692538</v>
      </c>
    </row>
    <row r="11" spans="1:7">
      <c r="A11" s="5"/>
      <c r="B11" s="5"/>
      <c r="C11" s="5"/>
      <c r="D11" s="5" t="s">
        <v>1184</v>
      </c>
      <c r="E11" s="5" t="s">
        <v>807</v>
      </c>
      <c r="F11" s="5" t="s">
        <v>1141</v>
      </c>
      <c r="G11" s="5">
        <v>772.8861415227875</v>
      </c>
    </row>
    <row r="12" spans="1:7">
      <c r="A12" s="5"/>
      <c r="B12" s="5"/>
      <c r="C12" s="5"/>
      <c r="D12" s="5" t="s">
        <v>1182</v>
      </c>
      <c r="E12" s="5" t="s">
        <v>807</v>
      </c>
      <c r="F12" s="5" t="s">
        <v>1141</v>
      </c>
      <c r="G12" s="5">
        <v>732.8861415227875</v>
      </c>
    </row>
    <row r="13" spans="1:7">
      <c r="A13" s="5"/>
      <c r="B13" s="5"/>
      <c r="C13" s="5"/>
      <c r="D13" s="5" t="s">
        <v>1145</v>
      </c>
      <c r="E13" s="5" t="s">
        <v>787</v>
      </c>
      <c r="F13" s="5" t="s">
        <v>1141</v>
      </c>
      <c r="G13" s="5">
        <v>772.8861415227875</v>
      </c>
    </row>
    <row r="14" spans="1:7">
      <c r="A14" s="5"/>
      <c r="B14" s="5"/>
      <c r="C14" s="5"/>
      <c r="D14" s="5" t="s">
        <v>1150</v>
      </c>
      <c r="E14" s="5" t="s">
        <v>787</v>
      </c>
      <c r="F14" s="5" t="s">
        <v>1141</v>
      </c>
      <c r="G14" s="5">
        <v>772.8861415227875</v>
      </c>
    </row>
    <row r="15" spans="1:7">
      <c r="A15" s="5"/>
      <c r="B15" s="5"/>
      <c r="C15" s="5"/>
      <c r="D15" s="5" t="s">
        <v>1156</v>
      </c>
      <c r="E15" s="5" t="s">
        <v>787</v>
      </c>
      <c r="F15" s="5" t="s">
        <v>1141</v>
      </c>
      <c r="G15" s="5">
        <v>685.3521937690675</v>
      </c>
    </row>
    <row r="16" spans="1:7">
      <c r="A16" s="5"/>
      <c r="B16" s="5"/>
      <c r="C16" s="5"/>
      <c r="D16" s="5" t="s">
        <v>1188</v>
      </c>
      <c r="E16" s="5" t="s">
        <v>807</v>
      </c>
      <c r="F16" s="5" t="s">
        <v>1141</v>
      </c>
      <c r="G16" s="5">
        <v>685.3521937690675</v>
      </c>
    </row>
    <row r="17" spans="1:7">
      <c r="A17" s="5"/>
      <c r="B17" s="5"/>
      <c r="C17" s="5"/>
      <c r="D17" s="5" t="s">
        <v>1166</v>
      </c>
      <c r="E17" s="5" t="s">
        <v>797</v>
      </c>
      <c r="F17" s="5" t="s">
        <v>1141</v>
      </c>
      <c r="G17" s="5">
        <v>701.1876104352996</v>
      </c>
    </row>
    <row r="18" spans="1:7">
      <c r="A18" s="5"/>
      <c r="B18" s="5"/>
      <c r="C18" s="5"/>
      <c r="D18" s="5" t="s">
        <v>1168</v>
      </c>
      <c r="E18" s="5" t="s">
        <v>802</v>
      </c>
      <c r="F18" s="5" t="s">
        <v>1141</v>
      </c>
      <c r="G18" s="5">
        <v>772.0548915229738</v>
      </c>
    </row>
    <row r="19" spans="1:7">
      <c r="A19" s="5"/>
      <c r="B19" s="5"/>
      <c r="C19" s="5"/>
      <c r="D19" s="5" t="s">
        <v>1170</v>
      </c>
      <c r="E19" s="5" t="s">
        <v>802</v>
      </c>
      <c r="F19" s="5" t="s">
        <v>1141</v>
      </c>
      <c r="G19" s="5">
        <v>732.0548915229738</v>
      </c>
    </row>
    <row r="20" spans="1:7">
      <c r="A20" s="5"/>
      <c r="B20" s="5"/>
      <c r="C20" s="5"/>
      <c r="D20" s="5" t="s">
        <v>1154</v>
      </c>
      <c r="E20" s="5" t="s">
        <v>787</v>
      </c>
      <c r="F20" s="5" t="s">
        <v>1141</v>
      </c>
      <c r="G20" s="5">
        <v>685.3521937690675</v>
      </c>
    </row>
    <row r="21" spans="1:7">
      <c r="A21" s="5"/>
      <c r="B21" s="5"/>
      <c r="C21" s="5"/>
      <c r="D21" s="5" t="s">
        <v>1172</v>
      </c>
      <c r="E21" s="5" t="s">
        <v>802</v>
      </c>
      <c r="F21" s="5" t="s">
        <v>1141</v>
      </c>
      <c r="G21" s="5">
        <v>772.0548915229738</v>
      </c>
    </row>
    <row r="22" spans="1:7">
      <c r="A22" s="5"/>
      <c r="B22" s="5"/>
      <c r="C22" s="5"/>
      <c r="D22" s="5" t="s">
        <v>1180</v>
      </c>
      <c r="E22" s="5" t="s">
        <v>807</v>
      </c>
      <c r="F22" s="5" t="s">
        <v>1141</v>
      </c>
      <c r="G22" s="5">
        <v>772.8861415227875</v>
      </c>
    </row>
    <row r="23" spans="1:7">
      <c r="A23" s="5"/>
      <c r="B23" s="5"/>
      <c r="C23" s="5"/>
      <c r="D23" s="5" t="s">
        <v>1160</v>
      </c>
      <c r="E23" s="5" t="s">
        <v>797</v>
      </c>
      <c r="F23" s="5" t="s">
        <v>1141</v>
      </c>
      <c r="G23" s="5">
        <v>684.5209437692538</v>
      </c>
    </row>
  </sheetData>
  <autoFilter ref="A1:Z1"/>
  <mergeCells count="3">
    <mergeCell ref="A2:A23"/>
    <mergeCell ref="B2:B23"/>
    <mergeCell ref="C2:C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1:Y89"/>
  <sheetViews>
    <sheetView workbookViewId="0"/>
  </sheetViews>
  <sheetFormatPr defaultRowHeight="15"/>
  <cols>
    <col min="1" max="3" width="0" hidden="1" customWidth="1"/>
    <col min="4" max="25" width="25.7109375" customWidth="1"/>
  </cols>
  <sheetData>
    <row r="1" spans="4:25">
      <c r="D1" s="4" t="s">
        <v>0</v>
      </c>
      <c r="E1" s="4" t="s">
        <v>35</v>
      </c>
      <c r="F1" s="4" t="s">
        <v>36</v>
      </c>
      <c r="G1" s="4" t="s">
        <v>37</v>
      </c>
      <c r="H1" s="4" t="s">
        <v>38</v>
      </c>
      <c r="I1" s="4" t="s">
        <v>39</v>
      </c>
      <c r="J1" s="4" t="s">
        <v>40</v>
      </c>
      <c r="K1" s="4" t="s">
        <v>41</v>
      </c>
      <c r="L1" s="4" t="s">
        <v>42</v>
      </c>
      <c r="M1" s="4" t="s">
        <v>43</v>
      </c>
      <c r="N1" s="4" t="s">
        <v>44</v>
      </c>
      <c r="O1" s="4" t="s">
        <v>45</v>
      </c>
      <c r="P1" s="4" t="s">
        <v>46</v>
      </c>
      <c r="Q1" s="4" t="s">
        <v>47</v>
      </c>
      <c r="R1" s="4" t="s">
        <v>48</v>
      </c>
      <c r="S1" s="4" t="s">
        <v>49</v>
      </c>
      <c r="T1" s="4" t="s">
        <v>50</v>
      </c>
      <c r="U1" s="4" t="s">
        <v>51</v>
      </c>
      <c r="V1" s="4" t="s">
        <v>52</v>
      </c>
      <c r="W1" s="4" t="s">
        <v>53</v>
      </c>
      <c r="X1" s="4" t="s">
        <v>54</v>
      </c>
      <c r="Y1" s="4" t="s">
        <v>55</v>
      </c>
    </row>
    <row r="2" spans="4:25">
      <c r="D2" s="5" t="s">
        <v>132</v>
      </c>
      <c r="E2" s="5" t="s">
        <v>133</v>
      </c>
      <c r="F2" s="5" t="s">
        <v>134</v>
      </c>
      <c r="G2" s="5" t="s">
        <v>135</v>
      </c>
      <c r="H2" s="5">
        <f>IF(G2="-","-",VLOOKUP(G2,'HOST AHV'!$A$2:$B$1000000,COLUMN('HOST AHV'!B:B)-COLUMN('HOST AHV'!$A$2:$B$1000000)+1,0))</f>
        <v>0</v>
      </c>
      <c r="I2" s="5" t="s">
        <v>136</v>
      </c>
      <c r="J2" s="5" t="s">
        <v>137</v>
      </c>
      <c r="K2" s="5" t="s">
        <v>138</v>
      </c>
      <c r="L2" s="5" t="b">
        <v>1</v>
      </c>
      <c r="M2" s="5" t="s">
        <v>139</v>
      </c>
      <c r="N2" s="5">
        <f>VLOOKUP(M2,'VM NETWORK'!$A$2:$B$1000000,COLUMN('VM NETWORK'!B:B)-COLUMN('VM NETWORK'!$A$2:$B$1000000)+1,0)</f>
        <v>0</v>
      </c>
      <c r="O2" s="5">
        <v>4</v>
      </c>
      <c r="P2" s="5">
        <v>1</v>
      </c>
      <c r="Q2" s="5" t="s">
        <v>140</v>
      </c>
      <c r="R2" s="5" t="s">
        <v>141</v>
      </c>
      <c r="S2" s="5" t="s">
        <v>142</v>
      </c>
      <c r="T2" s="5" t="s">
        <v>143</v>
      </c>
      <c r="U2" s="5" t="s">
        <v>145</v>
      </c>
      <c r="V2" s="5" t="s">
        <v>144</v>
      </c>
      <c r="W2" s="5" t="s">
        <v>146</v>
      </c>
      <c r="X2" s="5" t="s">
        <v>146</v>
      </c>
      <c r="Y2" s="5" t="s">
        <v>147</v>
      </c>
    </row>
    <row r="3" spans="4:25">
      <c r="D3" s="5" t="s">
        <v>132</v>
      </c>
      <c r="E3" s="5" t="s">
        <v>148</v>
      </c>
      <c r="F3" s="5" t="s">
        <v>149</v>
      </c>
      <c r="G3" s="5" t="s">
        <v>150</v>
      </c>
      <c r="H3" s="5">
        <f>IF(G3="-","-",VLOOKUP(G3,'HOST AHV'!$A$2:$B$1000000,COLUMN('HOST AHV'!B:B)-COLUMN('HOST AHV'!$A$2:$B$1000000)+1,0))</f>
        <v>0</v>
      </c>
      <c r="I3" s="5" t="s">
        <v>136</v>
      </c>
      <c r="J3" s="5" t="s">
        <v>151</v>
      </c>
      <c r="K3" s="5" t="s">
        <v>152</v>
      </c>
      <c r="L3" s="5" t="b">
        <v>1</v>
      </c>
      <c r="M3" s="5" t="s">
        <v>139</v>
      </c>
      <c r="N3" s="5">
        <f>VLOOKUP(M3,'VM NETWORK'!$A$2:$B$1000000,COLUMN('VM NETWORK'!B:B)-COLUMN('VM NETWORK'!$A$2:$B$1000000)+1,0)</f>
        <v>0</v>
      </c>
      <c r="O3" s="5">
        <v>2</v>
      </c>
      <c r="P3" s="5">
        <v>2</v>
      </c>
      <c r="Q3" s="5" t="s">
        <v>153</v>
      </c>
      <c r="R3" s="5" t="s">
        <v>141</v>
      </c>
      <c r="S3" s="5" t="s">
        <v>146</v>
      </c>
      <c r="T3" s="5" t="s">
        <v>143</v>
      </c>
      <c r="U3" s="5" t="s">
        <v>154</v>
      </c>
      <c r="V3" s="5" t="s">
        <v>146</v>
      </c>
      <c r="W3" s="5" t="s">
        <v>146</v>
      </c>
      <c r="X3" s="5" t="s">
        <v>146</v>
      </c>
      <c r="Y3" s="5" t="s">
        <v>155</v>
      </c>
    </row>
    <row r="4" spans="4:25">
      <c r="D4" s="5" t="s">
        <v>132</v>
      </c>
      <c r="E4" s="5" t="s">
        <v>156</v>
      </c>
      <c r="F4" s="5" t="s">
        <v>157</v>
      </c>
      <c r="G4" s="5" t="s">
        <v>150</v>
      </c>
      <c r="H4" s="5">
        <f>IF(G4="-","-",VLOOKUP(G4,'HOST AHV'!$A$2:$B$1000000,COLUMN('HOST AHV'!B:B)-COLUMN('HOST AHV'!$A$2:$B$1000000)+1,0))</f>
        <v>0</v>
      </c>
      <c r="I4" s="5" t="s">
        <v>136</v>
      </c>
      <c r="J4" s="5" t="s">
        <v>158</v>
      </c>
      <c r="K4" s="5" t="s">
        <v>159</v>
      </c>
      <c r="L4" s="5" t="b">
        <v>1</v>
      </c>
      <c r="M4" s="5" t="s">
        <v>139</v>
      </c>
      <c r="N4" s="5">
        <f>VLOOKUP(M4,'VM NETWORK'!$A$2:$B$1000000,COLUMN('VM NETWORK'!B:B)-COLUMN('VM NETWORK'!$A$2:$B$1000000)+1,0)</f>
        <v>0</v>
      </c>
      <c r="O4" s="5">
        <v>2</v>
      </c>
      <c r="P4" s="5">
        <v>2</v>
      </c>
      <c r="Q4" s="5" t="s">
        <v>160</v>
      </c>
      <c r="R4" s="5" t="s">
        <v>141</v>
      </c>
      <c r="S4" s="5" t="s">
        <v>146</v>
      </c>
      <c r="T4" s="5" t="s">
        <v>143</v>
      </c>
      <c r="U4" s="5" t="s">
        <v>154</v>
      </c>
      <c r="V4" s="5" t="s">
        <v>146</v>
      </c>
      <c r="W4" s="5" t="s">
        <v>146</v>
      </c>
      <c r="X4" s="5" t="s">
        <v>146</v>
      </c>
      <c r="Y4" s="5" t="s">
        <v>161</v>
      </c>
    </row>
    <row r="5" spans="4:25">
      <c r="D5" s="5" t="s">
        <v>132</v>
      </c>
      <c r="E5" s="5" t="s">
        <v>162</v>
      </c>
      <c r="F5" s="5" t="s">
        <v>163</v>
      </c>
      <c r="G5" s="5" t="s">
        <v>150</v>
      </c>
      <c r="H5" s="5">
        <f>IF(G5="-","-",VLOOKUP(G5,'HOST AHV'!$A$2:$B$1000000,COLUMN('HOST AHV'!B:B)-COLUMN('HOST AHV'!$A$2:$B$1000000)+1,0))</f>
        <v>0</v>
      </c>
      <c r="I5" s="5" t="s">
        <v>136</v>
      </c>
      <c r="J5" s="5" t="s">
        <v>164</v>
      </c>
      <c r="K5" s="5" t="s">
        <v>165</v>
      </c>
      <c r="L5" s="5" t="b">
        <v>1</v>
      </c>
      <c r="M5" s="5" t="s">
        <v>139</v>
      </c>
      <c r="N5" s="5">
        <f>VLOOKUP(M5,'VM NETWORK'!$A$2:$B$1000000,COLUMN('VM NETWORK'!B:B)-COLUMN('VM NETWORK'!$A$2:$B$1000000)+1,0)</f>
        <v>0</v>
      </c>
      <c r="O5" s="5">
        <v>2</v>
      </c>
      <c r="P5" s="5">
        <v>4</v>
      </c>
      <c r="Q5" s="5" t="s">
        <v>160</v>
      </c>
      <c r="R5" s="5" t="s">
        <v>141</v>
      </c>
      <c r="S5" s="5" t="s">
        <v>146</v>
      </c>
      <c r="T5" s="5" t="s">
        <v>143</v>
      </c>
      <c r="U5" s="5" t="s">
        <v>154</v>
      </c>
      <c r="V5" s="5" t="s">
        <v>146</v>
      </c>
      <c r="W5" s="5" t="s">
        <v>146</v>
      </c>
      <c r="X5" s="5" t="s">
        <v>146</v>
      </c>
      <c r="Y5" s="5" t="s">
        <v>166</v>
      </c>
    </row>
    <row r="6" spans="4:25">
      <c r="D6" s="5" t="s">
        <v>132</v>
      </c>
      <c r="E6" s="5" t="s">
        <v>167</v>
      </c>
      <c r="F6" s="5" t="s">
        <v>168</v>
      </c>
      <c r="G6" s="5" t="s">
        <v>169</v>
      </c>
      <c r="H6" s="5">
        <f>IF(G6="-","-",VLOOKUP(G6,'HOST AHV'!$A$2:$B$1000000,COLUMN('HOST AHV'!B:B)-COLUMN('HOST AHV'!$A$2:$B$1000000)+1,0))</f>
        <v>0</v>
      </c>
      <c r="I6" s="5" t="s">
        <v>136</v>
      </c>
      <c r="J6" s="5" t="s">
        <v>146</v>
      </c>
      <c r="K6" s="5" t="s">
        <v>170</v>
      </c>
      <c r="L6" s="5" t="b">
        <v>1</v>
      </c>
      <c r="M6" s="5" t="s">
        <v>171</v>
      </c>
      <c r="N6" s="5">
        <f>VLOOKUP(M6,'VM NETWORK'!$A$2:$B$1000000,COLUMN('VM NETWORK'!B:B)-COLUMN('VM NETWORK'!$A$2:$B$1000000)+1,0)</f>
        <v>0</v>
      </c>
      <c r="O6" s="5">
        <v>2</v>
      </c>
      <c r="P6" s="5">
        <v>2</v>
      </c>
      <c r="Q6" s="5" t="s">
        <v>160</v>
      </c>
      <c r="R6" s="5" t="s">
        <v>141</v>
      </c>
      <c r="S6" s="5" t="s">
        <v>146</v>
      </c>
      <c r="T6" s="5" t="s">
        <v>143</v>
      </c>
      <c r="U6" s="5" t="s">
        <v>154</v>
      </c>
      <c r="V6" s="5" t="s">
        <v>146</v>
      </c>
      <c r="W6" s="5" t="s">
        <v>146</v>
      </c>
      <c r="X6" s="5" t="s">
        <v>146</v>
      </c>
      <c r="Y6" s="5" t="s">
        <v>172</v>
      </c>
    </row>
    <row r="7" spans="4:25">
      <c r="D7" s="5" t="s">
        <v>132</v>
      </c>
      <c r="E7" s="5" t="s">
        <v>173</v>
      </c>
      <c r="F7" s="5" t="s">
        <v>174</v>
      </c>
      <c r="G7" s="5" t="s">
        <v>150</v>
      </c>
      <c r="H7" s="5">
        <f>IF(G7="-","-",VLOOKUP(G7,'HOST AHV'!$A$2:$B$1000000,COLUMN('HOST AHV'!B:B)-COLUMN('HOST AHV'!$A$2:$B$1000000)+1,0))</f>
        <v>0</v>
      </c>
      <c r="I7" s="5" t="s">
        <v>136</v>
      </c>
      <c r="J7" s="5" t="s">
        <v>175</v>
      </c>
      <c r="K7" s="5" t="s">
        <v>176</v>
      </c>
      <c r="L7" s="5" t="b">
        <v>1</v>
      </c>
      <c r="M7" s="5" t="s">
        <v>139</v>
      </c>
      <c r="N7" s="5">
        <f>VLOOKUP(M7,'VM NETWORK'!$A$2:$B$1000000,COLUMN('VM NETWORK'!B:B)-COLUMN('VM NETWORK'!$A$2:$B$1000000)+1,0)</f>
        <v>0</v>
      </c>
      <c r="O7" s="5">
        <v>2</v>
      </c>
      <c r="P7" s="5">
        <v>4</v>
      </c>
      <c r="Q7" s="5" t="s">
        <v>160</v>
      </c>
      <c r="R7" s="5" t="s">
        <v>141</v>
      </c>
      <c r="S7" s="5" t="s">
        <v>146</v>
      </c>
      <c r="T7" s="5" t="s">
        <v>143</v>
      </c>
      <c r="U7" s="5" t="s">
        <v>154</v>
      </c>
      <c r="V7" s="5" t="s">
        <v>146</v>
      </c>
      <c r="W7" s="5" t="s">
        <v>146</v>
      </c>
      <c r="X7" s="5" t="s">
        <v>146</v>
      </c>
      <c r="Y7" s="5" t="s">
        <v>177</v>
      </c>
    </row>
    <row r="8" spans="4:25">
      <c r="D8" s="5" t="s">
        <v>132</v>
      </c>
      <c r="E8" s="5" t="s">
        <v>178</v>
      </c>
      <c r="F8" s="5" t="s">
        <v>179</v>
      </c>
      <c r="G8" s="5" t="s">
        <v>146</v>
      </c>
      <c r="H8" s="5">
        <f>IF(G8="-","-",VLOOKUP(G8,'HOST AHV'!$A$2:$B$1000000,COLUMN('HOST AHV'!B:B)-COLUMN('HOST AHV'!$A$2:$B$1000000)+1,0))</f>
        <v>0</v>
      </c>
      <c r="I8" s="5" t="s">
        <v>180</v>
      </c>
      <c r="J8" s="5" t="s">
        <v>181</v>
      </c>
      <c r="K8" s="5" t="s">
        <v>182</v>
      </c>
      <c r="L8" s="5" t="b">
        <v>1</v>
      </c>
      <c r="M8" s="5" t="s">
        <v>139</v>
      </c>
      <c r="N8" s="5">
        <f>VLOOKUP(M8,'VM NETWORK'!$A$2:$B$1000000,COLUMN('VM NETWORK'!B:B)-COLUMN('VM NETWORK'!$A$2:$B$1000000)+1,0)</f>
        <v>0</v>
      </c>
      <c r="O8" s="5">
        <v>1</v>
      </c>
      <c r="P8" s="5">
        <v>1</v>
      </c>
      <c r="Q8" s="5" t="s">
        <v>153</v>
      </c>
      <c r="R8" s="5" t="s">
        <v>183</v>
      </c>
      <c r="S8" s="5" t="s">
        <v>146</v>
      </c>
      <c r="U8" s="5" t="s">
        <v>145</v>
      </c>
      <c r="V8" s="5" t="s">
        <v>184</v>
      </c>
      <c r="W8" s="5" t="s">
        <v>185</v>
      </c>
      <c r="X8" s="5" t="s">
        <v>146</v>
      </c>
      <c r="Y8" s="5" t="s">
        <v>186</v>
      </c>
    </row>
    <row r="9" spans="4:25">
      <c r="D9" s="5" t="s">
        <v>132</v>
      </c>
      <c r="E9" s="5" t="s">
        <v>187</v>
      </c>
      <c r="F9" s="5" t="s">
        <v>188</v>
      </c>
      <c r="G9" s="5" t="s">
        <v>146</v>
      </c>
      <c r="H9" s="5">
        <f>IF(G9="-","-",VLOOKUP(G9,'HOST AHV'!$A$2:$B$1000000,COLUMN('HOST AHV'!B:B)-COLUMN('HOST AHV'!$A$2:$B$1000000)+1,0))</f>
        <v>0</v>
      </c>
      <c r="I9" s="5" t="s">
        <v>180</v>
      </c>
      <c r="J9" s="5" t="s">
        <v>189</v>
      </c>
      <c r="K9" s="5" t="s">
        <v>190</v>
      </c>
      <c r="L9" s="5" t="b">
        <v>1</v>
      </c>
      <c r="M9" s="5" t="s">
        <v>139</v>
      </c>
      <c r="N9" s="5">
        <f>VLOOKUP(M9,'VM NETWORK'!$A$2:$B$1000000,COLUMN('VM NETWORK'!B:B)-COLUMN('VM NETWORK'!$A$2:$B$1000000)+1,0)</f>
        <v>0</v>
      </c>
      <c r="O9" s="5">
        <v>1</v>
      </c>
      <c r="P9" s="5">
        <v>1</v>
      </c>
      <c r="Q9" s="5" t="s">
        <v>191</v>
      </c>
      <c r="R9" s="5" t="s">
        <v>141</v>
      </c>
      <c r="S9" s="5" t="s">
        <v>146</v>
      </c>
      <c r="T9" s="5" t="s">
        <v>143</v>
      </c>
      <c r="U9" s="5" t="s">
        <v>154</v>
      </c>
      <c r="V9" s="5" t="s">
        <v>146</v>
      </c>
      <c r="W9" s="5" t="s">
        <v>146</v>
      </c>
      <c r="X9" s="5" t="s">
        <v>146</v>
      </c>
      <c r="Y9" s="5" t="s">
        <v>192</v>
      </c>
    </row>
    <row r="10" spans="4:25">
      <c r="D10" s="5" t="s">
        <v>132</v>
      </c>
      <c r="E10" s="5" t="s">
        <v>193</v>
      </c>
      <c r="F10" s="5" t="s">
        <v>194</v>
      </c>
      <c r="G10" s="5" t="s">
        <v>146</v>
      </c>
      <c r="H10" s="5">
        <f>IF(G10="-","-",VLOOKUP(G10,'HOST AHV'!$A$2:$B$1000000,COLUMN('HOST AHV'!B:B)-COLUMN('HOST AHV'!$A$2:$B$1000000)+1,0))</f>
        <v>0</v>
      </c>
      <c r="I10" s="5" t="s">
        <v>180</v>
      </c>
      <c r="J10" s="5" t="s">
        <v>195</v>
      </c>
      <c r="K10" s="5" t="s">
        <v>196</v>
      </c>
      <c r="L10" s="5" t="b">
        <v>1</v>
      </c>
      <c r="M10" s="5" t="s">
        <v>139</v>
      </c>
      <c r="N10" s="5">
        <f>VLOOKUP(M10,'VM NETWORK'!$A$2:$B$1000000,COLUMN('VM NETWORK'!B:B)-COLUMN('VM NETWORK'!$A$2:$B$1000000)+1,0)</f>
        <v>0</v>
      </c>
      <c r="O10" s="5">
        <v>1</v>
      </c>
      <c r="P10" s="5">
        <v>1</v>
      </c>
      <c r="Q10" s="5" t="s">
        <v>191</v>
      </c>
      <c r="R10" s="5" t="s">
        <v>141</v>
      </c>
      <c r="S10" s="5" t="s">
        <v>146</v>
      </c>
      <c r="T10" s="5" t="s">
        <v>143</v>
      </c>
      <c r="U10" s="5" t="s">
        <v>154</v>
      </c>
      <c r="V10" s="5" t="s">
        <v>146</v>
      </c>
      <c r="W10" s="5" t="s">
        <v>146</v>
      </c>
      <c r="X10" s="5" t="s">
        <v>146</v>
      </c>
      <c r="Y10" s="5" t="s">
        <v>197</v>
      </c>
    </row>
    <row r="11" spans="4:25">
      <c r="D11" s="5" t="s">
        <v>132</v>
      </c>
      <c r="E11" s="5" t="s">
        <v>198</v>
      </c>
      <c r="F11" s="5" t="s">
        <v>199</v>
      </c>
      <c r="G11" t="s">
        <v>169</v>
      </c>
      <c r="H11" s="5">
        <f>IF(G12="-","-",VLOOKUP(G12,'HOST AHV'!$A$2:$B$1000000,COLUMN('HOST AHV'!B:B)-COLUMN('HOST AHV'!$A$2:$B$1000000)+1,0))</f>
        <v>0</v>
      </c>
      <c r="I11" s="5" t="s">
        <v>136</v>
      </c>
      <c r="J11" s="5" t="s">
        <v>200</v>
      </c>
      <c r="K11" s="5" t="s">
        <v>201</v>
      </c>
      <c r="L11" s="5" t="b">
        <v>1</v>
      </c>
      <c r="M11" s="5" t="s">
        <v>139</v>
      </c>
      <c r="N11" s="5">
        <f>VLOOKUP(M11,'VM NETWORK'!$A$2:$B$1000000,COLUMN('VM NETWORK'!B:B)-COLUMN('VM NETWORK'!$A$2:$B$1000000)+1,0)</f>
        <v>0</v>
      </c>
      <c r="O11" s="5">
        <v>2</v>
      </c>
      <c r="P11" s="5">
        <v>2</v>
      </c>
      <c r="Q11" s="5" t="s">
        <v>160</v>
      </c>
      <c r="R11" s="5" t="s">
        <v>183</v>
      </c>
      <c r="S11" s="5" t="s">
        <v>146</v>
      </c>
      <c r="T11" s="5" t="s">
        <v>143</v>
      </c>
      <c r="U11" s="5" t="s">
        <v>154</v>
      </c>
      <c r="V11" s="5" t="s">
        <v>146</v>
      </c>
      <c r="W11" s="5" t="s">
        <v>146</v>
      </c>
      <c r="X11" s="5" t="s">
        <v>146</v>
      </c>
      <c r="Y11" s="5" t="s">
        <v>202</v>
      </c>
    </row>
    <row r="12" spans="4:25">
      <c r="D12" s="5"/>
      <c r="E12" s="5"/>
      <c r="F12" s="5"/>
      <c r="G12" s="5" t="s">
        <v>169</v>
      </c>
      <c r="H12" s="5"/>
      <c r="I12" s="5"/>
      <c r="J12" s="5" t="s">
        <v>203</v>
      </c>
      <c r="K12" s="5" t="s">
        <v>204</v>
      </c>
      <c r="L12" s="5" t="b">
        <v>1</v>
      </c>
      <c r="M12" s="5" t="s">
        <v>205</v>
      </c>
      <c r="N12" s="5">
        <f>VLOOKUP(M12,'VM NETWORK'!$A$2:$B$1000000,COLUMN('VM NETWORK'!B:B)-COLUMN('VM NETWORK'!$A$2:$B$1000000)+1,0)</f>
        <v>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4:25">
      <c r="D13" s="5" t="s">
        <v>132</v>
      </c>
      <c r="E13" s="5" t="s">
        <v>206</v>
      </c>
      <c r="F13" s="5" t="s">
        <v>207</v>
      </c>
      <c r="G13" s="5" t="s">
        <v>146</v>
      </c>
      <c r="H13" s="5">
        <f>IF(G13="-","-",VLOOKUP(G13,'HOST AHV'!$A$2:$B$1000000,COLUMN('HOST AHV'!B:B)-COLUMN('HOST AHV'!$A$2:$B$1000000)+1,0))</f>
        <v>0</v>
      </c>
      <c r="I13" s="5" t="s">
        <v>180</v>
      </c>
      <c r="J13" s="5" t="s">
        <v>208</v>
      </c>
      <c r="K13" s="5" t="s">
        <v>209</v>
      </c>
      <c r="L13" s="5" t="b">
        <v>1</v>
      </c>
      <c r="M13" s="5" t="s">
        <v>139</v>
      </c>
      <c r="N13" s="5">
        <f>VLOOKUP(M13,'VM NETWORK'!$A$2:$B$1000000,COLUMN('VM NETWORK'!B:B)-COLUMN('VM NETWORK'!$A$2:$B$1000000)+1,0)</f>
        <v>0</v>
      </c>
      <c r="O13" s="5">
        <v>2</v>
      </c>
      <c r="P13" s="5">
        <v>2</v>
      </c>
      <c r="Q13" s="5" t="s">
        <v>160</v>
      </c>
      <c r="R13" s="5" t="s">
        <v>183</v>
      </c>
      <c r="S13" s="5" t="s">
        <v>146</v>
      </c>
      <c r="T13" s="5" t="s">
        <v>143</v>
      </c>
      <c r="U13" s="5" t="s">
        <v>154</v>
      </c>
      <c r="V13" s="5" t="s">
        <v>146</v>
      </c>
      <c r="W13" s="5" t="s">
        <v>146</v>
      </c>
      <c r="X13" s="5" t="s">
        <v>146</v>
      </c>
      <c r="Y13" s="5" t="s">
        <v>210</v>
      </c>
    </row>
    <row r="14" spans="4:25">
      <c r="D14" s="5" t="s">
        <v>132</v>
      </c>
      <c r="E14" s="5" t="s">
        <v>211</v>
      </c>
      <c r="F14" s="5" t="s">
        <v>212</v>
      </c>
      <c r="G14" s="5" t="s">
        <v>146</v>
      </c>
      <c r="H14" s="5">
        <f>IF(G14="-","-",VLOOKUP(G14,'HOST AHV'!$A$2:$B$1000000,COLUMN('HOST AHV'!B:B)-COLUMN('HOST AHV'!$A$2:$B$1000000)+1,0))</f>
        <v>0</v>
      </c>
      <c r="I14" s="5" t="s">
        <v>180</v>
      </c>
      <c r="J14" s="5" t="s">
        <v>213</v>
      </c>
      <c r="K14" s="5" t="s">
        <v>214</v>
      </c>
      <c r="L14" s="5" t="b">
        <v>1</v>
      </c>
      <c r="M14" s="5" t="s">
        <v>139</v>
      </c>
      <c r="N14" s="5">
        <f>VLOOKUP(M14,'VM NETWORK'!$A$2:$B$1000000,COLUMN('VM NETWORK'!B:B)-COLUMN('VM NETWORK'!$A$2:$B$1000000)+1,0)</f>
        <v>0</v>
      </c>
      <c r="O14" s="5">
        <v>2</v>
      </c>
      <c r="P14" s="5">
        <v>2</v>
      </c>
      <c r="Q14" s="5" t="s">
        <v>160</v>
      </c>
      <c r="R14" s="5" t="s">
        <v>183</v>
      </c>
      <c r="S14" s="5" t="s">
        <v>146</v>
      </c>
      <c r="T14" s="5" t="s">
        <v>143</v>
      </c>
      <c r="U14" s="5" t="s">
        <v>154</v>
      </c>
      <c r="V14" s="5" t="s">
        <v>146</v>
      </c>
      <c r="W14" s="5" t="s">
        <v>146</v>
      </c>
      <c r="X14" s="5" t="s">
        <v>146</v>
      </c>
      <c r="Y14" s="5" t="s">
        <v>197</v>
      </c>
    </row>
    <row r="15" spans="4:25">
      <c r="D15" s="5" t="s">
        <v>132</v>
      </c>
      <c r="E15" s="5" t="s">
        <v>215</v>
      </c>
      <c r="F15" s="5" t="s">
        <v>216</v>
      </c>
      <c r="G15" s="5" t="s">
        <v>146</v>
      </c>
      <c r="H15" s="5">
        <f>IF(G15="-","-",VLOOKUP(G15,'HOST AHV'!$A$2:$B$1000000,COLUMN('HOST AHV'!B:B)-COLUMN('HOST AHV'!$A$2:$B$1000000)+1,0))</f>
        <v>0</v>
      </c>
      <c r="I15" s="5" t="s">
        <v>180</v>
      </c>
      <c r="J15" s="5" t="s">
        <v>217</v>
      </c>
      <c r="K15" s="5" t="s">
        <v>218</v>
      </c>
      <c r="L15" s="5" t="b">
        <v>1</v>
      </c>
      <c r="M15" s="5" t="s">
        <v>139</v>
      </c>
      <c r="N15" s="5">
        <f>VLOOKUP(M15,'VM NETWORK'!$A$2:$B$1000000,COLUMN('VM NETWORK'!B:B)-COLUMN('VM NETWORK'!$A$2:$B$1000000)+1,0)</f>
        <v>0</v>
      </c>
      <c r="O15" s="5">
        <v>2</v>
      </c>
      <c r="P15" s="5">
        <v>4</v>
      </c>
      <c r="Q15" s="5" t="s">
        <v>160</v>
      </c>
      <c r="R15" s="5" t="s">
        <v>141</v>
      </c>
      <c r="S15" s="5" t="s">
        <v>146</v>
      </c>
      <c r="T15" s="5" t="s">
        <v>143</v>
      </c>
      <c r="U15" s="5" t="s">
        <v>154</v>
      </c>
      <c r="V15" s="5" t="s">
        <v>146</v>
      </c>
      <c r="W15" s="5" t="s">
        <v>146</v>
      </c>
      <c r="X15" s="5" t="s">
        <v>146</v>
      </c>
      <c r="Y15" s="5" t="s">
        <v>147</v>
      </c>
    </row>
    <row r="16" spans="4:25">
      <c r="D16" s="5" t="s">
        <v>132</v>
      </c>
      <c r="E16" s="5" t="s">
        <v>219</v>
      </c>
      <c r="F16" s="5" t="s">
        <v>220</v>
      </c>
      <c r="G16" s="5" t="s">
        <v>135</v>
      </c>
      <c r="H16" s="5">
        <f>IF(G16="-","-",VLOOKUP(G16,'HOST AHV'!$A$2:$B$1000000,COLUMN('HOST AHV'!B:B)-COLUMN('HOST AHV'!$A$2:$B$1000000)+1,0))</f>
        <v>0</v>
      </c>
      <c r="I16" s="5" t="s">
        <v>136</v>
      </c>
      <c r="J16" s="5" t="s">
        <v>221</v>
      </c>
      <c r="K16" s="5" t="s">
        <v>222</v>
      </c>
      <c r="L16" s="5" t="b">
        <v>1</v>
      </c>
      <c r="M16" s="5" t="s">
        <v>139</v>
      </c>
      <c r="N16" s="5">
        <f>VLOOKUP(M16,'VM NETWORK'!$A$2:$B$1000000,COLUMN('VM NETWORK'!B:B)-COLUMN('VM NETWORK'!$A$2:$B$1000000)+1,0)</f>
        <v>0</v>
      </c>
      <c r="O16" s="5">
        <v>1</v>
      </c>
      <c r="P16" s="5">
        <v>2</v>
      </c>
      <c r="Q16" s="5" t="s">
        <v>160</v>
      </c>
      <c r="R16" s="5" t="s">
        <v>183</v>
      </c>
      <c r="S16" s="5" t="s">
        <v>146</v>
      </c>
      <c r="T16" s="5" t="s">
        <v>143</v>
      </c>
      <c r="U16" s="5" t="s">
        <v>154</v>
      </c>
      <c r="V16" s="5" t="s">
        <v>146</v>
      </c>
      <c r="W16" s="5" t="s">
        <v>146</v>
      </c>
      <c r="X16" s="5" t="s">
        <v>146</v>
      </c>
      <c r="Y16" s="5" t="s">
        <v>223</v>
      </c>
    </row>
    <row r="17" spans="4:25">
      <c r="D17" s="5" t="s">
        <v>132</v>
      </c>
      <c r="E17" s="5" t="s">
        <v>224</v>
      </c>
      <c r="F17" s="5" t="s">
        <v>225</v>
      </c>
      <c r="G17" s="5" t="s">
        <v>146</v>
      </c>
      <c r="H17" s="5">
        <f>IF(G17="-","-",VLOOKUP(G17,'HOST AHV'!$A$2:$B$1000000,COLUMN('HOST AHV'!B:B)-COLUMN('HOST AHV'!$A$2:$B$1000000)+1,0))</f>
        <v>0</v>
      </c>
      <c r="I17" s="5" t="s">
        <v>180</v>
      </c>
      <c r="J17" s="5" t="s">
        <v>226</v>
      </c>
      <c r="K17" s="5" t="s">
        <v>227</v>
      </c>
      <c r="L17" s="5" t="b">
        <v>1</v>
      </c>
      <c r="M17" s="5" t="s">
        <v>139</v>
      </c>
      <c r="N17" s="5">
        <f>VLOOKUP(M17,'VM NETWORK'!$A$2:$B$1000000,COLUMN('VM NETWORK'!B:B)-COLUMN('VM NETWORK'!$A$2:$B$1000000)+1,0)</f>
        <v>0</v>
      </c>
      <c r="O17" s="5">
        <v>2</v>
      </c>
      <c r="P17" s="5">
        <v>2</v>
      </c>
      <c r="Q17" s="5" t="s">
        <v>160</v>
      </c>
      <c r="R17" s="5" t="s">
        <v>183</v>
      </c>
      <c r="S17" s="5" t="s">
        <v>146</v>
      </c>
      <c r="T17" s="5" t="s">
        <v>143</v>
      </c>
      <c r="U17" s="5" t="s">
        <v>154</v>
      </c>
      <c r="V17" s="5" t="s">
        <v>146</v>
      </c>
      <c r="W17" s="5" t="s">
        <v>146</v>
      </c>
      <c r="X17" s="5" t="s">
        <v>146</v>
      </c>
      <c r="Y17" s="5" t="s">
        <v>223</v>
      </c>
    </row>
    <row r="18" spans="4:25">
      <c r="D18" s="5" t="s">
        <v>132</v>
      </c>
      <c r="E18" s="5" t="s">
        <v>228</v>
      </c>
      <c r="F18" s="5" t="s">
        <v>229</v>
      </c>
      <c r="G18" s="5" t="s">
        <v>146</v>
      </c>
      <c r="H18" s="5">
        <f>IF(G18="-","-",VLOOKUP(G18,'HOST AHV'!$A$2:$B$1000000,COLUMN('HOST AHV'!B:B)-COLUMN('HOST AHV'!$A$2:$B$1000000)+1,0))</f>
        <v>0</v>
      </c>
      <c r="I18" s="5" t="s">
        <v>180</v>
      </c>
      <c r="J18" s="5" t="s">
        <v>230</v>
      </c>
      <c r="K18" s="5" t="s">
        <v>231</v>
      </c>
      <c r="L18" s="5" t="b">
        <v>1</v>
      </c>
      <c r="M18" s="5" t="s">
        <v>139</v>
      </c>
      <c r="N18" s="5">
        <f>VLOOKUP(M18,'VM NETWORK'!$A$2:$B$1000000,COLUMN('VM NETWORK'!B:B)-COLUMN('VM NETWORK'!$A$2:$B$1000000)+1,0)</f>
        <v>0</v>
      </c>
      <c r="O18" s="5">
        <v>2</v>
      </c>
      <c r="P18" s="5">
        <v>4</v>
      </c>
      <c r="Q18" s="5" t="s">
        <v>160</v>
      </c>
      <c r="R18" s="5" t="s">
        <v>141</v>
      </c>
      <c r="S18" s="5" t="s">
        <v>146</v>
      </c>
      <c r="T18" s="5" t="s">
        <v>143</v>
      </c>
      <c r="U18" s="5" t="s">
        <v>154</v>
      </c>
      <c r="V18" s="5" t="s">
        <v>146</v>
      </c>
      <c r="W18" s="5" t="s">
        <v>146</v>
      </c>
      <c r="X18" s="5" t="s">
        <v>146</v>
      </c>
      <c r="Y18" s="5" t="s">
        <v>232</v>
      </c>
    </row>
    <row r="19" spans="4:25">
      <c r="D19" s="5" t="s">
        <v>132</v>
      </c>
      <c r="E19" s="5" t="s">
        <v>233</v>
      </c>
      <c r="F19" s="5" t="s">
        <v>234</v>
      </c>
      <c r="G19" t="s">
        <v>135</v>
      </c>
      <c r="H19" s="5">
        <f>IF(G20="-","-",VLOOKUP(G20,'HOST AHV'!$A$2:$B$1000000,COLUMN('HOST AHV'!B:B)-COLUMN('HOST AHV'!$A$2:$B$1000000)+1,0))</f>
        <v>0</v>
      </c>
      <c r="I19" s="5" t="s">
        <v>136</v>
      </c>
      <c r="J19" s="5" t="s">
        <v>235</v>
      </c>
      <c r="K19" s="5" t="s">
        <v>236</v>
      </c>
      <c r="L19" s="5" t="b">
        <v>1</v>
      </c>
      <c r="M19" s="5" t="s">
        <v>205</v>
      </c>
      <c r="N19" s="5">
        <f>VLOOKUP(M19,'VM NETWORK'!$A$2:$B$1000000,COLUMN('VM NETWORK'!B:B)-COLUMN('VM NETWORK'!$A$2:$B$1000000)+1,0)</f>
        <v>0</v>
      </c>
      <c r="O19" s="5">
        <v>1</v>
      </c>
      <c r="P19" s="5">
        <v>1</v>
      </c>
      <c r="Q19" s="5" t="s">
        <v>191</v>
      </c>
      <c r="R19" s="5" t="s">
        <v>183</v>
      </c>
      <c r="S19" s="5" t="s">
        <v>146</v>
      </c>
      <c r="T19" s="5" t="s">
        <v>143</v>
      </c>
      <c r="U19" s="5" t="s">
        <v>145</v>
      </c>
      <c r="V19" s="5" t="s">
        <v>184</v>
      </c>
      <c r="W19" s="5" t="s">
        <v>237</v>
      </c>
      <c r="X19" s="5" t="s">
        <v>146</v>
      </c>
      <c r="Y19" s="5" t="s">
        <v>210</v>
      </c>
    </row>
    <row r="20" spans="4:25">
      <c r="D20" s="5"/>
      <c r="E20" s="5"/>
      <c r="F20" s="5"/>
      <c r="G20" s="5" t="s">
        <v>135</v>
      </c>
      <c r="H20" s="5"/>
      <c r="I20" s="5"/>
      <c r="J20" s="5" t="s">
        <v>238</v>
      </c>
      <c r="K20" s="5" t="s">
        <v>239</v>
      </c>
      <c r="L20" s="5" t="b">
        <v>1</v>
      </c>
      <c r="M20" s="5" t="s">
        <v>139</v>
      </c>
      <c r="N20" s="5">
        <f>VLOOKUP(M20,'VM NETWORK'!$A$2:$B$1000000,COLUMN('VM NETWORK'!B:B)-COLUMN('VM NETWORK'!$A$2:$B$1000000)+1,0)</f>
        <v>0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4:25">
      <c r="D21" s="5" t="s">
        <v>132</v>
      </c>
      <c r="E21" s="5" t="s">
        <v>240</v>
      </c>
      <c r="F21" s="5" t="s">
        <v>241</v>
      </c>
      <c r="G21" s="5" t="s">
        <v>150</v>
      </c>
      <c r="H21" s="5">
        <f>IF(G21="-","-",VLOOKUP(G21,'HOST AHV'!$A$2:$B$1000000,COLUMN('HOST AHV'!B:B)-COLUMN('HOST AHV'!$A$2:$B$1000000)+1,0))</f>
        <v>0</v>
      </c>
      <c r="I21" s="5" t="s">
        <v>136</v>
      </c>
      <c r="J21" s="5" t="s">
        <v>242</v>
      </c>
      <c r="K21" s="5" t="s">
        <v>243</v>
      </c>
      <c r="L21" s="5" t="b">
        <v>1</v>
      </c>
      <c r="M21" s="5" t="s">
        <v>139</v>
      </c>
      <c r="N21" s="5">
        <f>VLOOKUP(M21,'VM NETWORK'!$A$2:$B$1000000,COLUMN('VM NETWORK'!B:B)-COLUMN('VM NETWORK'!$A$2:$B$1000000)+1,0)</f>
        <v>0</v>
      </c>
      <c r="O21" s="5">
        <v>2</v>
      </c>
      <c r="P21" s="5">
        <v>2</v>
      </c>
      <c r="Q21" s="5" t="s">
        <v>160</v>
      </c>
      <c r="R21" s="5" t="s">
        <v>141</v>
      </c>
      <c r="S21" s="5" t="s">
        <v>146</v>
      </c>
      <c r="T21" s="5" t="s">
        <v>143</v>
      </c>
      <c r="U21" s="5" t="s">
        <v>154</v>
      </c>
      <c r="V21" s="5" t="s">
        <v>146</v>
      </c>
      <c r="W21" s="5" t="s">
        <v>146</v>
      </c>
      <c r="X21" s="5" t="s">
        <v>146</v>
      </c>
      <c r="Y21" s="5" t="s">
        <v>244</v>
      </c>
    </row>
    <row r="22" spans="4:25">
      <c r="D22" s="5" t="s">
        <v>132</v>
      </c>
      <c r="E22" s="5" t="s">
        <v>245</v>
      </c>
      <c r="F22" s="5" t="s">
        <v>246</v>
      </c>
      <c r="G22" s="5" t="s">
        <v>146</v>
      </c>
      <c r="H22" s="5">
        <f>IF(G22="-","-",VLOOKUP(G22,'HOST AHV'!$A$2:$B$1000000,COLUMN('HOST AHV'!B:B)-COLUMN('HOST AHV'!$A$2:$B$1000000)+1,0))</f>
        <v>0</v>
      </c>
      <c r="I22" s="5" t="s">
        <v>180</v>
      </c>
      <c r="J22" s="5" t="s">
        <v>247</v>
      </c>
      <c r="K22" s="5" t="s">
        <v>248</v>
      </c>
      <c r="L22" s="5" t="b">
        <v>1</v>
      </c>
      <c r="M22" s="5" t="s">
        <v>139</v>
      </c>
      <c r="N22" s="5">
        <f>VLOOKUP(M22,'VM NETWORK'!$A$2:$B$1000000,COLUMN('VM NETWORK'!B:B)-COLUMN('VM NETWORK'!$A$2:$B$1000000)+1,0)</f>
        <v>0</v>
      </c>
      <c r="O22" s="5">
        <v>2</v>
      </c>
      <c r="P22" s="5">
        <v>2</v>
      </c>
      <c r="Q22" s="5" t="s">
        <v>160</v>
      </c>
      <c r="R22" s="5" t="s">
        <v>183</v>
      </c>
      <c r="S22" s="5" t="s">
        <v>146</v>
      </c>
      <c r="T22" s="5" t="s">
        <v>143</v>
      </c>
      <c r="U22" s="5" t="s">
        <v>154</v>
      </c>
      <c r="V22" s="5" t="s">
        <v>146</v>
      </c>
      <c r="W22" s="5" t="s">
        <v>146</v>
      </c>
      <c r="X22" s="5" t="s">
        <v>146</v>
      </c>
      <c r="Y22" s="5" t="s">
        <v>249</v>
      </c>
    </row>
    <row r="23" spans="4:25">
      <c r="D23" s="5" t="s">
        <v>132</v>
      </c>
      <c r="E23" s="5" t="s">
        <v>250</v>
      </c>
      <c r="F23" s="5" t="s">
        <v>251</v>
      </c>
      <c r="G23" s="5" t="s">
        <v>169</v>
      </c>
      <c r="H23" s="5">
        <f>IF(G23="-","-",VLOOKUP(G23,'HOST AHV'!$A$2:$B$1000000,COLUMN('HOST AHV'!B:B)-COLUMN('HOST AHV'!$A$2:$B$1000000)+1,0))</f>
        <v>0</v>
      </c>
      <c r="I23" s="5" t="s">
        <v>136</v>
      </c>
      <c r="J23" s="5" t="s">
        <v>146</v>
      </c>
      <c r="K23" s="5" t="s">
        <v>252</v>
      </c>
      <c r="L23" s="5" t="b">
        <v>1</v>
      </c>
      <c r="M23" s="5" t="s">
        <v>171</v>
      </c>
      <c r="N23" s="5">
        <f>VLOOKUP(M23,'VM NETWORK'!$A$2:$B$1000000,COLUMN('VM NETWORK'!B:B)-COLUMN('VM NETWORK'!$A$2:$B$1000000)+1,0)</f>
        <v>0</v>
      </c>
      <c r="O23" s="5">
        <v>2</v>
      </c>
      <c r="P23" s="5">
        <v>2</v>
      </c>
      <c r="Q23" s="5" t="s">
        <v>160</v>
      </c>
      <c r="R23" s="5" t="s">
        <v>141</v>
      </c>
      <c r="S23" s="5" t="s">
        <v>146</v>
      </c>
      <c r="T23" s="5" t="s">
        <v>143</v>
      </c>
      <c r="U23" s="5" t="s">
        <v>154</v>
      </c>
      <c r="V23" s="5" t="s">
        <v>146</v>
      </c>
      <c r="W23" s="5" t="s">
        <v>146</v>
      </c>
      <c r="X23" s="5" t="s">
        <v>146</v>
      </c>
      <c r="Y23" s="5" t="s">
        <v>253</v>
      </c>
    </row>
    <row r="24" spans="4:25">
      <c r="D24" s="5" t="s">
        <v>132</v>
      </c>
      <c r="E24" s="5" t="s">
        <v>254</v>
      </c>
      <c r="F24" s="5" t="s">
        <v>255</v>
      </c>
      <c r="G24" s="5" t="s">
        <v>146</v>
      </c>
      <c r="H24" s="5">
        <f>IF(G24="-","-",VLOOKUP(G24,'HOST AHV'!$A$2:$B$1000000,COLUMN('HOST AHV'!B:B)-COLUMN('HOST AHV'!$A$2:$B$1000000)+1,0))</f>
        <v>0</v>
      </c>
      <c r="I24" s="5" t="s">
        <v>180</v>
      </c>
      <c r="J24" s="5" t="s">
        <v>256</v>
      </c>
      <c r="K24" s="5" t="s">
        <v>257</v>
      </c>
      <c r="L24" s="5" t="b">
        <v>1</v>
      </c>
      <c r="M24" s="5" t="s">
        <v>139</v>
      </c>
      <c r="N24" s="5">
        <f>VLOOKUP(M24,'VM NETWORK'!$A$2:$B$1000000,COLUMN('VM NETWORK'!B:B)-COLUMN('VM NETWORK'!$A$2:$B$1000000)+1,0)</f>
        <v>0</v>
      </c>
      <c r="O24" s="5">
        <v>2</v>
      </c>
      <c r="P24" s="5">
        <v>2</v>
      </c>
      <c r="Q24" s="5" t="s">
        <v>160</v>
      </c>
      <c r="R24" s="5" t="s">
        <v>141</v>
      </c>
      <c r="S24" s="5" t="s">
        <v>146</v>
      </c>
      <c r="T24" s="5" t="s">
        <v>143</v>
      </c>
      <c r="U24" s="5" t="s">
        <v>154</v>
      </c>
      <c r="V24" s="5" t="s">
        <v>146</v>
      </c>
      <c r="W24" s="5" t="s">
        <v>146</v>
      </c>
      <c r="X24" s="5" t="s">
        <v>146</v>
      </c>
      <c r="Y24" s="5" t="s">
        <v>258</v>
      </c>
    </row>
    <row r="25" spans="4:25">
      <c r="D25" s="5" t="s">
        <v>132</v>
      </c>
      <c r="E25" s="5" t="s">
        <v>259</v>
      </c>
      <c r="F25" s="5" t="s">
        <v>260</v>
      </c>
      <c r="G25" s="5" t="s">
        <v>146</v>
      </c>
      <c r="H25" s="5">
        <f>IF(G25="-","-",VLOOKUP(G25,'HOST AHV'!$A$2:$B$1000000,COLUMN('HOST AHV'!B:B)-COLUMN('HOST AHV'!$A$2:$B$1000000)+1,0))</f>
        <v>0</v>
      </c>
      <c r="I25" s="5" t="s">
        <v>180</v>
      </c>
      <c r="J25" s="5" t="s">
        <v>261</v>
      </c>
      <c r="K25" s="5" t="s">
        <v>262</v>
      </c>
      <c r="L25" s="5" t="b">
        <v>1</v>
      </c>
      <c r="M25" s="5" t="s">
        <v>139</v>
      </c>
      <c r="N25" s="5">
        <f>VLOOKUP(M25,'VM NETWORK'!$A$2:$B$1000000,COLUMN('VM NETWORK'!B:B)-COLUMN('VM NETWORK'!$A$2:$B$1000000)+1,0)</f>
        <v>0</v>
      </c>
      <c r="O25" s="5">
        <v>2</v>
      </c>
      <c r="P25" s="5">
        <v>2</v>
      </c>
      <c r="Q25" s="5" t="s">
        <v>153</v>
      </c>
      <c r="R25" s="5" t="s">
        <v>183</v>
      </c>
      <c r="S25" s="5" t="s">
        <v>146</v>
      </c>
      <c r="T25" s="5" t="s">
        <v>143</v>
      </c>
      <c r="U25" s="5" t="s">
        <v>154</v>
      </c>
      <c r="V25" s="5" t="s">
        <v>146</v>
      </c>
      <c r="W25" s="5" t="s">
        <v>146</v>
      </c>
      <c r="X25" s="5" t="s">
        <v>146</v>
      </c>
      <c r="Y25" s="5" t="s">
        <v>263</v>
      </c>
    </row>
    <row r="26" spans="4:25">
      <c r="D26" s="5" t="s">
        <v>132</v>
      </c>
      <c r="E26" s="5" t="s">
        <v>264</v>
      </c>
      <c r="F26" s="5" t="s">
        <v>265</v>
      </c>
      <c r="G26" s="5" t="s">
        <v>146</v>
      </c>
      <c r="H26" s="5">
        <f>IF(G26="-","-",VLOOKUP(G26,'HOST AHV'!$A$2:$B$1000000,COLUMN('HOST AHV'!B:B)-COLUMN('HOST AHV'!$A$2:$B$1000000)+1,0))</f>
        <v>0</v>
      </c>
      <c r="I26" s="5" t="s">
        <v>180</v>
      </c>
      <c r="J26" s="5" t="s">
        <v>266</v>
      </c>
      <c r="K26" s="5" t="s">
        <v>267</v>
      </c>
      <c r="L26" s="5" t="b">
        <v>1</v>
      </c>
      <c r="M26" s="5" t="s">
        <v>139</v>
      </c>
      <c r="N26" s="5">
        <f>VLOOKUP(M26,'VM NETWORK'!$A$2:$B$1000000,COLUMN('VM NETWORK'!B:B)-COLUMN('VM NETWORK'!$A$2:$B$1000000)+1,0)</f>
        <v>0</v>
      </c>
      <c r="O26" s="5">
        <v>2</v>
      </c>
      <c r="P26" s="5">
        <v>2</v>
      </c>
      <c r="Q26" s="5" t="s">
        <v>153</v>
      </c>
      <c r="R26" s="5" t="s">
        <v>183</v>
      </c>
      <c r="S26" s="5" t="s">
        <v>146</v>
      </c>
      <c r="T26" s="5" t="s">
        <v>143</v>
      </c>
      <c r="U26" s="5" t="s">
        <v>154</v>
      </c>
      <c r="V26" s="5" t="s">
        <v>146</v>
      </c>
      <c r="W26" s="5" t="s">
        <v>146</v>
      </c>
      <c r="X26" s="5" t="s">
        <v>146</v>
      </c>
      <c r="Y26" s="5" t="s">
        <v>161</v>
      </c>
    </row>
    <row r="27" spans="4:25">
      <c r="D27" s="5" t="s">
        <v>132</v>
      </c>
      <c r="E27" s="5" t="s">
        <v>268</v>
      </c>
      <c r="F27" s="5" t="s">
        <v>269</v>
      </c>
      <c r="G27" s="5" t="s">
        <v>146</v>
      </c>
      <c r="H27" s="5">
        <f>IF(G27="-","-",VLOOKUP(G27,'HOST AHV'!$A$2:$B$1000000,COLUMN('HOST AHV'!B:B)-COLUMN('HOST AHV'!$A$2:$B$1000000)+1,0))</f>
        <v>0</v>
      </c>
      <c r="I27" s="5" t="s">
        <v>180</v>
      </c>
      <c r="J27" s="5" t="s">
        <v>270</v>
      </c>
      <c r="K27" s="5" t="s">
        <v>271</v>
      </c>
      <c r="L27" s="5" t="b">
        <v>1</v>
      </c>
      <c r="M27" s="5" t="s">
        <v>139</v>
      </c>
      <c r="N27" s="5">
        <f>VLOOKUP(M27,'VM NETWORK'!$A$2:$B$1000000,COLUMN('VM NETWORK'!B:B)-COLUMN('VM NETWORK'!$A$2:$B$1000000)+1,0)</f>
        <v>0</v>
      </c>
      <c r="O27" s="5">
        <v>1</v>
      </c>
      <c r="P27" s="5">
        <v>2</v>
      </c>
      <c r="Q27" s="5" t="s">
        <v>153</v>
      </c>
      <c r="R27" s="5" t="s">
        <v>141</v>
      </c>
      <c r="S27" s="5" t="s">
        <v>146</v>
      </c>
      <c r="T27" s="5" t="s">
        <v>143</v>
      </c>
      <c r="U27" s="5" t="s">
        <v>154</v>
      </c>
      <c r="V27" s="5" t="s">
        <v>146</v>
      </c>
      <c r="W27" s="5" t="s">
        <v>146</v>
      </c>
      <c r="X27" s="5" t="s">
        <v>146</v>
      </c>
      <c r="Y27" s="5" t="s">
        <v>272</v>
      </c>
    </row>
    <row r="28" spans="4:25">
      <c r="D28" s="5" t="s">
        <v>132</v>
      </c>
      <c r="E28" s="5" t="s">
        <v>273</v>
      </c>
      <c r="F28" s="5" t="s">
        <v>274</v>
      </c>
      <c r="G28" s="5" t="s">
        <v>146</v>
      </c>
      <c r="H28" s="5">
        <f>IF(G28="-","-",VLOOKUP(G28,'HOST AHV'!$A$2:$B$1000000,COLUMN('HOST AHV'!B:B)-COLUMN('HOST AHV'!$A$2:$B$1000000)+1,0))</f>
        <v>0</v>
      </c>
      <c r="I28" s="5" t="s">
        <v>180</v>
      </c>
      <c r="J28" s="5" t="s">
        <v>275</v>
      </c>
      <c r="K28" s="5" t="s">
        <v>276</v>
      </c>
      <c r="L28" s="5" t="b">
        <v>1</v>
      </c>
      <c r="M28" s="5" t="s">
        <v>139</v>
      </c>
      <c r="N28" s="5">
        <f>VLOOKUP(M28,'VM NETWORK'!$A$2:$B$1000000,COLUMN('VM NETWORK'!B:B)-COLUMN('VM NETWORK'!$A$2:$B$1000000)+1,0)</f>
        <v>0</v>
      </c>
      <c r="O28" s="5">
        <v>1</v>
      </c>
      <c r="P28" s="5">
        <v>1</v>
      </c>
      <c r="Q28" s="5" t="s">
        <v>153</v>
      </c>
      <c r="R28" s="5" t="s">
        <v>183</v>
      </c>
      <c r="S28" s="5" t="s">
        <v>146</v>
      </c>
      <c r="U28" s="5" t="s">
        <v>145</v>
      </c>
      <c r="V28" s="5" t="s">
        <v>184</v>
      </c>
      <c r="W28" s="5" t="s">
        <v>185</v>
      </c>
      <c r="X28" s="5" t="s">
        <v>146</v>
      </c>
      <c r="Y28" s="5" t="s">
        <v>186</v>
      </c>
    </row>
    <row r="29" spans="4:25">
      <c r="D29" s="5" t="s">
        <v>132</v>
      </c>
      <c r="E29" s="5" t="s">
        <v>277</v>
      </c>
      <c r="F29" s="5" t="s">
        <v>278</v>
      </c>
      <c r="G29" s="5" t="s">
        <v>146</v>
      </c>
      <c r="H29" s="5">
        <f>IF(G29="-","-",VLOOKUP(G29,'HOST AHV'!$A$2:$B$1000000,COLUMN('HOST AHV'!B:B)-COLUMN('HOST AHV'!$A$2:$B$1000000)+1,0))</f>
        <v>0</v>
      </c>
      <c r="I29" s="5" t="s">
        <v>180</v>
      </c>
      <c r="J29" s="5" t="s">
        <v>279</v>
      </c>
      <c r="K29" s="5" t="s">
        <v>280</v>
      </c>
      <c r="L29" s="5" t="b">
        <v>1</v>
      </c>
      <c r="M29" s="5" t="s">
        <v>139</v>
      </c>
      <c r="N29" s="5">
        <f>VLOOKUP(M29,'VM NETWORK'!$A$2:$B$1000000,COLUMN('VM NETWORK'!B:B)-COLUMN('VM NETWORK'!$A$2:$B$1000000)+1,0)</f>
        <v>0</v>
      </c>
      <c r="O29" s="5">
        <v>1</v>
      </c>
      <c r="P29" s="5">
        <v>1</v>
      </c>
      <c r="Q29" s="5" t="s">
        <v>281</v>
      </c>
      <c r="R29" s="5" t="s">
        <v>183</v>
      </c>
      <c r="S29" s="5" t="s">
        <v>282</v>
      </c>
      <c r="T29" s="5" t="s">
        <v>143</v>
      </c>
      <c r="U29" s="5" t="s">
        <v>154</v>
      </c>
      <c r="V29" s="5" t="s">
        <v>146</v>
      </c>
      <c r="W29" s="5" t="s">
        <v>146</v>
      </c>
      <c r="X29" s="5" t="s">
        <v>146</v>
      </c>
      <c r="Y29" s="5" t="s">
        <v>283</v>
      </c>
    </row>
    <row r="30" spans="4:25">
      <c r="D30" s="5" t="s">
        <v>132</v>
      </c>
      <c r="E30" s="5" t="s">
        <v>284</v>
      </c>
      <c r="F30" s="5" t="s">
        <v>285</v>
      </c>
      <c r="G30" s="5" t="s">
        <v>146</v>
      </c>
      <c r="H30" s="5">
        <f>IF(G30="-","-",VLOOKUP(G30,'HOST AHV'!$A$2:$B$1000000,COLUMN('HOST AHV'!B:B)-COLUMN('HOST AHV'!$A$2:$B$1000000)+1,0))</f>
        <v>0</v>
      </c>
      <c r="I30" s="5" t="s">
        <v>180</v>
      </c>
      <c r="J30" s="5" t="s">
        <v>286</v>
      </c>
      <c r="K30" s="5" t="s">
        <v>287</v>
      </c>
      <c r="L30" s="5" t="b">
        <v>1</v>
      </c>
      <c r="M30" s="5" t="s">
        <v>139</v>
      </c>
      <c r="N30" s="5">
        <f>VLOOKUP(M30,'VM NETWORK'!$A$2:$B$1000000,COLUMN('VM NETWORK'!B:B)-COLUMN('VM NETWORK'!$A$2:$B$1000000)+1,0)</f>
        <v>0</v>
      </c>
      <c r="O30" s="5">
        <v>2</v>
      </c>
      <c r="P30" s="5">
        <v>2</v>
      </c>
      <c r="Q30" s="5" t="s">
        <v>153</v>
      </c>
      <c r="R30" s="5" t="s">
        <v>183</v>
      </c>
      <c r="S30" s="5" t="s">
        <v>146</v>
      </c>
      <c r="T30" s="5" t="s">
        <v>143</v>
      </c>
      <c r="U30" s="5" t="s">
        <v>154</v>
      </c>
      <c r="V30" s="5" t="s">
        <v>146</v>
      </c>
      <c r="W30" s="5" t="s">
        <v>146</v>
      </c>
      <c r="X30" s="5" t="s">
        <v>146</v>
      </c>
      <c r="Y30" s="5" t="s">
        <v>147</v>
      </c>
    </row>
    <row r="31" spans="4:25">
      <c r="D31" s="5" t="s">
        <v>132</v>
      </c>
      <c r="E31" s="5" t="s">
        <v>288</v>
      </c>
      <c r="F31" s="5" t="s">
        <v>289</v>
      </c>
      <c r="G31" s="5" t="s">
        <v>146</v>
      </c>
      <c r="H31" s="5">
        <f>IF(G31="-","-",VLOOKUP(G31,'HOST AHV'!$A$2:$B$1000000,COLUMN('HOST AHV'!B:B)-COLUMN('HOST AHV'!$A$2:$B$1000000)+1,0))</f>
        <v>0</v>
      </c>
      <c r="I31" s="5" t="s">
        <v>180</v>
      </c>
      <c r="J31" s="5" t="s">
        <v>290</v>
      </c>
      <c r="K31" s="5" t="s">
        <v>291</v>
      </c>
      <c r="L31" s="5" t="b">
        <v>1</v>
      </c>
      <c r="M31" s="5" t="s">
        <v>139</v>
      </c>
      <c r="N31" s="5">
        <f>VLOOKUP(M31,'VM NETWORK'!$A$2:$B$1000000,COLUMN('VM NETWORK'!B:B)-COLUMN('VM NETWORK'!$A$2:$B$1000000)+1,0)</f>
        <v>0</v>
      </c>
      <c r="O31" s="5">
        <v>2</v>
      </c>
      <c r="P31" s="5">
        <v>2</v>
      </c>
      <c r="Q31" s="5" t="s">
        <v>153</v>
      </c>
      <c r="R31" s="5" t="s">
        <v>141</v>
      </c>
      <c r="S31" s="5" t="s">
        <v>146</v>
      </c>
      <c r="T31" s="5" t="s">
        <v>143</v>
      </c>
      <c r="U31" s="5" t="s">
        <v>154</v>
      </c>
      <c r="V31" s="5" t="s">
        <v>146</v>
      </c>
      <c r="W31" s="5" t="s">
        <v>146</v>
      </c>
      <c r="X31" s="5" t="s">
        <v>146</v>
      </c>
      <c r="Y31" s="5" t="s">
        <v>292</v>
      </c>
    </row>
    <row r="32" spans="4:25">
      <c r="D32" s="5" t="s">
        <v>132</v>
      </c>
      <c r="E32" s="5" t="s">
        <v>293</v>
      </c>
      <c r="F32" s="5" t="s">
        <v>294</v>
      </c>
      <c r="G32" s="5" t="s">
        <v>146</v>
      </c>
      <c r="H32" s="5">
        <f>IF(G32="-","-",VLOOKUP(G32,'HOST AHV'!$A$2:$B$1000000,COLUMN('HOST AHV'!B:B)-COLUMN('HOST AHV'!$A$2:$B$1000000)+1,0))</f>
        <v>0</v>
      </c>
      <c r="I32" s="5" t="s">
        <v>180</v>
      </c>
      <c r="J32" s="5" t="s">
        <v>295</v>
      </c>
      <c r="K32" s="5" t="s">
        <v>296</v>
      </c>
      <c r="L32" s="5" t="b">
        <v>1</v>
      </c>
      <c r="M32" s="5" t="s">
        <v>139</v>
      </c>
      <c r="N32" s="5">
        <f>VLOOKUP(M32,'VM NETWORK'!$A$2:$B$1000000,COLUMN('VM NETWORK'!B:B)-COLUMN('VM NETWORK'!$A$2:$B$1000000)+1,0)</f>
        <v>0</v>
      </c>
      <c r="O32" s="5">
        <v>2</v>
      </c>
      <c r="P32" s="5">
        <v>4</v>
      </c>
      <c r="Q32" s="5" t="s">
        <v>160</v>
      </c>
      <c r="R32" s="5" t="s">
        <v>141</v>
      </c>
      <c r="S32" s="5" t="s">
        <v>146</v>
      </c>
      <c r="T32" s="5" t="s">
        <v>143</v>
      </c>
      <c r="U32" s="5" t="s">
        <v>154</v>
      </c>
      <c r="V32" s="5" t="s">
        <v>146</v>
      </c>
      <c r="W32" s="5" t="s">
        <v>146</v>
      </c>
      <c r="X32" s="5" t="s">
        <v>146</v>
      </c>
      <c r="Y32" s="5" t="s">
        <v>223</v>
      </c>
    </row>
    <row r="33" spans="4:25">
      <c r="D33" s="5" t="s">
        <v>132</v>
      </c>
      <c r="E33" s="5" t="s">
        <v>297</v>
      </c>
      <c r="F33" s="5" t="s">
        <v>298</v>
      </c>
      <c r="G33" s="5" t="s">
        <v>169</v>
      </c>
      <c r="H33" s="5">
        <f>IF(G33="-","-",VLOOKUP(G33,'HOST AHV'!$A$2:$B$1000000,COLUMN('HOST AHV'!B:B)-COLUMN('HOST AHV'!$A$2:$B$1000000)+1,0))</f>
        <v>0</v>
      </c>
      <c r="I33" s="5" t="s">
        <v>136</v>
      </c>
      <c r="J33" s="5" t="s">
        <v>299</v>
      </c>
      <c r="K33" s="5" t="s">
        <v>300</v>
      </c>
      <c r="L33" s="5" t="b">
        <v>1</v>
      </c>
      <c r="M33" s="5" t="s">
        <v>139</v>
      </c>
      <c r="N33" s="5">
        <f>VLOOKUP(M33,'VM NETWORK'!$A$2:$B$1000000,COLUMN('VM NETWORK'!B:B)-COLUMN('VM NETWORK'!$A$2:$B$1000000)+1,0)</f>
        <v>0</v>
      </c>
      <c r="O33" s="5">
        <v>1</v>
      </c>
      <c r="P33" s="5">
        <v>4</v>
      </c>
      <c r="Q33" s="5" t="s">
        <v>301</v>
      </c>
      <c r="R33" s="5" t="s">
        <v>141</v>
      </c>
      <c r="S33" s="5" t="s">
        <v>146</v>
      </c>
      <c r="T33" s="5" t="s">
        <v>143</v>
      </c>
      <c r="U33" s="5" t="s">
        <v>154</v>
      </c>
      <c r="V33" s="5" t="s">
        <v>146</v>
      </c>
      <c r="W33" s="5" t="s">
        <v>146</v>
      </c>
      <c r="X33" s="5" t="s">
        <v>146</v>
      </c>
      <c r="Y33" s="5" t="s">
        <v>223</v>
      </c>
    </row>
    <row r="34" spans="4:25">
      <c r="D34" s="5" t="s">
        <v>132</v>
      </c>
      <c r="E34" s="5" t="s">
        <v>302</v>
      </c>
      <c r="F34" s="5" t="s">
        <v>303</v>
      </c>
      <c r="G34" s="5" t="s">
        <v>135</v>
      </c>
      <c r="H34" s="5">
        <f>IF(G34="-","-",VLOOKUP(G34,'HOST AHV'!$A$2:$B$1000000,COLUMN('HOST AHV'!B:B)-COLUMN('HOST AHV'!$A$2:$B$1000000)+1,0))</f>
        <v>0</v>
      </c>
      <c r="I34" s="5" t="s">
        <v>136</v>
      </c>
      <c r="J34" s="5" t="s">
        <v>304</v>
      </c>
      <c r="K34" s="5" t="s">
        <v>305</v>
      </c>
      <c r="L34" s="5" t="b">
        <v>1</v>
      </c>
      <c r="M34" s="5" t="s">
        <v>139</v>
      </c>
      <c r="N34" s="5">
        <f>VLOOKUP(M34,'VM NETWORK'!$A$2:$B$1000000,COLUMN('VM NETWORK'!B:B)-COLUMN('VM NETWORK'!$A$2:$B$1000000)+1,0)</f>
        <v>0</v>
      </c>
      <c r="O34" s="5">
        <v>2</v>
      </c>
      <c r="P34" s="5">
        <v>2</v>
      </c>
      <c r="Q34" s="5" t="s">
        <v>306</v>
      </c>
      <c r="R34" s="5" t="s">
        <v>183</v>
      </c>
      <c r="S34" s="5" t="s">
        <v>146</v>
      </c>
      <c r="T34" s="5" t="s">
        <v>143</v>
      </c>
      <c r="U34" s="5" t="s">
        <v>154</v>
      </c>
      <c r="V34" s="5" t="s">
        <v>146</v>
      </c>
      <c r="W34" s="5" t="s">
        <v>146</v>
      </c>
      <c r="X34" s="5" t="s">
        <v>146</v>
      </c>
      <c r="Y34" s="5" t="s">
        <v>307</v>
      </c>
    </row>
    <row r="35" spans="4:25">
      <c r="D35" s="5" t="s">
        <v>132</v>
      </c>
      <c r="E35" s="5" t="s">
        <v>308</v>
      </c>
      <c r="F35" s="5" t="s">
        <v>309</v>
      </c>
      <c r="G35" s="5" t="s">
        <v>169</v>
      </c>
      <c r="H35" s="5">
        <f>IF(G35="-","-",VLOOKUP(G35,'HOST AHV'!$A$2:$B$1000000,COLUMN('HOST AHV'!B:B)-COLUMN('HOST AHV'!$A$2:$B$1000000)+1,0))</f>
        <v>0</v>
      </c>
      <c r="I35" s="5" t="s">
        <v>136</v>
      </c>
      <c r="J35" s="5" t="s">
        <v>146</v>
      </c>
      <c r="K35" s="5" t="s">
        <v>310</v>
      </c>
      <c r="L35" s="5" t="b">
        <v>1</v>
      </c>
      <c r="M35" s="5" t="s">
        <v>171</v>
      </c>
      <c r="N35" s="5">
        <f>VLOOKUP(M35,'VM NETWORK'!$A$2:$B$1000000,COLUMN('VM NETWORK'!B:B)-COLUMN('VM NETWORK'!$A$2:$B$1000000)+1,0)</f>
        <v>0</v>
      </c>
      <c r="O35" s="5">
        <v>2</v>
      </c>
      <c r="P35" s="5">
        <v>2</v>
      </c>
      <c r="Q35" s="5" t="s">
        <v>160</v>
      </c>
      <c r="R35" s="5" t="s">
        <v>141</v>
      </c>
      <c r="S35" s="5" t="s">
        <v>146</v>
      </c>
      <c r="T35" s="5" t="s">
        <v>143</v>
      </c>
      <c r="U35" s="5" t="s">
        <v>154</v>
      </c>
      <c r="V35" s="5" t="s">
        <v>146</v>
      </c>
      <c r="W35" s="5" t="s">
        <v>146</v>
      </c>
      <c r="X35" s="5" t="s">
        <v>146</v>
      </c>
      <c r="Y35" s="5" t="s">
        <v>192</v>
      </c>
    </row>
    <row r="36" spans="4:25">
      <c r="D36" s="5" t="s">
        <v>132</v>
      </c>
      <c r="E36" s="5" t="s">
        <v>311</v>
      </c>
      <c r="F36" s="5" t="s">
        <v>312</v>
      </c>
      <c r="G36" s="5" t="s">
        <v>169</v>
      </c>
      <c r="H36" s="5">
        <f>IF(G36="-","-",VLOOKUP(G36,'HOST AHV'!$A$2:$B$1000000,COLUMN('HOST AHV'!B:B)-COLUMN('HOST AHV'!$A$2:$B$1000000)+1,0))</f>
        <v>0</v>
      </c>
      <c r="I36" s="5" t="s">
        <v>136</v>
      </c>
      <c r="J36" s="5" t="s">
        <v>313</v>
      </c>
      <c r="K36" s="5" t="s">
        <v>314</v>
      </c>
      <c r="L36" s="5" t="b">
        <v>1</v>
      </c>
      <c r="M36" s="5" t="s">
        <v>139</v>
      </c>
      <c r="N36" s="5">
        <f>VLOOKUP(M36,'VM NETWORK'!$A$2:$B$1000000,COLUMN('VM NETWORK'!B:B)-COLUMN('VM NETWORK'!$A$2:$B$1000000)+1,0)</f>
        <v>0</v>
      </c>
      <c r="O36" s="5">
        <v>2</v>
      </c>
      <c r="P36" s="5">
        <v>2</v>
      </c>
      <c r="Q36" s="5" t="s">
        <v>160</v>
      </c>
      <c r="R36" s="5" t="s">
        <v>141</v>
      </c>
      <c r="S36" s="5" t="s">
        <v>146</v>
      </c>
      <c r="T36" s="5" t="s">
        <v>143</v>
      </c>
      <c r="U36" s="5" t="s">
        <v>154</v>
      </c>
      <c r="V36" s="5" t="s">
        <v>146</v>
      </c>
      <c r="W36" s="5" t="s">
        <v>146</v>
      </c>
      <c r="X36" s="5" t="s">
        <v>146</v>
      </c>
      <c r="Y36" s="5" t="s">
        <v>315</v>
      </c>
    </row>
    <row r="37" spans="4:25">
      <c r="D37" s="5" t="s">
        <v>132</v>
      </c>
      <c r="E37" s="5" t="s">
        <v>316</v>
      </c>
      <c r="F37" s="5" t="s">
        <v>317</v>
      </c>
      <c r="G37" s="5" t="s">
        <v>318</v>
      </c>
      <c r="H37" s="5">
        <f>IF(G37="-","-",VLOOKUP(G37,'HOST AHV'!$A$2:$B$1000000,COLUMN('HOST AHV'!B:B)-COLUMN('HOST AHV'!$A$2:$B$1000000)+1,0))</f>
        <v>0</v>
      </c>
      <c r="I37" s="5" t="s">
        <v>136</v>
      </c>
      <c r="J37" s="5" t="s">
        <v>319</v>
      </c>
      <c r="K37" s="5" t="s">
        <v>320</v>
      </c>
      <c r="L37" s="5" t="b">
        <v>1</v>
      </c>
      <c r="M37" s="5" t="s">
        <v>139</v>
      </c>
      <c r="N37" s="5">
        <f>VLOOKUP(M37,'VM NETWORK'!$A$2:$B$1000000,COLUMN('VM NETWORK'!B:B)-COLUMN('VM NETWORK'!$A$2:$B$1000000)+1,0)</f>
        <v>0</v>
      </c>
      <c r="O37" s="5">
        <v>2</v>
      </c>
      <c r="P37" s="5">
        <v>4</v>
      </c>
      <c r="Q37" s="5" t="s">
        <v>160</v>
      </c>
      <c r="R37" s="5" t="s">
        <v>141</v>
      </c>
      <c r="S37" s="5" t="s">
        <v>146</v>
      </c>
      <c r="T37" s="5" t="s">
        <v>143</v>
      </c>
      <c r="U37" s="5" t="s">
        <v>154</v>
      </c>
      <c r="V37" s="5" t="s">
        <v>146</v>
      </c>
      <c r="W37" s="5" t="s">
        <v>146</v>
      </c>
      <c r="X37" s="5" t="s">
        <v>146</v>
      </c>
      <c r="Y37" s="5" t="s">
        <v>283</v>
      </c>
    </row>
    <row r="38" spans="4:25">
      <c r="D38" s="5" t="s">
        <v>132</v>
      </c>
      <c r="E38" s="5" t="s">
        <v>321</v>
      </c>
      <c r="F38" s="5" t="s">
        <v>322</v>
      </c>
      <c r="G38" s="5" t="s">
        <v>135</v>
      </c>
      <c r="H38" s="5">
        <f>IF(G38="-","-",VLOOKUP(G38,'HOST AHV'!$A$2:$B$1000000,COLUMN('HOST AHV'!B:B)-COLUMN('HOST AHV'!$A$2:$B$1000000)+1,0))</f>
        <v>0</v>
      </c>
      <c r="I38" s="5" t="s">
        <v>136</v>
      </c>
      <c r="J38" s="5" t="s">
        <v>323</v>
      </c>
      <c r="K38" s="5" t="s">
        <v>324</v>
      </c>
      <c r="L38" s="5" t="b">
        <v>1</v>
      </c>
      <c r="M38" s="5" t="s">
        <v>139</v>
      </c>
      <c r="N38" s="5">
        <f>VLOOKUP(M38,'VM NETWORK'!$A$2:$B$1000000,COLUMN('VM NETWORK'!B:B)-COLUMN('VM NETWORK'!$A$2:$B$1000000)+1,0)</f>
        <v>0</v>
      </c>
      <c r="O38" s="5">
        <v>2</v>
      </c>
      <c r="P38" s="5">
        <v>2</v>
      </c>
      <c r="Q38" s="5" t="s">
        <v>160</v>
      </c>
      <c r="R38" s="5" t="s">
        <v>183</v>
      </c>
      <c r="S38" s="5" t="s">
        <v>146</v>
      </c>
      <c r="T38" s="5" t="s">
        <v>143</v>
      </c>
      <c r="U38" s="5" t="s">
        <v>325</v>
      </c>
      <c r="V38" s="5" t="s">
        <v>144</v>
      </c>
      <c r="W38" s="5" t="s">
        <v>146</v>
      </c>
      <c r="X38" s="5" t="s">
        <v>146</v>
      </c>
      <c r="Y38" s="5" t="s">
        <v>172</v>
      </c>
    </row>
    <row r="39" spans="4:25">
      <c r="D39" s="5" t="s">
        <v>132</v>
      </c>
      <c r="E39" s="5" t="s">
        <v>326</v>
      </c>
      <c r="F39" s="5" t="s">
        <v>327</v>
      </c>
      <c r="G39" s="5" t="s">
        <v>146</v>
      </c>
      <c r="H39" s="5">
        <f>IF(G39="-","-",VLOOKUP(G39,'HOST AHV'!$A$2:$B$1000000,COLUMN('HOST AHV'!B:B)-COLUMN('HOST AHV'!$A$2:$B$1000000)+1,0))</f>
        <v>0</v>
      </c>
      <c r="I39" s="5" t="s">
        <v>180</v>
      </c>
      <c r="J39" s="5" t="s">
        <v>328</v>
      </c>
      <c r="K39" s="5" t="s">
        <v>329</v>
      </c>
      <c r="L39" s="5" t="b">
        <v>1</v>
      </c>
      <c r="M39" s="5" t="s">
        <v>139</v>
      </c>
      <c r="N39" s="5">
        <f>VLOOKUP(M39,'VM NETWORK'!$A$2:$B$1000000,COLUMN('VM NETWORK'!B:B)-COLUMN('VM NETWORK'!$A$2:$B$1000000)+1,0)</f>
        <v>0</v>
      </c>
      <c r="O39" s="5">
        <v>2</v>
      </c>
      <c r="P39" s="5">
        <v>2</v>
      </c>
      <c r="Q39" s="5" t="s">
        <v>153</v>
      </c>
      <c r="R39" s="5" t="s">
        <v>183</v>
      </c>
      <c r="S39" s="5" t="s">
        <v>146</v>
      </c>
      <c r="T39" s="5" t="s">
        <v>143</v>
      </c>
      <c r="U39" s="5" t="s">
        <v>154</v>
      </c>
      <c r="V39" s="5" t="s">
        <v>146</v>
      </c>
      <c r="W39" s="5" t="s">
        <v>146</v>
      </c>
      <c r="X39" s="5" t="s">
        <v>146</v>
      </c>
      <c r="Y39" s="5" t="s">
        <v>330</v>
      </c>
    </row>
    <row r="40" spans="4:25">
      <c r="D40" s="5" t="s">
        <v>132</v>
      </c>
      <c r="E40" s="5" t="s">
        <v>331</v>
      </c>
      <c r="F40" s="5" t="s">
        <v>332</v>
      </c>
      <c r="G40" s="5" t="s">
        <v>150</v>
      </c>
      <c r="H40" s="5">
        <f>IF(G40="-","-",VLOOKUP(G40,'HOST AHV'!$A$2:$B$1000000,COLUMN('HOST AHV'!B:B)-COLUMN('HOST AHV'!$A$2:$B$1000000)+1,0))</f>
        <v>0</v>
      </c>
      <c r="I40" s="5" t="s">
        <v>136</v>
      </c>
      <c r="J40" s="5" t="s">
        <v>333</v>
      </c>
      <c r="K40" s="5" t="s">
        <v>334</v>
      </c>
      <c r="L40" s="5" t="b">
        <v>1</v>
      </c>
      <c r="M40" s="5" t="s">
        <v>139</v>
      </c>
      <c r="N40" s="5">
        <f>VLOOKUP(M40,'VM NETWORK'!$A$2:$B$1000000,COLUMN('VM NETWORK'!B:B)-COLUMN('VM NETWORK'!$A$2:$B$1000000)+1,0)</f>
        <v>0</v>
      </c>
      <c r="O40" s="5">
        <v>2</v>
      </c>
      <c r="P40" s="5">
        <v>2</v>
      </c>
      <c r="Q40" s="5" t="s">
        <v>160</v>
      </c>
      <c r="R40" s="5" t="s">
        <v>141</v>
      </c>
      <c r="S40" s="5" t="s">
        <v>146</v>
      </c>
      <c r="T40" s="5" t="s">
        <v>143</v>
      </c>
      <c r="U40" s="5" t="s">
        <v>154</v>
      </c>
      <c r="V40" s="5" t="s">
        <v>146</v>
      </c>
      <c r="W40" s="5" t="s">
        <v>146</v>
      </c>
      <c r="X40" s="5" t="s">
        <v>146</v>
      </c>
      <c r="Y40" s="5" t="s">
        <v>210</v>
      </c>
    </row>
    <row r="41" spans="4:25">
      <c r="D41" s="5" t="s">
        <v>132</v>
      </c>
      <c r="E41" s="5" t="s">
        <v>335</v>
      </c>
      <c r="F41" s="5" t="s">
        <v>336</v>
      </c>
      <c r="G41" s="5" t="s">
        <v>318</v>
      </c>
      <c r="H41" s="5">
        <f>IF(G41="-","-",VLOOKUP(G41,'HOST AHV'!$A$2:$B$1000000,COLUMN('HOST AHV'!B:B)-COLUMN('HOST AHV'!$A$2:$B$1000000)+1,0))</f>
        <v>0</v>
      </c>
      <c r="I41" s="5" t="s">
        <v>136</v>
      </c>
      <c r="J41" s="5" t="s">
        <v>337</v>
      </c>
      <c r="K41" s="5" t="s">
        <v>338</v>
      </c>
      <c r="L41" s="5" t="b">
        <v>1</v>
      </c>
      <c r="M41" s="5" t="s">
        <v>139</v>
      </c>
      <c r="N41" s="5">
        <f>VLOOKUP(M41,'VM NETWORK'!$A$2:$B$1000000,COLUMN('VM NETWORK'!B:B)-COLUMN('VM NETWORK'!$A$2:$B$1000000)+1,0)</f>
        <v>0</v>
      </c>
      <c r="O41" s="5">
        <v>1</v>
      </c>
      <c r="P41" s="5">
        <v>4</v>
      </c>
      <c r="Q41" s="5" t="s">
        <v>301</v>
      </c>
      <c r="R41" s="5" t="s">
        <v>141</v>
      </c>
      <c r="S41" s="5" t="s">
        <v>146</v>
      </c>
      <c r="T41" s="5" t="s">
        <v>143</v>
      </c>
      <c r="U41" s="5" t="s">
        <v>154</v>
      </c>
      <c r="V41" s="5" t="s">
        <v>146</v>
      </c>
      <c r="W41" s="5" t="s">
        <v>146</v>
      </c>
      <c r="X41" s="5" t="s">
        <v>146</v>
      </c>
      <c r="Y41" s="5" t="s">
        <v>339</v>
      </c>
    </row>
    <row r="42" spans="4:25">
      <c r="D42" s="5" t="s">
        <v>132</v>
      </c>
      <c r="E42" s="5" t="s">
        <v>340</v>
      </c>
      <c r="F42" s="5" t="s">
        <v>341</v>
      </c>
      <c r="G42" s="5" t="s">
        <v>146</v>
      </c>
      <c r="H42" s="5">
        <f>IF(G42="-","-",VLOOKUP(G42,'HOST AHV'!$A$2:$B$1000000,COLUMN('HOST AHV'!B:B)-COLUMN('HOST AHV'!$A$2:$B$1000000)+1,0))</f>
        <v>0</v>
      </c>
      <c r="I42" s="5" t="s">
        <v>180</v>
      </c>
      <c r="J42" s="5" t="s">
        <v>342</v>
      </c>
      <c r="K42" s="5" t="s">
        <v>343</v>
      </c>
      <c r="L42" s="5" t="b">
        <v>1</v>
      </c>
      <c r="M42" s="5" t="s">
        <v>139</v>
      </c>
      <c r="N42" s="5">
        <f>VLOOKUP(M42,'VM NETWORK'!$A$2:$B$1000000,COLUMN('VM NETWORK'!B:B)-COLUMN('VM NETWORK'!$A$2:$B$1000000)+1,0)</f>
        <v>0</v>
      </c>
      <c r="O42" s="5">
        <v>1</v>
      </c>
      <c r="P42" s="5">
        <v>1</v>
      </c>
      <c r="Q42" s="5" t="s">
        <v>153</v>
      </c>
      <c r="R42" s="5" t="s">
        <v>183</v>
      </c>
      <c r="S42" s="5" t="s">
        <v>146</v>
      </c>
      <c r="U42" s="5" t="s">
        <v>145</v>
      </c>
      <c r="V42" s="5" t="s">
        <v>184</v>
      </c>
      <c r="W42" s="5" t="s">
        <v>185</v>
      </c>
      <c r="X42" s="5" t="s">
        <v>146</v>
      </c>
      <c r="Y42" s="5" t="s">
        <v>344</v>
      </c>
    </row>
    <row r="43" spans="4:25">
      <c r="D43" s="5" t="s">
        <v>132</v>
      </c>
      <c r="E43" s="5" t="s">
        <v>345</v>
      </c>
      <c r="F43" s="5" t="s">
        <v>346</v>
      </c>
      <c r="G43" s="5" t="s">
        <v>169</v>
      </c>
      <c r="H43" s="5">
        <f>IF(G43="-","-",VLOOKUP(G43,'HOST AHV'!$A$2:$B$1000000,COLUMN('HOST AHV'!B:B)-COLUMN('HOST AHV'!$A$2:$B$1000000)+1,0))</f>
        <v>0</v>
      </c>
      <c r="I43" s="5" t="s">
        <v>136</v>
      </c>
      <c r="J43" s="5" t="s">
        <v>146</v>
      </c>
      <c r="K43" s="5" t="s">
        <v>347</v>
      </c>
      <c r="L43" s="5" t="b">
        <v>1</v>
      </c>
      <c r="M43" s="5" t="s">
        <v>171</v>
      </c>
      <c r="N43" s="5">
        <f>VLOOKUP(M43,'VM NETWORK'!$A$2:$B$1000000,COLUMN('VM NETWORK'!B:B)-COLUMN('VM NETWORK'!$A$2:$B$1000000)+1,0)</f>
        <v>0</v>
      </c>
      <c r="O43" s="5">
        <v>2</v>
      </c>
      <c r="P43" s="5">
        <v>2</v>
      </c>
      <c r="Q43" s="5" t="s">
        <v>160</v>
      </c>
      <c r="R43" s="5" t="s">
        <v>141</v>
      </c>
      <c r="S43" s="5" t="s">
        <v>146</v>
      </c>
      <c r="T43" s="5" t="s">
        <v>143</v>
      </c>
      <c r="U43" s="5" t="s">
        <v>154</v>
      </c>
      <c r="V43" s="5" t="s">
        <v>146</v>
      </c>
      <c r="W43" s="5" t="s">
        <v>146</v>
      </c>
      <c r="X43" s="5" t="s">
        <v>146</v>
      </c>
      <c r="Y43" s="5" t="s">
        <v>177</v>
      </c>
    </row>
    <row r="44" spans="4:25">
      <c r="D44" s="5" t="s">
        <v>132</v>
      </c>
      <c r="E44" s="5" t="s">
        <v>348</v>
      </c>
      <c r="F44" s="5" t="s">
        <v>349</v>
      </c>
      <c r="G44" s="5" t="s">
        <v>146</v>
      </c>
      <c r="H44" s="5">
        <f>IF(G44="-","-",VLOOKUP(G44,'HOST AHV'!$A$2:$B$1000000,COLUMN('HOST AHV'!B:B)-COLUMN('HOST AHV'!$A$2:$B$1000000)+1,0))</f>
        <v>0</v>
      </c>
      <c r="I44" s="5" t="s">
        <v>180</v>
      </c>
      <c r="J44" s="5" t="s">
        <v>350</v>
      </c>
      <c r="K44" s="5" t="s">
        <v>351</v>
      </c>
      <c r="L44" s="5" t="b">
        <v>1</v>
      </c>
      <c r="M44" s="5" t="s">
        <v>139</v>
      </c>
      <c r="N44" s="5">
        <f>VLOOKUP(M44,'VM NETWORK'!$A$2:$B$1000000,COLUMN('VM NETWORK'!B:B)-COLUMN('VM NETWORK'!$A$2:$B$1000000)+1,0)</f>
        <v>0</v>
      </c>
      <c r="O44" s="5">
        <v>2</v>
      </c>
      <c r="P44" s="5">
        <v>2</v>
      </c>
      <c r="Q44" s="5" t="s">
        <v>160</v>
      </c>
      <c r="R44" s="5" t="s">
        <v>183</v>
      </c>
      <c r="S44" s="5" t="s">
        <v>146</v>
      </c>
      <c r="T44" s="5" t="s">
        <v>143</v>
      </c>
      <c r="U44" s="5" t="s">
        <v>154</v>
      </c>
      <c r="V44" s="5" t="s">
        <v>146</v>
      </c>
      <c r="W44" s="5" t="s">
        <v>146</v>
      </c>
      <c r="X44" s="5" t="s">
        <v>146</v>
      </c>
      <c r="Y44" s="5" t="s">
        <v>283</v>
      </c>
    </row>
    <row r="45" spans="4:25">
      <c r="D45" s="5" t="s">
        <v>132</v>
      </c>
      <c r="E45" s="5" t="s">
        <v>352</v>
      </c>
      <c r="F45" s="5" t="s">
        <v>353</v>
      </c>
      <c r="G45" s="5" t="s">
        <v>146</v>
      </c>
      <c r="H45" s="5">
        <f>IF(G45="-","-",VLOOKUP(G45,'HOST AHV'!$A$2:$B$1000000,COLUMN('HOST AHV'!B:B)-COLUMN('HOST AHV'!$A$2:$B$1000000)+1,0))</f>
        <v>0</v>
      </c>
      <c r="I45" s="5" t="s">
        <v>180</v>
      </c>
      <c r="J45" s="5" t="s">
        <v>354</v>
      </c>
      <c r="K45" s="5" t="s">
        <v>355</v>
      </c>
      <c r="L45" s="5" t="b">
        <v>1</v>
      </c>
      <c r="M45" s="5" t="s">
        <v>139</v>
      </c>
      <c r="N45" s="5">
        <f>VLOOKUP(M45,'VM NETWORK'!$A$2:$B$1000000,COLUMN('VM NETWORK'!B:B)-COLUMN('VM NETWORK'!$A$2:$B$1000000)+1,0)</f>
        <v>0</v>
      </c>
      <c r="O45" s="5">
        <v>1</v>
      </c>
      <c r="P45" s="5">
        <v>1</v>
      </c>
      <c r="Q45" s="5" t="s">
        <v>153</v>
      </c>
      <c r="R45" s="5" t="s">
        <v>141</v>
      </c>
      <c r="S45" s="5" t="s">
        <v>146</v>
      </c>
      <c r="T45" s="5" t="s">
        <v>143</v>
      </c>
      <c r="U45" s="5" t="s">
        <v>145</v>
      </c>
      <c r="V45" s="5" t="s">
        <v>184</v>
      </c>
      <c r="W45" s="5" t="s">
        <v>356</v>
      </c>
      <c r="X45" s="5" t="s">
        <v>146</v>
      </c>
      <c r="Y45" s="5" t="s">
        <v>210</v>
      </c>
    </row>
    <row r="46" spans="4:25">
      <c r="D46" s="5" t="s">
        <v>132</v>
      </c>
      <c r="E46" s="5" t="s">
        <v>357</v>
      </c>
      <c r="F46" s="5" t="s">
        <v>358</v>
      </c>
      <c r="G46" s="5" t="s">
        <v>135</v>
      </c>
      <c r="H46" s="5">
        <f>IF(G46="-","-",VLOOKUP(G46,'HOST AHV'!$A$2:$B$1000000,COLUMN('HOST AHV'!B:B)-COLUMN('HOST AHV'!$A$2:$B$1000000)+1,0))</f>
        <v>0</v>
      </c>
      <c r="I46" s="5" t="s">
        <v>136</v>
      </c>
      <c r="J46" s="5" t="s">
        <v>359</v>
      </c>
      <c r="K46" s="5" t="s">
        <v>360</v>
      </c>
      <c r="L46" s="5" t="b">
        <v>1</v>
      </c>
      <c r="M46" s="5" t="s">
        <v>139</v>
      </c>
      <c r="N46" s="5">
        <f>VLOOKUP(M46,'VM NETWORK'!$A$2:$B$1000000,COLUMN('VM NETWORK'!B:B)-COLUMN('VM NETWORK'!$A$2:$B$1000000)+1,0)</f>
        <v>0</v>
      </c>
      <c r="O46" s="5">
        <v>1</v>
      </c>
      <c r="P46" s="5">
        <v>4</v>
      </c>
      <c r="Q46" s="5" t="s">
        <v>301</v>
      </c>
      <c r="R46" s="5" t="s">
        <v>141</v>
      </c>
      <c r="S46" s="5" t="s">
        <v>146</v>
      </c>
      <c r="T46" s="5" t="s">
        <v>143</v>
      </c>
      <c r="U46" s="5" t="s">
        <v>154</v>
      </c>
      <c r="V46" s="5" t="s">
        <v>146</v>
      </c>
      <c r="W46" s="5" t="s">
        <v>146</v>
      </c>
      <c r="X46" s="5" t="s">
        <v>146</v>
      </c>
      <c r="Y46" s="5" t="s">
        <v>258</v>
      </c>
    </row>
    <row r="47" spans="4:25">
      <c r="D47" s="5" t="s">
        <v>132</v>
      </c>
      <c r="E47" s="5" t="s">
        <v>361</v>
      </c>
      <c r="F47" s="5" t="s">
        <v>269</v>
      </c>
      <c r="G47" s="5" t="s">
        <v>146</v>
      </c>
      <c r="H47" s="5">
        <f>IF(G47="-","-",VLOOKUP(G47,'HOST AHV'!$A$2:$B$1000000,COLUMN('HOST AHV'!B:B)-COLUMN('HOST AHV'!$A$2:$B$1000000)+1,0))</f>
        <v>0</v>
      </c>
      <c r="I47" s="5" t="s">
        <v>180</v>
      </c>
      <c r="J47" s="5" t="s">
        <v>362</v>
      </c>
      <c r="K47" s="5" t="s">
        <v>363</v>
      </c>
      <c r="L47" s="5" t="b">
        <v>1</v>
      </c>
      <c r="M47" s="5" t="s">
        <v>139</v>
      </c>
      <c r="N47" s="5">
        <f>VLOOKUP(M47,'VM NETWORK'!$A$2:$B$1000000,COLUMN('VM NETWORK'!B:B)-COLUMN('VM NETWORK'!$A$2:$B$1000000)+1,0)</f>
        <v>0</v>
      </c>
      <c r="O47" s="5">
        <v>1</v>
      </c>
      <c r="P47" s="5">
        <v>2</v>
      </c>
      <c r="Q47" s="5" t="s">
        <v>153</v>
      </c>
      <c r="R47" s="5" t="s">
        <v>141</v>
      </c>
      <c r="S47" s="5" t="s">
        <v>146</v>
      </c>
      <c r="T47" s="5" t="s">
        <v>143</v>
      </c>
      <c r="U47" s="5" t="s">
        <v>154</v>
      </c>
      <c r="V47" s="5" t="s">
        <v>146</v>
      </c>
      <c r="W47" s="5" t="s">
        <v>146</v>
      </c>
      <c r="X47" s="5" t="s">
        <v>146</v>
      </c>
      <c r="Y47" s="5" t="s">
        <v>272</v>
      </c>
    </row>
    <row r="48" spans="4:25">
      <c r="D48" s="5" t="s">
        <v>132</v>
      </c>
      <c r="E48" s="5" t="s">
        <v>364</v>
      </c>
      <c r="F48" s="5" t="s">
        <v>365</v>
      </c>
      <c r="G48" s="5" t="s">
        <v>146</v>
      </c>
      <c r="H48" s="5">
        <f>IF(G48="-","-",VLOOKUP(G48,'HOST AHV'!$A$2:$B$1000000,COLUMN('HOST AHV'!B:B)-COLUMN('HOST AHV'!$A$2:$B$1000000)+1,0))</f>
        <v>0</v>
      </c>
      <c r="I48" s="5" t="s">
        <v>180</v>
      </c>
      <c r="J48" s="5" t="s">
        <v>366</v>
      </c>
      <c r="K48" s="5" t="s">
        <v>367</v>
      </c>
      <c r="L48" s="5" t="b">
        <v>1</v>
      </c>
      <c r="M48" s="5" t="s">
        <v>139</v>
      </c>
      <c r="N48" s="5">
        <f>VLOOKUP(M48,'VM NETWORK'!$A$2:$B$1000000,COLUMN('VM NETWORK'!B:B)-COLUMN('VM NETWORK'!$A$2:$B$1000000)+1,0)</f>
        <v>0</v>
      </c>
      <c r="O48" s="5">
        <v>2</v>
      </c>
      <c r="P48" s="5">
        <v>2</v>
      </c>
      <c r="Q48" s="5" t="s">
        <v>160</v>
      </c>
      <c r="R48" s="5" t="s">
        <v>141</v>
      </c>
      <c r="S48" s="5" t="s">
        <v>146</v>
      </c>
      <c r="T48" s="5" t="s">
        <v>143</v>
      </c>
      <c r="U48" s="5" t="s">
        <v>154</v>
      </c>
      <c r="V48" s="5" t="s">
        <v>146</v>
      </c>
      <c r="W48" s="5" t="s">
        <v>146</v>
      </c>
      <c r="X48" s="5" t="s">
        <v>146</v>
      </c>
      <c r="Y48" s="5" t="s">
        <v>272</v>
      </c>
    </row>
    <row r="49" spans="4:25">
      <c r="D49" s="5" t="s">
        <v>132</v>
      </c>
      <c r="E49" s="5" t="s">
        <v>368</v>
      </c>
      <c r="F49" s="5" t="s">
        <v>369</v>
      </c>
      <c r="G49" s="5" t="s">
        <v>146</v>
      </c>
      <c r="H49" s="5">
        <f>IF(G49="-","-",VLOOKUP(G49,'HOST AHV'!$A$2:$B$1000000,COLUMN('HOST AHV'!B:B)-COLUMN('HOST AHV'!$A$2:$B$1000000)+1,0))</f>
        <v>0</v>
      </c>
      <c r="I49" s="5" t="s">
        <v>180</v>
      </c>
      <c r="J49" s="5" t="s">
        <v>146</v>
      </c>
      <c r="K49" s="5" t="s">
        <v>370</v>
      </c>
      <c r="L49" s="5" t="b">
        <v>1</v>
      </c>
      <c r="M49" s="5" t="s">
        <v>171</v>
      </c>
      <c r="N49" s="5">
        <f>VLOOKUP(M49,'VM NETWORK'!$A$2:$B$1000000,COLUMN('VM NETWORK'!B:B)-COLUMN('VM NETWORK'!$A$2:$B$1000000)+1,0)</f>
        <v>0</v>
      </c>
      <c r="O49" s="5">
        <v>1</v>
      </c>
      <c r="P49" s="5">
        <v>1</v>
      </c>
      <c r="Q49" s="5" t="s">
        <v>371</v>
      </c>
      <c r="R49" s="5" t="s">
        <v>141</v>
      </c>
      <c r="S49" s="5" t="s">
        <v>146</v>
      </c>
      <c r="T49" s="5" t="s">
        <v>143</v>
      </c>
      <c r="U49" s="5" t="s">
        <v>325</v>
      </c>
      <c r="V49" s="5" t="s">
        <v>144</v>
      </c>
      <c r="W49" s="5" t="s">
        <v>146</v>
      </c>
      <c r="X49" s="5" t="s">
        <v>146</v>
      </c>
      <c r="Y49" s="5" t="s">
        <v>249</v>
      </c>
    </row>
    <row r="50" spans="4:25">
      <c r="D50" s="5" t="s">
        <v>132</v>
      </c>
      <c r="E50" s="5" t="s">
        <v>372</v>
      </c>
      <c r="F50" s="5" t="s">
        <v>373</v>
      </c>
      <c r="G50" s="5" t="s">
        <v>146</v>
      </c>
      <c r="H50" s="5">
        <f>IF(G50="-","-",VLOOKUP(G50,'HOST AHV'!$A$2:$B$1000000,COLUMN('HOST AHV'!B:B)-COLUMN('HOST AHV'!$A$2:$B$1000000)+1,0))</f>
        <v>0</v>
      </c>
      <c r="I50" s="5" t="s">
        <v>180</v>
      </c>
      <c r="J50" s="5" t="s">
        <v>374</v>
      </c>
      <c r="K50" s="5" t="s">
        <v>375</v>
      </c>
      <c r="L50" s="5" t="b">
        <v>1</v>
      </c>
      <c r="M50" s="5" t="s">
        <v>139</v>
      </c>
      <c r="N50" s="5">
        <f>VLOOKUP(M50,'VM NETWORK'!$A$2:$B$1000000,COLUMN('VM NETWORK'!B:B)-COLUMN('VM NETWORK'!$A$2:$B$1000000)+1,0)</f>
        <v>0</v>
      </c>
      <c r="O50" s="5">
        <v>2</v>
      </c>
      <c r="P50" s="5">
        <v>2</v>
      </c>
      <c r="Q50" s="5" t="s">
        <v>153</v>
      </c>
      <c r="R50" s="5" t="s">
        <v>183</v>
      </c>
      <c r="S50" s="5" t="s">
        <v>146</v>
      </c>
      <c r="T50" s="5" t="s">
        <v>143</v>
      </c>
      <c r="U50" s="5" t="s">
        <v>154</v>
      </c>
      <c r="V50" s="5" t="s">
        <v>146</v>
      </c>
      <c r="W50" s="5" t="s">
        <v>146</v>
      </c>
      <c r="X50" s="5" t="s">
        <v>146</v>
      </c>
      <c r="Y50" s="5" t="s">
        <v>272</v>
      </c>
    </row>
    <row r="51" spans="4:25">
      <c r="D51" s="5" t="s">
        <v>132</v>
      </c>
      <c r="E51" s="5" t="s">
        <v>376</v>
      </c>
      <c r="F51" s="5" t="s">
        <v>377</v>
      </c>
      <c r="G51" s="5" t="s">
        <v>146</v>
      </c>
      <c r="H51" s="5">
        <f>IF(G51="-","-",VLOOKUP(G51,'HOST AHV'!$A$2:$B$1000000,COLUMN('HOST AHV'!B:B)-COLUMN('HOST AHV'!$A$2:$B$1000000)+1,0))</f>
        <v>0</v>
      </c>
      <c r="I51" s="5" t="s">
        <v>180</v>
      </c>
      <c r="J51" s="5" t="s">
        <v>378</v>
      </c>
      <c r="K51" s="5" t="s">
        <v>379</v>
      </c>
      <c r="L51" s="5" t="b">
        <v>1</v>
      </c>
      <c r="M51" s="5" t="s">
        <v>139</v>
      </c>
      <c r="N51" s="5">
        <f>VLOOKUP(M51,'VM NETWORK'!$A$2:$B$1000000,COLUMN('VM NETWORK'!B:B)-COLUMN('VM NETWORK'!$A$2:$B$1000000)+1,0)</f>
        <v>0</v>
      </c>
      <c r="O51" s="5">
        <v>1</v>
      </c>
      <c r="P51" s="5">
        <v>4</v>
      </c>
      <c r="Q51" s="5" t="s">
        <v>153</v>
      </c>
      <c r="R51" s="5" t="s">
        <v>183</v>
      </c>
      <c r="S51" s="5" t="s">
        <v>146</v>
      </c>
      <c r="T51" s="5" t="s">
        <v>143</v>
      </c>
      <c r="U51" s="5" t="s">
        <v>154</v>
      </c>
      <c r="V51" s="5" t="s">
        <v>146</v>
      </c>
      <c r="W51" s="5" t="s">
        <v>146</v>
      </c>
      <c r="X51" s="5" t="s">
        <v>146</v>
      </c>
      <c r="Y51" s="5" t="s">
        <v>166</v>
      </c>
    </row>
    <row r="52" spans="4:25">
      <c r="D52" s="5" t="s">
        <v>132</v>
      </c>
      <c r="E52" s="5" t="s">
        <v>380</v>
      </c>
      <c r="F52" s="5" t="s">
        <v>381</v>
      </c>
      <c r="G52" s="5" t="s">
        <v>146</v>
      </c>
      <c r="H52" s="5">
        <f>IF(G52="-","-",VLOOKUP(G52,'HOST AHV'!$A$2:$B$1000000,COLUMN('HOST AHV'!B:B)-COLUMN('HOST AHV'!$A$2:$B$1000000)+1,0))</f>
        <v>0</v>
      </c>
      <c r="I52" s="5" t="s">
        <v>180</v>
      </c>
      <c r="J52" s="5" t="s">
        <v>146</v>
      </c>
      <c r="K52" s="5" t="s">
        <v>382</v>
      </c>
      <c r="L52" s="5" t="b">
        <v>1</v>
      </c>
      <c r="M52" s="5" t="s">
        <v>171</v>
      </c>
      <c r="N52" s="5">
        <f>VLOOKUP(M52,'VM NETWORK'!$A$2:$B$1000000,COLUMN('VM NETWORK'!B:B)-COLUMN('VM NETWORK'!$A$2:$B$1000000)+1,0)</f>
        <v>0</v>
      </c>
      <c r="O52" s="5">
        <v>1</v>
      </c>
      <c r="P52" s="5">
        <v>1</v>
      </c>
      <c r="Q52" s="5" t="s">
        <v>191</v>
      </c>
      <c r="R52" s="5" t="s">
        <v>141</v>
      </c>
      <c r="S52" s="5" t="s">
        <v>146</v>
      </c>
      <c r="T52" s="5" t="s">
        <v>143</v>
      </c>
      <c r="U52" s="5" t="s">
        <v>154</v>
      </c>
      <c r="V52" s="5" t="s">
        <v>146</v>
      </c>
      <c r="W52" s="5" t="s">
        <v>146</v>
      </c>
      <c r="X52" s="5" t="s">
        <v>146</v>
      </c>
      <c r="Y52" s="5" t="s">
        <v>197</v>
      </c>
    </row>
    <row r="53" spans="4:25">
      <c r="D53" s="5" t="s">
        <v>132</v>
      </c>
      <c r="E53" s="5" t="s">
        <v>383</v>
      </c>
      <c r="F53" s="5" t="s">
        <v>384</v>
      </c>
      <c r="G53" s="5" t="s">
        <v>318</v>
      </c>
      <c r="H53" s="5">
        <f>IF(G53="-","-",VLOOKUP(G53,'HOST AHV'!$A$2:$B$1000000,COLUMN('HOST AHV'!B:B)-COLUMN('HOST AHV'!$A$2:$B$1000000)+1,0))</f>
        <v>0</v>
      </c>
      <c r="I53" s="5" t="s">
        <v>136</v>
      </c>
      <c r="J53" s="5" t="s">
        <v>146</v>
      </c>
      <c r="K53" s="5" t="s">
        <v>385</v>
      </c>
      <c r="L53" s="5" t="b">
        <v>1</v>
      </c>
      <c r="M53" s="5" t="s">
        <v>171</v>
      </c>
      <c r="N53" s="5">
        <f>VLOOKUP(M53,'VM NETWORK'!$A$2:$B$1000000,COLUMN('VM NETWORK'!B:B)-COLUMN('VM NETWORK'!$A$2:$B$1000000)+1,0)</f>
        <v>0</v>
      </c>
      <c r="O53" s="5">
        <v>2</v>
      </c>
      <c r="P53" s="5">
        <v>2</v>
      </c>
      <c r="Q53" s="5" t="s">
        <v>160</v>
      </c>
      <c r="R53" s="5" t="s">
        <v>141</v>
      </c>
      <c r="S53" s="5" t="s">
        <v>146</v>
      </c>
      <c r="T53" s="5" t="s">
        <v>143</v>
      </c>
      <c r="U53" s="5" t="s">
        <v>154</v>
      </c>
      <c r="V53" s="5" t="s">
        <v>146</v>
      </c>
      <c r="W53" s="5" t="s">
        <v>146</v>
      </c>
      <c r="X53" s="5" t="s">
        <v>146</v>
      </c>
      <c r="Y53" s="5" t="s">
        <v>161</v>
      </c>
    </row>
    <row r="54" spans="4:25">
      <c r="D54" s="5" t="s">
        <v>132</v>
      </c>
      <c r="E54" s="5" t="s">
        <v>386</v>
      </c>
      <c r="F54" s="5" t="s">
        <v>387</v>
      </c>
      <c r="G54" s="5" t="s">
        <v>135</v>
      </c>
      <c r="H54" s="5">
        <f>IF(G54="-","-",VLOOKUP(G54,'HOST AHV'!$A$2:$B$1000000,COLUMN('HOST AHV'!B:B)-COLUMN('HOST AHV'!$A$2:$B$1000000)+1,0))</f>
        <v>0</v>
      </c>
      <c r="I54" s="5" t="s">
        <v>136</v>
      </c>
      <c r="J54" s="5" t="s">
        <v>388</v>
      </c>
      <c r="K54" s="5" t="s">
        <v>389</v>
      </c>
      <c r="L54" s="5" t="b">
        <v>1</v>
      </c>
      <c r="M54" s="5" t="s">
        <v>139</v>
      </c>
      <c r="N54" s="5">
        <f>VLOOKUP(M54,'VM NETWORK'!$A$2:$B$1000000,COLUMN('VM NETWORK'!B:B)-COLUMN('VM NETWORK'!$A$2:$B$1000000)+1,0)</f>
        <v>0</v>
      </c>
      <c r="O54" s="5">
        <v>2</v>
      </c>
      <c r="P54" s="5">
        <v>2</v>
      </c>
      <c r="Q54" s="5" t="s">
        <v>160</v>
      </c>
      <c r="R54" s="5" t="s">
        <v>183</v>
      </c>
      <c r="S54" s="5" t="s">
        <v>146</v>
      </c>
      <c r="T54" s="5" t="s">
        <v>143</v>
      </c>
      <c r="U54" s="5" t="s">
        <v>154</v>
      </c>
      <c r="V54" s="5" t="s">
        <v>146</v>
      </c>
      <c r="W54" s="5" t="s">
        <v>146</v>
      </c>
      <c r="X54" s="5" t="s">
        <v>146</v>
      </c>
      <c r="Y54" s="5" t="s">
        <v>249</v>
      </c>
    </row>
    <row r="55" spans="4:25">
      <c r="D55" s="5" t="s">
        <v>132</v>
      </c>
      <c r="E55" s="5" t="s">
        <v>390</v>
      </c>
      <c r="F55" s="5" t="s">
        <v>391</v>
      </c>
      <c r="G55" s="5" t="s">
        <v>150</v>
      </c>
      <c r="H55" s="5">
        <f>IF(G55="-","-",VLOOKUP(G55,'HOST AHV'!$A$2:$B$1000000,COLUMN('HOST AHV'!B:B)-COLUMN('HOST AHV'!$A$2:$B$1000000)+1,0))</f>
        <v>0</v>
      </c>
      <c r="I55" s="5" t="s">
        <v>136</v>
      </c>
      <c r="J55" s="5" t="s">
        <v>392</v>
      </c>
      <c r="K55" s="5" t="s">
        <v>393</v>
      </c>
      <c r="L55" s="5" t="b">
        <v>1</v>
      </c>
      <c r="M55" s="5" t="s">
        <v>139</v>
      </c>
      <c r="N55" s="5">
        <f>VLOOKUP(M55,'VM NETWORK'!$A$2:$B$1000000,COLUMN('VM NETWORK'!B:B)-COLUMN('VM NETWORK'!$A$2:$B$1000000)+1,0)</f>
        <v>0</v>
      </c>
      <c r="O55" s="5">
        <v>2</v>
      </c>
      <c r="P55" s="5">
        <v>4</v>
      </c>
      <c r="Q55" s="5" t="s">
        <v>160</v>
      </c>
      <c r="R55" s="5" t="s">
        <v>141</v>
      </c>
      <c r="S55" s="5" t="s">
        <v>146</v>
      </c>
      <c r="T55" s="5" t="s">
        <v>143</v>
      </c>
      <c r="U55" s="5" t="s">
        <v>154</v>
      </c>
      <c r="V55" s="5" t="s">
        <v>146</v>
      </c>
      <c r="W55" s="5" t="s">
        <v>146</v>
      </c>
      <c r="X55" s="5" t="s">
        <v>146</v>
      </c>
      <c r="Y55" s="5" t="s">
        <v>258</v>
      </c>
    </row>
    <row r="56" spans="4:25">
      <c r="D56" s="5" t="s">
        <v>132</v>
      </c>
      <c r="E56" s="5" t="s">
        <v>394</v>
      </c>
      <c r="F56" s="5" t="s">
        <v>395</v>
      </c>
      <c r="G56" s="5" t="s">
        <v>318</v>
      </c>
      <c r="H56" s="5">
        <f>IF(G56="-","-",VLOOKUP(G56,'HOST AHV'!$A$2:$B$1000000,COLUMN('HOST AHV'!B:B)-COLUMN('HOST AHV'!$A$2:$B$1000000)+1,0))</f>
        <v>0</v>
      </c>
      <c r="I56" s="5" t="s">
        <v>136</v>
      </c>
      <c r="J56" s="5" t="s">
        <v>396</v>
      </c>
      <c r="K56" s="5" t="s">
        <v>397</v>
      </c>
      <c r="L56" s="5" t="b">
        <v>1</v>
      </c>
      <c r="M56" s="5" t="s">
        <v>139</v>
      </c>
      <c r="N56" s="5">
        <f>VLOOKUP(M56,'VM NETWORK'!$A$2:$B$1000000,COLUMN('VM NETWORK'!B:B)-COLUMN('VM NETWORK'!$A$2:$B$1000000)+1,0)</f>
        <v>0</v>
      </c>
      <c r="O56" s="5">
        <v>1</v>
      </c>
      <c r="P56" s="5">
        <v>8</v>
      </c>
      <c r="Q56" s="5" t="s">
        <v>398</v>
      </c>
      <c r="R56" s="5" t="s">
        <v>141</v>
      </c>
      <c r="S56" s="5" t="s">
        <v>399</v>
      </c>
      <c r="T56" s="5" t="s">
        <v>143</v>
      </c>
      <c r="U56" s="5" t="s">
        <v>154</v>
      </c>
      <c r="V56" s="5" t="s">
        <v>146</v>
      </c>
      <c r="W56" s="5" t="s">
        <v>146</v>
      </c>
      <c r="X56" s="5" t="s">
        <v>146</v>
      </c>
      <c r="Y56" s="5" t="s">
        <v>223</v>
      </c>
    </row>
    <row r="57" spans="4:25">
      <c r="D57" s="5" t="s">
        <v>132</v>
      </c>
      <c r="E57" s="5" t="s">
        <v>400</v>
      </c>
      <c r="F57" s="5" t="s">
        <v>401</v>
      </c>
      <c r="G57" s="5" t="s">
        <v>169</v>
      </c>
      <c r="H57" s="5">
        <f>IF(G57="-","-",VLOOKUP(G57,'HOST AHV'!$A$2:$B$1000000,COLUMN('HOST AHV'!B:B)-COLUMN('HOST AHV'!$A$2:$B$1000000)+1,0))</f>
        <v>0</v>
      </c>
      <c r="I57" s="5" t="s">
        <v>136</v>
      </c>
      <c r="J57" s="5" t="s">
        <v>402</v>
      </c>
      <c r="K57" s="5" t="s">
        <v>403</v>
      </c>
      <c r="L57" s="5" t="b">
        <v>1</v>
      </c>
      <c r="M57" s="5" t="s">
        <v>139</v>
      </c>
      <c r="N57" s="5">
        <f>VLOOKUP(M57,'VM NETWORK'!$A$2:$B$1000000,COLUMN('VM NETWORK'!B:B)-COLUMN('VM NETWORK'!$A$2:$B$1000000)+1,0)</f>
        <v>0</v>
      </c>
      <c r="O57" s="5">
        <v>1</v>
      </c>
      <c r="P57" s="5">
        <v>2</v>
      </c>
      <c r="Q57" s="5" t="s">
        <v>306</v>
      </c>
      <c r="R57" s="5" t="s">
        <v>183</v>
      </c>
      <c r="S57" s="5" t="s">
        <v>146</v>
      </c>
      <c r="T57" s="5" t="s">
        <v>143</v>
      </c>
      <c r="U57" s="5" t="s">
        <v>154</v>
      </c>
      <c r="V57" s="5" t="s">
        <v>146</v>
      </c>
      <c r="W57" s="5" t="s">
        <v>146</v>
      </c>
      <c r="X57" s="5" t="s">
        <v>146</v>
      </c>
      <c r="Y57" s="5" t="s">
        <v>177</v>
      </c>
    </row>
    <row r="58" spans="4:25">
      <c r="D58" s="5" t="s">
        <v>132</v>
      </c>
      <c r="E58" s="5" t="s">
        <v>404</v>
      </c>
      <c r="F58" s="5" t="s">
        <v>405</v>
      </c>
      <c r="G58" s="5" t="s">
        <v>146</v>
      </c>
      <c r="H58" s="5">
        <f>IF(G58="-","-",VLOOKUP(G58,'HOST AHV'!$A$2:$B$1000000,COLUMN('HOST AHV'!B:B)-COLUMN('HOST AHV'!$A$2:$B$1000000)+1,0))</f>
        <v>0</v>
      </c>
      <c r="I58" s="5" t="s">
        <v>180</v>
      </c>
      <c r="J58" s="5" t="s">
        <v>406</v>
      </c>
      <c r="K58" s="5" t="s">
        <v>407</v>
      </c>
      <c r="L58" s="5" t="b">
        <v>1</v>
      </c>
      <c r="M58" s="5" t="s">
        <v>139</v>
      </c>
      <c r="N58" s="5">
        <f>VLOOKUP(M58,'VM NETWORK'!$A$2:$B$1000000,COLUMN('VM NETWORK'!B:B)-COLUMN('VM NETWORK'!$A$2:$B$1000000)+1,0)</f>
        <v>0</v>
      </c>
      <c r="O58" s="5">
        <v>1</v>
      </c>
      <c r="P58" s="5">
        <v>1</v>
      </c>
      <c r="Q58" s="5" t="s">
        <v>153</v>
      </c>
      <c r="R58" s="5" t="s">
        <v>183</v>
      </c>
      <c r="S58" s="5" t="s">
        <v>146</v>
      </c>
      <c r="U58" s="5" t="s">
        <v>145</v>
      </c>
      <c r="V58" s="5" t="s">
        <v>184</v>
      </c>
      <c r="W58" s="5" t="s">
        <v>185</v>
      </c>
      <c r="X58" s="5" t="s">
        <v>146</v>
      </c>
      <c r="Y58" s="5" t="s">
        <v>186</v>
      </c>
    </row>
    <row r="59" spans="4:25">
      <c r="D59" s="5" t="s">
        <v>132</v>
      </c>
      <c r="E59" s="5" t="s">
        <v>408</v>
      </c>
      <c r="F59" s="5" t="s">
        <v>409</v>
      </c>
      <c r="G59" s="5" t="s">
        <v>146</v>
      </c>
      <c r="H59" s="5">
        <f>IF(G59="-","-",VLOOKUP(G59,'HOST AHV'!$A$2:$B$1000000,COLUMN('HOST AHV'!B:B)-COLUMN('HOST AHV'!$A$2:$B$1000000)+1,0))</f>
        <v>0</v>
      </c>
      <c r="I59" s="5" t="s">
        <v>180</v>
      </c>
      <c r="J59" s="5" t="s">
        <v>410</v>
      </c>
      <c r="K59" s="5" t="s">
        <v>411</v>
      </c>
      <c r="L59" s="5" t="b">
        <v>1</v>
      </c>
      <c r="M59" s="5" t="s">
        <v>139</v>
      </c>
      <c r="N59" s="5">
        <f>VLOOKUP(M59,'VM NETWORK'!$A$2:$B$1000000,COLUMN('VM NETWORK'!B:B)-COLUMN('VM NETWORK'!$A$2:$B$1000000)+1,0)</f>
        <v>0</v>
      </c>
      <c r="O59" s="5">
        <v>1</v>
      </c>
      <c r="P59" s="5">
        <v>1</v>
      </c>
      <c r="Q59" s="5" t="s">
        <v>191</v>
      </c>
      <c r="R59" s="5" t="s">
        <v>141</v>
      </c>
      <c r="S59" s="5" t="s">
        <v>146</v>
      </c>
      <c r="T59" s="5" t="s">
        <v>143</v>
      </c>
      <c r="U59" s="5" t="s">
        <v>154</v>
      </c>
      <c r="V59" s="5" t="s">
        <v>146</v>
      </c>
      <c r="W59" s="5" t="s">
        <v>146</v>
      </c>
      <c r="X59" s="5" t="s">
        <v>146</v>
      </c>
      <c r="Y59" s="5" t="s">
        <v>192</v>
      </c>
    </row>
    <row r="60" spans="4:25">
      <c r="D60" s="5" t="s">
        <v>132</v>
      </c>
      <c r="E60" s="5" t="s">
        <v>412</v>
      </c>
      <c r="F60" s="5" t="s">
        <v>413</v>
      </c>
      <c r="G60" s="5" t="s">
        <v>146</v>
      </c>
      <c r="H60" s="5">
        <f>IF(G60="-","-",VLOOKUP(G60,'HOST AHV'!$A$2:$B$1000000,COLUMN('HOST AHV'!B:B)-COLUMN('HOST AHV'!$A$2:$B$1000000)+1,0))</f>
        <v>0</v>
      </c>
      <c r="I60" s="5" t="s">
        <v>180</v>
      </c>
      <c r="J60" s="5" t="s">
        <v>146</v>
      </c>
      <c r="K60" s="5" t="s">
        <v>414</v>
      </c>
      <c r="L60" s="5" t="b">
        <v>1</v>
      </c>
      <c r="M60" s="5" t="s">
        <v>171</v>
      </c>
      <c r="N60" s="5">
        <f>VLOOKUP(M60,'VM NETWORK'!$A$2:$B$1000000,COLUMN('VM NETWORK'!B:B)-COLUMN('VM NETWORK'!$A$2:$B$1000000)+1,0)</f>
        <v>0</v>
      </c>
      <c r="O60" s="5">
        <v>1</v>
      </c>
      <c r="P60" s="5">
        <v>2</v>
      </c>
      <c r="Q60" s="5" t="s">
        <v>160</v>
      </c>
      <c r="R60" s="5" t="s">
        <v>183</v>
      </c>
      <c r="S60" s="5" t="s">
        <v>415</v>
      </c>
      <c r="T60" s="5" t="s">
        <v>143</v>
      </c>
      <c r="U60" s="5" t="s">
        <v>154</v>
      </c>
      <c r="V60" s="5" t="s">
        <v>146</v>
      </c>
      <c r="W60" s="5" t="s">
        <v>146</v>
      </c>
      <c r="X60" s="5" t="s">
        <v>146</v>
      </c>
      <c r="Y60" s="5" t="s">
        <v>223</v>
      </c>
    </row>
    <row r="61" spans="4:25">
      <c r="D61" s="5" t="s">
        <v>132</v>
      </c>
      <c r="E61" s="5" t="s">
        <v>416</v>
      </c>
      <c r="F61" s="5" t="s">
        <v>417</v>
      </c>
      <c r="G61" s="5" t="s">
        <v>146</v>
      </c>
      <c r="H61" s="5">
        <f>IF(G61="-","-",VLOOKUP(G61,'HOST AHV'!$A$2:$B$1000000,COLUMN('HOST AHV'!B:B)-COLUMN('HOST AHV'!$A$2:$B$1000000)+1,0))</f>
        <v>0</v>
      </c>
      <c r="I61" s="5" t="s">
        <v>180</v>
      </c>
      <c r="J61" s="5" t="s">
        <v>418</v>
      </c>
      <c r="K61" s="5" t="s">
        <v>419</v>
      </c>
      <c r="L61" s="5" t="b">
        <v>1</v>
      </c>
      <c r="M61" s="5" t="s">
        <v>139</v>
      </c>
      <c r="N61" s="5">
        <f>VLOOKUP(M61,'VM NETWORK'!$A$2:$B$1000000,COLUMN('VM NETWORK'!B:B)-COLUMN('VM NETWORK'!$A$2:$B$1000000)+1,0)</f>
        <v>0</v>
      </c>
      <c r="O61" s="5">
        <v>1</v>
      </c>
      <c r="P61" s="5">
        <v>4</v>
      </c>
      <c r="Q61" s="5" t="s">
        <v>153</v>
      </c>
      <c r="R61" s="5" t="s">
        <v>183</v>
      </c>
      <c r="S61" s="5" t="s">
        <v>146</v>
      </c>
      <c r="T61" s="5" t="s">
        <v>143</v>
      </c>
      <c r="U61" s="5" t="s">
        <v>154</v>
      </c>
      <c r="V61" s="5" t="s">
        <v>146</v>
      </c>
      <c r="W61" s="5" t="s">
        <v>146</v>
      </c>
      <c r="X61" s="5" t="s">
        <v>146</v>
      </c>
      <c r="Y61" s="5" t="s">
        <v>339</v>
      </c>
    </row>
    <row r="62" spans="4:25">
      <c r="D62" s="5" t="s">
        <v>132</v>
      </c>
      <c r="E62" s="5" t="s">
        <v>420</v>
      </c>
      <c r="F62" s="5" t="s">
        <v>421</v>
      </c>
      <c r="G62" s="5" t="s">
        <v>150</v>
      </c>
      <c r="H62" s="5">
        <f>IF(G62="-","-",VLOOKUP(G62,'HOST AHV'!$A$2:$B$1000000,COLUMN('HOST AHV'!B:B)-COLUMN('HOST AHV'!$A$2:$B$1000000)+1,0))</f>
        <v>0</v>
      </c>
      <c r="I62" s="5" t="s">
        <v>136</v>
      </c>
      <c r="J62" s="5" t="s">
        <v>422</v>
      </c>
      <c r="K62" s="5" t="s">
        <v>423</v>
      </c>
      <c r="L62" s="5" t="b">
        <v>1</v>
      </c>
      <c r="M62" s="5" t="s">
        <v>139</v>
      </c>
      <c r="N62" s="5">
        <f>VLOOKUP(M62,'VM NETWORK'!$A$2:$B$1000000,COLUMN('VM NETWORK'!B:B)-COLUMN('VM NETWORK'!$A$2:$B$1000000)+1,0)</f>
        <v>0</v>
      </c>
      <c r="O62" s="5">
        <v>2</v>
      </c>
      <c r="P62" s="5">
        <v>4</v>
      </c>
      <c r="Q62" s="5" t="s">
        <v>160</v>
      </c>
      <c r="R62" s="5" t="s">
        <v>141</v>
      </c>
      <c r="S62" s="5" t="s">
        <v>146</v>
      </c>
      <c r="T62" s="5" t="s">
        <v>143</v>
      </c>
      <c r="U62" s="5" t="s">
        <v>154</v>
      </c>
      <c r="V62" s="5" t="s">
        <v>146</v>
      </c>
      <c r="W62" s="5" t="s">
        <v>146</v>
      </c>
      <c r="X62" s="5" t="s">
        <v>146</v>
      </c>
      <c r="Y62" s="5" t="s">
        <v>197</v>
      </c>
    </row>
    <row r="63" spans="4:25">
      <c r="D63" s="5" t="s">
        <v>132</v>
      </c>
      <c r="E63" s="5" t="s">
        <v>424</v>
      </c>
      <c r="F63" s="5" t="s">
        <v>425</v>
      </c>
      <c r="G63" s="5" t="s">
        <v>146</v>
      </c>
      <c r="H63" s="5">
        <f>IF(G63="-","-",VLOOKUP(G63,'HOST AHV'!$A$2:$B$1000000,COLUMN('HOST AHV'!B:B)-COLUMN('HOST AHV'!$A$2:$B$1000000)+1,0))</f>
        <v>0</v>
      </c>
      <c r="I63" s="5" t="s">
        <v>180</v>
      </c>
      <c r="J63" s="5" t="s">
        <v>426</v>
      </c>
      <c r="K63" s="5" t="s">
        <v>427</v>
      </c>
      <c r="L63" s="5" t="b">
        <v>1</v>
      </c>
      <c r="M63" s="5" t="s">
        <v>139</v>
      </c>
      <c r="N63" s="5">
        <f>VLOOKUP(M63,'VM NETWORK'!$A$2:$B$1000000,COLUMN('VM NETWORK'!B:B)-COLUMN('VM NETWORK'!$A$2:$B$1000000)+1,0)</f>
        <v>0</v>
      </c>
      <c r="O63" s="5">
        <v>2</v>
      </c>
      <c r="P63" s="5">
        <v>2</v>
      </c>
      <c r="Q63" s="5" t="s">
        <v>153</v>
      </c>
      <c r="R63" s="5" t="s">
        <v>141</v>
      </c>
      <c r="S63" s="5" t="s">
        <v>146</v>
      </c>
      <c r="T63" s="5" t="s">
        <v>143</v>
      </c>
      <c r="U63" s="5" t="s">
        <v>154</v>
      </c>
      <c r="V63" s="5" t="s">
        <v>146</v>
      </c>
      <c r="W63" s="5" t="s">
        <v>146</v>
      </c>
      <c r="X63" s="5" t="s">
        <v>146</v>
      </c>
      <c r="Y63" s="5" t="s">
        <v>263</v>
      </c>
    </row>
    <row r="64" spans="4:25">
      <c r="D64" s="5" t="s">
        <v>132</v>
      </c>
      <c r="E64" s="5" t="s">
        <v>428</v>
      </c>
      <c r="F64" s="5" t="s">
        <v>429</v>
      </c>
      <c r="G64" s="5" t="s">
        <v>146</v>
      </c>
      <c r="H64" s="5">
        <f>IF(G64="-","-",VLOOKUP(G64,'HOST AHV'!$A$2:$B$1000000,COLUMN('HOST AHV'!B:B)-COLUMN('HOST AHV'!$A$2:$B$1000000)+1,0))</f>
        <v>0</v>
      </c>
      <c r="I64" s="5" t="s">
        <v>180</v>
      </c>
      <c r="J64" s="5" t="s">
        <v>146</v>
      </c>
      <c r="K64" s="5" t="s">
        <v>430</v>
      </c>
      <c r="L64" s="5" t="b">
        <v>1</v>
      </c>
      <c r="M64" s="5" t="s">
        <v>171</v>
      </c>
      <c r="N64" s="5">
        <f>VLOOKUP(M64,'VM NETWORK'!$A$2:$B$1000000,COLUMN('VM NETWORK'!B:B)-COLUMN('VM NETWORK'!$A$2:$B$1000000)+1,0)</f>
        <v>0</v>
      </c>
      <c r="O64" s="5">
        <v>2</v>
      </c>
      <c r="P64" s="5">
        <v>2</v>
      </c>
      <c r="Q64" s="5" t="s">
        <v>160</v>
      </c>
      <c r="R64" s="5" t="s">
        <v>141</v>
      </c>
      <c r="S64" s="5" t="s">
        <v>146</v>
      </c>
      <c r="T64" s="5" t="s">
        <v>143</v>
      </c>
      <c r="U64" s="5" t="s">
        <v>154</v>
      </c>
      <c r="V64" s="5" t="s">
        <v>146</v>
      </c>
      <c r="W64" s="5" t="s">
        <v>146</v>
      </c>
      <c r="X64" s="5" t="s">
        <v>146</v>
      </c>
      <c r="Y64" s="5" t="s">
        <v>177</v>
      </c>
    </row>
    <row r="65" spans="4:25">
      <c r="D65" s="5" t="s">
        <v>132</v>
      </c>
      <c r="E65" s="5" t="s">
        <v>431</v>
      </c>
      <c r="F65" s="5" t="s">
        <v>432</v>
      </c>
      <c r="G65" s="5" t="s">
        <v>169</v>
      </c>
      <c r="H65" s="5">
        <f>IF(G65="-","-",VLOOKUP(G65,'HOST AHV'!$A$2:$B$1000000,COLUMN('HOST AHV'!B:B)-COLUMN('HOST AHV'!$A$2:$B$1000000)+1,0))</f>
        <v>0</v>
      </c>
      <c r="I65" s="5" t="s">
        <v>136</v>
      </c>
      <c r="J65" s="5" t="s">
        <v>433</v>
      </c>
      <c r="K65" s="5" t="s">
        <v>434</v>
      </c>
      <c r="L65" s="5" t="b">
        <v>1</v>
      </c>
      <c r="M65" s="5" t="s">
        <v>139</v>
      </c>
      <c r="N65" s="5">
        <f>VLOOKUP(M65,'VM NETWORK'!$A$2:$B$1000000,COLUMN('VM NETWORK'!B:B)-COLUMN('VM NETWORK'!$A$2:$B$1000000)+1,0)</f>
        <v>0</v>
      </c>
      <c r="O65" s="5">
        <v>2</v>
      </c>
      <c r="P65" s="5">
        <v>2</v>
      </c>
      <c r="Q65" s="5" t="s">
        <v>160</v>
      </c>
      <c r="R65" s="5" t="s">
        <v>141</v>
      </c>
      <c r="S65" s="5" t="s">
        <v>146</v>
      </c>
      <c r="T65" s="5" t="s">
        <v>143</v>
      </c>
      <c r="U65" s="5" t="s">
        <v>154</v>
      </c>
      <c r="V65" s="5" t="s">
        <v>146</v>
      </c>
      <c r="W65" s="5" t="s">
        <v>146</v>
      </c>
      <c r="X65" s="5" t="s">
        <v>146</v>
      </c>
      <c r="Y65" s="5" t="s">
        <v>315</v>
      </c>
    </row>
    <row r="66" spans="4:25">
      <c r="D66" s="5" t="s">
        <v>132</v>
      </c>
      <c r="E66" s="5" t="s">
        <v>435</v>
      </c>
      <c r="F66" s="5" t="s">
        <v>436</v>
      </c>
      <c r="G66" s="5" t="s">
        <v>135</v>
      </c>
      <c r="H66" s="5">
        <f>IF(G66="-","-",VLOOKUP(G66,'HOST AHV'!$A$2:$B$1000000,COLUMN('HOST AHV'!B:B)-COLUMN('HOST AHV'!$A$2:$B$1000000)+1,0))</f>
        <v>0</v>
      </c>
      <c r="I66" s="5" t="s">
        <v>136</v>
      </c>
      <c r="J66" s="5" t="s">
        <v>146</v>
      </c>
      <c r="K66" s="5" t="s">
        <v>437</v>
      </c>
      <c r="L66" s="5" t="b">
        <v>1</v>
      </c>
      <c r="M66" s="5" t="s">
        <v>171</v>
      </c>
      <c r="N66" s="5">
        <f>VLOOKUP(M66,'VM NETWORK'!$A$2:$B$1000000,COLUMN('VM NETWORK'!B:B)-COLUMN('VM NETWORK'!$A$2:$B$1000000)+1,0)</f>
        <v>0</v>
      </c>
      <c r="O66" s="5">
        <v>2</v>
      </c>
      <c r="P66" s="5">
        <v>2</v>
      </c>
      <c r="Q66" s="5" t="s">
        <v>160</v>
      </c>
      <c r="R66" s="5" t="s">
        <v>141</v>
      </c>
      <c r="S66" s="5" t="s">
        <v>146</v>
      </c>
      <c r="T66" s="5" t="s">
        <v>143</v>
      </c>
      <c r="U66" s="5" t="s">
        <v>154</v>
      </c>
      <c r="V66" s="5" t="s">
        <v>146</v>
      </c>
      <c r="W66" s="5" t="s">
        <v>146</v>
      </c>
      <c r="X66" s="5" t="s">
        <v>146</v>
      </c>
      <c r="Y66" s="5" t="s">
        <v>292</v>
      </c>
    </row>
    <row r="67" spans="4:25">
      <c r="D67" s="5" t="s">
        <v>132</v>
      </c>
      <c r="E67" s="5" t="s">
        <v>438</v>
      </c>
      <c r="F67" s="5" t="s">
        <v>439</v>
      </c>
      <c r="G67" t="s">
        <v>146</v>
      </c>
      <c r="H67" s="5">
        <f>IF(G68="-","-",VLOOKUP(G68,'HOST AHV'!$A$2:$B$1000000,COLUMN('HOST AHV'!B:B)-COLUMN('HOST AHV'!$A$2:$B$1000000)+1,0))</f>
        <v>0</v>
      </c>
      <c r="I67" s="5" t="s">
        <v>180</v>
      </c>
      <c r="J67" s="5" t="s">
        <v>146</v>
      </c>
      <c r="K67" s="5" t="s">
        <v>440</v>
      </c>
      <c r="L67" s="5" t="b">
        <v>1</v>
      </c>
      <c r="M67" s="5" t="s">
        <v>171</v>
      </c>
      <c r="N67" s="5">
        <f>VLOOKUP(M67,'VM NETWORK'!$A$2:$B$1000000,COLUMN('VM NETWORK'!B:B)-COLUMN('VM NETWORK'!$A$2:$B$1000000)+1,0)</f>
        <v>0</v>
      </c>
      <c r="O67" s="5">
        <v>1</v>
      </c>
      <c r="P67" s="5">
        <v>1</v>
      </c>
      <c r="Q67" s="5" t="s">
        <v>191</v>
      </c>
      <c r="R67" s="5" t="s">
        <v>141</v>
      </c>
      <c r="S67" s="5" t="s">
        <v>146</v>
      </c>
      <c r="T67" s="5" t="s">
        <v>143</v>
      </c>
      <c r="U67" s="5" t="s">
        <v>145</v>
      </c>
      <c r="V67" s="5" t="s">
        <v>184</v>
      </c>
      <c r="W67" s="5" t="s">
        <v>356</v>
      </c>
      <c r="X67" s="5" t="s">
        <v>146</v>
      </c>
      <c r="Y67" s="5" t="s">
        <v>292</v>
      </c>
    </row>
    <row r="68" spans="4:25">
      <c r="D68" s="5" t="s">
        <v>132</v>
      </c>
      <c r="E68" s="5" t="s">
        <v>438</v>
      </c>
      <c r="F68" s="5" t="s">
        <v>439</v>
      </c>
      <c r="G68" t="s">
        <v>146</v>
      </c>
      <c r="H68" s="5">
        <f>IF(G69="-","-",VLOOKUP(G69,'HOST AHV'!$A$2:$B$1000000,COLUMN('HOST AHV'!B:B)-COLUMN('HOST AHV'!$A$2:$B$1000000)+1,0))</f>
        <v>0</v>
      </c>
      <c r="I68" s="5" t="s">
        <v>180</v>
      </c>
      <c r="J68" s="5" t="s">
        <v>146</v>
      </c>
      <c r="K68" s="5" t="s">
        <v>441</v>
      </c>
      <c r="L68" s="5" t="b">
        <v>1</v>
      </c>
      <c r="M68" s="5" t="s">
        <v>205</v>
      </c>
      <c r="N68" s="5">
        <f>VLOOKUP(M68,'VM NETWORK'!$A$2:$B$1000000,COLUMN('VM NETWORK'!B:B)-COLUMN('VM NETWORK'!$A$2:$B$1000000)+1,0)</f>
        <v>0</v>
      </c>
      <c r="O68" s="5">
        <v>1</v>
      </c>
      <c r="P68" s="5">
        <v>1</v>
      </c>
      <c r="Q68" s="5" t="s">
        <v>191</v>
      </c>
      <c r="R68" s="5" t="s">
        <v>141</v>
      </c>
      <c r="S68" s="5" t="s">
        <v>146</v>
      </c>
      <c r="T68" s="5" t="s">
        <v>143</v>
      </c>
      <c r="U68" s="5" t="s">
        <v>145</v>
      </c>
      <c r="V68" s="5" t="s">
        <v>184</v>
      </c>
      <c r="W68" s="5" t="s">
        <v>356</v>
      </c>
      <c r="X68" s="5" t="s">
        <v>146</v>
      </c>
      <c r="Y68" s="5" t="s">
        <v>292</v>
      </c>
    </row>
    <row r="69" spans="4:25">
      <c r="D69" s="5"/>
      <c r="E69" s="5"/>
      <c r="F69" s="5"/>
      <c r="G69" s="5" t="s">
        <v>146</v>
      </c>
      <c r="H69" s="5"/>
      <c r="I69" s="5"/>
      <c r="J69" s="5" t="s">
        <v>146</v>
      </c>
      <c r="K69" s="5" t="s">
        <v>442</v>
      </c>
      <c r="L69" s="5" t="b">
        <v>1</v>
      </c>
      <c r="M69" s="5" t="s">
        <v>443</v>
      </c>
      <c r="N69" s="5">
        <f>VLOOKUP(M69,'VM NETWORK'!$A$2:$B$1000000,COLUMN('VM NETWORK'!B:B)-COLUMN('VM NETWORK'!$A$2:$B$1000000)+1,0)</f>
        <v>0</v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4:25">
      <c r="D70" s="5" t="s">
        <v>132</v>
      </c>
      <c r="E70" s="5" t="s">
        <v>444</v>
      </c>
      <c r="F70" s="5" t="s">
        <v>445</v>
      </c>
      <c r="G70" s="5" t="s">
        <v>150</v>
      </c>
      <c r="H70" s="5">
        <f>IF(G70="-","-",VLOOKUP(G70,'HOST AHV'!$A$2:$B$1000000,COLUMN('HOST AHV'!B:B)-COLUMN('HOST AHV'!$A$2:$B$1000000)+1,0))</f>
        <v>0</v>
      </c>
      <c r="I70" s="5" t="s">
        <v>136</v>
      </c>
      <c r="J70" s="5" t="s">
        <v>446</v>
      </c>
      <c r="K70" s="5" t="s">
        <v>447</v>
      </c>
      <c r="L70" s="5" t="b">
        <v>1</v>
      </c>
      <c r="M70" s="5" t="s">
        <v>139</v>
      </c>
      <c r="N70" s="5">
        <f>VLOOKUP(M70,'VM NETWORK'!$A$2:$B$1000000,COLUMN('VM NETWORK'!B:B)-COLUMN('VM NETWORK'!$A$2:$B$1000000)+1,0)</f>
        <v>0</v>
      </c>
      <c r="O70" s="5">
        <v>2</v>
      </c>
      <c r="P70" s="5">
        <v>2</v>
      </c>
      <c r="Q70" s="5" t="s">
        <v>153</v>
      </c>
      <c r="R70" s="5" t="s">
        <v>141</v>
      </c>
      <c r="S70" s="5" t="s">
        <v>146</v>
      </c>
      <c r="T70" s="5" t="s">
        <v>143</v>
      </c>
      <c r="U70" s="5" t="s">
        <v>154</v>
      </c>
      <c r="V70" s="5" t="s">
        <v>146</v>
      </c>
      <c r="W70" s="5" t="s">
        <v>146</v>
      </c>
      <c r="X70" s="5" t="s">
        <v>146</v>
      </c>
      <c r="Y70" s="5" t="s">
        <v>166</v>
      </c>
    </row>
    <row r="71" spans="4:25">
      <c r="D71" s="5" t="s">
        <v>132</v>
      </c>
      <c r="E71" s="5" t="s">
        <v>448</v>
      </c>
      <c r="F71" s="5" t="s">
        <v>449</v>
      </c>
      <c r="G71" s="5" t="s">
        <v>146</v>
      </c>
      <c r="H71" s="5">
        <f>IF(G71="-","-",VLOOKUP(G71,'HOST AHV'!$A$2:$B$1000000,COLUMN('HOST AHV'!B:B)-COLUMN('HOST AHV'!$A$2:$B$1000000)+1,0))</f>
        <v>0</v>
      </c>
      <c r="I71" s="5" t="s">
        <v>180</v>
      </c>
      <c r="J71" s="5" t="s">
        <v>450</v>
      </c>
      <c r="K71" s="5" t="s">
        <v>451</v>
      </c>
      <c r="L71" s="5" t="b">
        <v>1</v>
      </c>
      <c r="M71" s="5" t="s">
        <v>139</v>
      </c>
      <c r="N71" s="5">
        <f>VLOOKUP(M71,'VM NETWORK'!$A$2:$B$1000000,COLUMN('VM NETWORK'!B:B)-COLUMN('VM NETWORK'!$A$2:$B$1000000)+1,0)</f>
        <v>0</v>
      </c>
      <c r="O71" s="5">
        <v>1</v>
      </c>
      <c r="P71" s="5">
        <v>4</v>
      </c>
      <c r="Q71" s="5" t="s">
        <v>153</v>
      </c>
      <c r="R71" s="5" t="s">
        <v>183</v>
      </c>
      <c r="S71" s="5" t="s">
        <v>146</v>
      </c>
      <c r="T71" s="5" t="s">
        <v>143</v>
      </c>
      <c r="U71" s="5" t="s">
        <v>154</v>
      </c>
      <c r="V71" s="5" t="s">
        <v>146</v>
      </c>
      <c r="W71" s="5" t="s">
        <v>146</v>
      </c>
      <c r="X71" s="5" t="s">
        <v>146</v>
      </c>
      <c r="Y71" s="5" t="s">
        <v>210</v>
      </c>
    </row>
    <row r="72" spans="4:25">
      <c r="D72" s="5" t="s">
        <v>132</v>
      </c>
      <c r="E72" s="5" t="s">
        <v>452</v>
      </c>
      <c r="F72" s="5" t="s">
        <v>453</v>
      </c>
      <c r="G72" s="5" t="s">
        <v>146</v>
      </c>
      <c r="H72" s="5">
        <f>IF(G72="-","-",VLOOKUP(G72,'HOST AHV'!$A$2:$B$1000000,COLUMN('HOST AHV'!B:B)-COLUMN('HOST AHV'!$A$2:$B$1000000)+1,0))</f>
        <v>0</v>
      </c>
      <c r="I72" s="5" t="s">
        <v>180</v>
      </c>
      <c r="J72" s="5" t="s">
        <v>454</v>
      </c>
      <c r="K72" s="5" t="s">
        <v>455</v>
      </c>
      <c r="L72" s="5" t="b">
        <v>1</v>
      </c>
      <c r="M72" s="5" t="s">
        <v>139</v>
      </c>
      <c r="N72" s="5">
        <f>VLOOKUP(M72,'VM NETWORK'!$A$2:$B$1000000,COLUMN('VM NETWORK'!B:B)-COLUMN('VM NETWORK'!$A$2:$B$1000000)+1,0)</f>
        <v>0</v>
      </c>
      <c r="O72" s="5">
        <v>2</v>
      </c>
      <c r="P72" s="5">
        <v>2</v>
      </c>
      <c r="Q72" s="5" t="s">
        <v>160</v>
      </c>
      <c r="R72" s="5" t="s">
        <v>141</v>
      </c>
      <c r="S72" s="5" t="s">
        <v>146</v>
      </c>
      <c r="T72" s="5" t="s">
        <v>143</v>
      </c>
      <c r="U72" s="5" t="s">
        <v>154</v>
      </c>
      <c r="V72" s="5" t="s">
        <v>146</v>
      </c>
      <c r="W72" s="5" t="s">
        <v>146</v>
      </c>
      <c r="X72" s="5" t="s">
        <v>146</v>
      </c>
      <c r="Y72" s="5" t="s">
        <v>223</v>
      </c>
    </row>
    <row r="73" spans="4:25">
      <c r="D73" s="5" t="s">
        <v>132</v>
      </c>
      <c r="E73" s="5" t="s">
        <v>456</v>
      </c>
      <c r="F73" s="5" t="s">
        <v>457</v>
      </c>
      <c r="G73" s="5" t="s">
        <v>150</v>
      </c>
      <c r="H73" s="5">
        <f>IF(G73="-","-",VLOOKUP(G73,'HOST AHV'!$A$2:$B$1000000,COLUMN('HOST AHV'!B:B)-COLUMN('HOST AHV'!$A$2:$B$1000000)+1,0))</f>
        <v>0</v>
      </c>
      <c r="I73" s="5" t="s">
        <v>136</v>
      </c>
      <c r="J73" s="5" t="s">
        <v>458</v>
      </c>
      <c r="K73" s="5" t="s">
        <v>459</v>
      </c>
      <c r="L73" s="5" t="b">
        <v>1</v>
      </c>
      <c r="M73" s="5" t="s">
        <v>139</v>
      </c>
      <c r="N73" s="5">
        <f>VLOOKUP(M73,'VM NETWORK'!$A$2:$B$1000000,COLUMN('VM NETWORK'!B:B)-COLUMN('VM NETWORK'!$A$2:$B$1000000)+1,0)</f>
        <v>0</v>
      </c>
      <c r="O73" s="5">
        <v>2</v>
      </c>
      <c r="P73" s="5">
        <v>4</v>
      </c>
      <c r="Q73" s="5" t="s">
        <v>160</v>
      </c>
      <c r="R73" s="5" t="s">
        <v>141</v>
      </c>
      <c r="S73" s="5" t="s">
        <v>146</v>
      </c>
      <c r="T73" s="5" t="s">
        <v>143</v>
      </c>
      <c r="U73" s="5" t="s">
        <v>154</v>
      </c>
      <c r="V73" s="5" t="s">
        <v>146</v>
      </c>
      <c r="W73" s="5" t="s">
        <v>146</v>
      </c>
      <c r="X73" s="5" t="s">
        <v>146</v>
      </c>
      <c r="Y73" s="5" t="s">
        <v>210</v>
      </c>
    </row>
    <row r="74" spans="4:25">
      <c r="D74" s="5" t="s">
        <v>132</v>
      </c>
      <c r="E74" s="5" t="s">
        <v>460</v>
      </c>
      <c r="F74" s="5" t="s">
        <v>461</v>
      </c>
      <c r="G74" s="5" t="s">
        <v>146</v>
      </c>
      <c r="H74" s="5">
        <f>IF(G74="-","-",VLOOKUP(G74,'HOST AHV'!$A$2:$B$1000000,COLUMN('HOST AHV'!B:B)-COLUMN('HOST AHV'!$A$2:$B$1000000)+1,0))</f>
        <v>0</v>
      </c>
      <c r="I74" s="5" t="s">
        <v>180</v>
      </c>
      <c r="J74" s="5" t="s">
        <v>462</v>
      </c>
      <c r="K74" s="5" t="s">
        <v>463</v>
      </c>
      <c r="L74" s="5" t="b">
        <v>1</v>
      </c>
      <c r="M74" s="5" t="s">
        <v>139</v>
      </c>
      <c r="N74" s="5">
        <f>VLOOKUP(M74,'VM NETWORK'!$A$2:$B$1000000,COLUMN('VM NETWORK'!B:B)-COLUMN('VM NETWORK'!$A$2:$B$1000000)+1,0)</f>
        <v>0</v>
      </c>
      <c r="O74" s="5">
        <v>1</v>
      </c>
      <c r="P74" s="5">
        <v>4</v>
      </c>
      <c r="Q74" s="5" t="s">
        <v>153</v>
      </c>
      <c r="R74" s="5" t="s">
        <v>183</v>
      </c>
      <c r="S74" s="5" t="s">
        <v>146</v>
      </c>
      <c r="T74" s="5" t="s">
        <v>143</v>
      </c>
      <c r="U74" s="5" t="s">
        <v>154</v>
      </c>
      <c r="V74" s="5" t="s">
        <v>146</v>
      </c>
      <c r="W74" s="5" t="s">
        <v>146</v>
      </c>
      <c r="X74" s="5" t="s">
        <v>146</v>
      </c>
      <c r="Y74" s="5" t="s">
        <v>166</v>
      </c>
    </row>
    <row r="75" spans="4:25">
      <c r="D75" s="5" t="s">
        <v>132</v>
      </c>
      <c r="E75" s="5" t="s">
        <v>464</v>
      </c>
      <c r="F75" s="5" t="s">
        <v>465</v>
      </c>
      <c r="G75" s="5" t="s">
        <v>135</v>
      </c>
      <c r="H75" s="5">
        <f>IF(G75="-","-",VLOOKUP(G75,'HOST AHV'!$A$2:$B$1000000,COLUMN('HOST AHV'!B:B)-COLUMN('HOST AHV'!$A$2:$B$1000000)+1,0))</f>
        <v>0</v>
      </c>
      <c r="I75" s="5" t="s">
        <v>136</v>
      </c>
      <c r="J75" s="5" t="s">
        <v>466</v>
      </c>
      <c r="K75" s="5" t="s">
        <v>467</v>
      </c>
      <c r="L75" s="5" t="b">
        <v>1</v>
      </c>
      <c r="M75" s="5" t="s">
        <v>139</v>
      </c>
      <c r="N75" s="5">
        <f>VLOOKUP(M75,'VM NETWORK'!$A$2:$B$1000000,COLUMN('VM NETWORK'!B:B)-COLUMN('VM NETWORK'!$A$2:$B$1000000)+1,0)</f>
        <v>0</v>
      </c>
      <c r="O75" s="5">
        <v>2</v>
      </c>
      <c r="P75" s="5">
        <v>2</v>
      </c>
      <c r="Q75" s="5" t="s">
        <v>160</v>
      </c>
      <c r="R75" s="5" t="s">
        <v>141</v>
      </c>
      <c r="S75" s="5" t="s">
        <v>146</v>
      </c>
      <c r="T75" s="5" t="s">
        <v>143</v>
      </c>
      <c r="U75" s="5" t="s">
        <v>154</v>
      </c>
      <c r="V75" s="5" t="s">
        <v>146</v>
      </c>
      <c r="W75" s="5" t="s">
        <v>146</v>
      </c>
      <c r="X75" s="5" t="s">
        <v>146</v>
      </c>
      <c r="Y75" s="5" t="s">
        <v>468</v>
      </c>
    </row>
    <row r="76" spans="4:25">
      <c r="D76" s="5" t="s">
        <v>132</v>
      </c>
      <c r="E76" s="5" t="s">
        <v>469</v>
      </c>
      <c r="F76" s="5" t="s">
        <v>470</v>
      </c>
      <c r="G76" s="5" t="s">
        <v>146</v>
      </c>
      <c r="H76" s="5">
        <f>IF(G76="-","-",VLOOKUP(G76,'HOST AHV'!$A$2:$B$1000000,COLUMN('HOST AHV'!B:B)-COLUMN('HOST AHV'!$A$2:$B$1000000)+1,0))</f>
        <v>0</v>
      </c>
      <c r="I76" s="5" t="s">
        <v>180</v>
      </c>
      <c r="J76" s="5" t="s">
        <v>471</v>
      </c>
      <c r="K76" s="5" t="s">
        <v>472</v>
      </c>
      <c r="L76" s="5" t="b">
        <v>1</v>
      </c>
      <c r="M76" s="5" t="s">
        <v>139</v>
      </c>
      <c r="N76" s="5">
        <f>VLOOKUP(M76,'VM NETWORK'!$A$2:$B$1000000,COLUMN('VM NETWORK'!B:B)-COLUMN('VM NETWORK'!$A$2:$B$1000000)+1,0)</f>
        <v>0</v>
      </c>
      <c r="O76" s="5">
        <v>2</v>
      </c>
      <c r="P76" s="5">
        <v>2</v>
      </c>
      <c r="Q76" s="5" t="s">
        <v>153</v>
      </c>
      <c r="R76" s="5" t="s">
        <v>183</v>
      </c>
      <c r="S76" s="5" t="s">
        <v>146</v>
      </c>
      <c r="T76" s="5" t="s">
        <v>143</v>
      </c>
      <c r="U76" s="5" t="s">
        <v>154</v>
      </c>
      <c r="V76" s="5" t="s">
        <v>146</v>
      </c>
      <c r="W76" s="5" t="s">
        <v>146</v>
      </c>
      <c r="X76" s="5" t="s">
        <v>146</v>
      </c>
      <c r="Y76" s="5" t="s">
        <v>166</v>
      </c>
    </row>
    <row r="77" spans="4:25">
      <c r="D77" s="5" t="s">
        <v>132</v>
      </c>
      <c r="E77" s="5" t="s">
        <v>473</v>
      </c>
      <c r="F77" s="5" t="s">
        <v>474</v>
      </c>
      <c r="G77" s="5" t="s">
        <v>135</v>
      </c>
      <c r="H77" s="5">
        <f>IF(G77="-","-",VLOOKUP(G77,'HOST AHV'!$A$2:$B$1000000,COLUMN('HOST AHV'!B:B)-COLUMN('HOST AHV'!$A$2:$B$1000000)+1,0))</f>
        <v>0</v>
      </c>
      <c r="I77" s="5" t="s">
        <v>136</v>
      </c>
      <c r="J77" s="5" t="s">
        <v>146</v>
      </c>
      <c r="K77" s="5" t="s">
        <v>475</v>
      </c>
      <c r="L77" s="5" t="b">
        <v>1</v>
      </c>
      <c r="M77" s="5" t="s">
        <v>171</v>
      </c>
      <c r="N77" s="5">
        <f>VLOOKUP(M77,'VM NETWORK'!$A$2:$B$1000000,COLUMN('VM NETWORK'!B:B)-COLUMN('VM NETWORK'!$A$2:$B$1000000)+1,0)</f>
        <v>0</v>
      </c>
      <c r="O77" s="5">
        <v>2</v>
      </c>
      <c r="P77" s="5">
        <v>2</v>
      </c>
      <c r="Q77" s="5" t="s">
        <v>160</v>
      </c>
      <c r="R77" s="5" t="s">
        <v>141</v>
      </c>
      <c r="S77" s="5" t="s">
        <v>146</v>
      </c>
      <c r="T77" s="5" t="s">
        <v>143</v>
      </c>
      <c r="U77" s="5" t="s">
        <v>154</v>
      </c>
      <c r="V77" s="5" t="s">
        <v>146</v>
      </c>
      <c r="W77" s="5" t="s">
        <v>146</v>
      </c>
      <c r="X77" s="5" t="s">
        <v>146</v>
      </c>
      <c r="Y77" s="5" t="s">
        <v>161</v>
      </c>
    </row>
    <row r="78" spans="4:25">
      <c r="D78" s="5" t="s">
        <v>132</v>
      </c>
      <c r="E78" s="5" t="s">
        <v>476</v>
      </c>
      <c r="F78" s="5" t="s">
        <v>477</v>
      </c>
      <c r="G78" s="5" t="s">
        <v>146</v>
      </c>
      <c r="H78" s="5">
        <f>IF(G78="-","-",VLOOKUP(G78,'HOST AHV'!$A$2:$B$1000000,COLUMN('HOST AHV'!B:B)-COLUMN('HOST AHV'!$A$2:$B$1000000)+1,0))</f>
        <v>0</v>
      </c>
      <c r="I78" s="5" t="s">
        <v>180</v>
      </c>
      <c r="J78" s="5" t="s">
        <v>478</v>
      </c>
      <c r="K78" s="5" t="s">
        <v>479</v>
      </c>
      <c r="L78" s="5" t="b">
        <v>1</v>
      </c>
      <c r="M78" s="5" t="s">
        <v>139</v>
      </c>
      <c r="N78" s="5">
        <f>VLOOKUP(M78,'VM NETWORK'!$A$2:$B$1000000,COLUMN('VM NETWORK'!B:B)-COLUMN('VM NETWORK'!$A$2:$B$1000000)+1,0)</f>
        <v>0</v>
      </c>
      <c r="O78" s="5">
        <v>2</v>
      </c>
      <c r="P78" s="5">
        <v>2</v>
      </c>
      <c r="Q78" s="5" t="s">
        <v>160</v>
      </c>
      <c r="R78" s="5" t="s">
        <v>183</v>
      </c>
      <c r="S78" s="5" t="s">
        <v>146</v>
      </c>
      <c r="T78" s="5" t="s">
        <v>143</v>
      </c>
      <c r="U78" s="5" t="s">
        <v>145</v>
      </c>
      <c r="V78" s="5" t="s">
        <v>184</v>
      </c>
      <c r="W78" s="5" t="s">
        <v>185</v>
      </c>
      <c r="X78" s="5" t="s">
        <v>146</v>
      </c>
      <c r="Y78" s="5" t="s">
        <v>480</v>
      </c>
    </row>
    <row r="79" spans="4:25">
      <c r="D79" s="5" t="s">
        <v>132</v>
      </c>
      <c r="E79" s="5" t="s">
        <v>481</v>
      </c>
      <c r="F79" s="5" t="s">
        <v>482</v>
      </c>
      <c r="G79" s="5" t="s">
        <v>146</v>
      </c>
      <c r="H79" s="5">
        <f>IF(G79="-","-",VLOOKUP(G79,'HOST AHV'!$A$2:$B$1000000,COLUMN('HOST AHV'!B:B)-COLUMN('HOST AHV'!$A$2:$B$1000000)+1,0))</f>
        <v>0</v>
      </c>
      <c r="I79" s="5" t="s">
        <v>180</v>
      </c>
      <c r="J79" s="5" t="s">
        <v>483</v>
      </c>
      <c r="K79" s="5" t="s">
        <v>484</v>
      </c>
      <c r="L79" s="5" t="b">
        <v>1</v>
      </c>
      <c r="M79" s="5" t="s">
        <v>139</v>
      </c>
      <c r="N79" s="5">
        <f>VLOOKUP(M79,'VM NETWORK'!$A$2:$B$1000000,COLUMN('VM NETWORK'!B:B)-COLUMN('VM NETWORK'!$A$2:$B$1000000)+1,0)</f>
        <v>0</v>
      </c>
      <c r="O79" s="5">
        <v>1</v>
      </c>
      <c r="P79" s="5">
        <v>1</v>
      </c>
      <c r="Q79" s="5" t="s">
        <v>153</v>
      </c>
      <c r="R79" s="5" t="s">
        <v>183</v>
      </c>
      <c r="S79" s="5" t="s">
        <v>146</v>
      </c>
      <c r="U79" s="5" t="s">
        <v>145</v>
      </c>
      <c r="V79" s="5" t="s">
        <v>184</v>
      </c>
      <c r="W79" s="5" t="s">
        <v>185</v>
      </c>
      <c r="X79" s="5" t="s">
        <v>146</v>
      </c>
      <c r="Y79" s="5" t="s">
        <v>186</v>
      </c>
    </row>
    <row r="80" spans="4:25">
      <c r="D80" s="5" t="s">
        <v>132</v>
      </c>
      <c r="E80" s="5" t="s">
        <v>485</v>
      </c>
      <c r="F80" s="5" t="s">
        <v>486</v>
      </c>
      <c r="G80" s="5" t="s">
        <v>135</v>
      </c>
      <c r="H80" s="5">
        <f>IF(G80="-","-",VLOOKUP(G80,'HOST AHV'!$A$2:$B$1000000,COLUMN('HOST AHV'!B:B)-COLUMN('HOST AHV'!$A$2:$B$1000000)+1,0))</f>
        <v>0</v>
      </c>
      <c r="I80" s="5" t="s">
        <v>136</v>
      </c>
      <c r="J80" s="5" t="s">
        <v>487</v>
      </c>
      <c r="K80" s="5" t="s">
        <v>488</v>
      </c>
      <c r="L80" s="5" t="b">
        <v>1</v>
      </c>
      <c r="M80" s="5" t="s">
        <v>139</v>
      </c>
      <c r="N80" s="5">
        <f>VLOOKUP(M80,'VM NETWORK'!$A$2:$B$1000000,COLUMN('VM NETWORK'!B:B)-COLUMN('VM NETWORK'!$A$2:$B$1000000)+1,0)</f>
        <v>0</v>
      </c>
      <c r="O80" s="5">
        <v>2</v>
      </c>
      <c r="P80" s="5">
        <v>2</v>
      </c>
      <c r="Q80" s="5" t="s">
        <v>160</v>
      </c>
      <c r="R80" s="5" t="s">
        <v>141</v>
      </c>
      <c r="S80" s="5" t="s">
        <v>146</v>
      </c>
      <c r="T80" s="5" t="s">
        <v>143</v>
      </c>
      <c r="U80" s="5" t="s">
        <v>154</v>
      </c>
      <c r="V80" s="5" t="s">
        <v>146</v>
      </c>
      <c r="W80" s="5" t="s">
        <v>146</v>
      </c>
      <c r="X80" s="5" t="s">
        <v>146</v>
      </c>
      <c r="Y80" s="5" t="s">
        <v>315</v>
      </c>
    </row>
    <row r="81" spans="4:25">
      <c r="D81" s="5" t="s">
        <v>132</v>
      </c>
      <c r="E81" s="5" t="s">
        <v>489</v>
      </c>
      <c r="F81" s="5" t="s">
        <v>490</v>
      </c>
      <c r="G81" s="5" t="s">
        <v>146</v>
      </c>
      <c r="H81" s="5">
        <f>IF(G81="-","-",VLOOKUP(G81,'HOST AHV'!$A$2:$B$1000000,COLUMN('HOST AHV'!B:B)-COLUMN('HOST AHV'!$A$2:$B$1000000)+1,0))</f>
        <v>0</v>
      </c>
      <c r="I81" s="5" t="s">
        <v>180</v>
      </c>
      <c r="J81" s="5" t="s">
        <v>146</v>
      </c>
      <c r="K81" s="5" t="s">
        <v>491</v>
      </c>
      <c r="L81" s="5" t="b">
        <v>1</v>
      </c>
      <c r="M81" s="5" t="s">
        <v>171</v>
      </c>
      <c r="N81" s="5">
        <f>VLOOKUP(M81,'VM NETWORK'!$A$2:$B$1000000,COLUMN('VM NETWORK'!B:B)-COLUMN('VM NETWORK'!$A$2:$B$1000000)+1,0)</f>
        <v>0</v>
      </c>
      <c r="O81" s="5">
        <v>1</v>
      </c>
      <c r="P81" s="5">
        <v>2</v>
      </c>
      <c r="Q81" s="5" t="s">
        <v>160</v>
      </c>
      <c r="R81" s="5" t="s">
        <v>183</v>
      </c>
      <c r="S81" s="5" t="s">
        <v>415</v>
      </c>
      <c r="T81" s="5" t="s">
        <v>143</v>
      </c>
      <c r="U81" s="5" t="s">
        <v>145</v>
      </c>
      <c r="V81" s="5" t="s">
        <v>184</v>
      </c>
      <c r="W81" s="5" t="s">
        <v>492</v>
      </c>
      <c r="X81" s="5" t="s">
        <v>146</v>
      </c>
      <c r="Y81" s="5" t="s">
        <v>339</v>
      </c>
    </row>
    <row r="82" spans="4:25">
      <c r="D82" s="5" t="s">
        <v>132</v>
      </c>
      <c r="E82" s="5" t="s">
        <v>493</v>
      </c>
      <c r="F82" s="5" t="s">
        <v>494</v>
      </c>
      <c r="G82" s="5" t="s">
        <v>150</v>
      </c>
      <c r="H82" s="5">
        <f>IF(G82="-","-",VLOOKUP(G82,'HOST AHV'!$A$2:$B$1000000,COLUMN('HOST AHV'!B:B)-COLUMN('HOST AHV'!$A$2:$B$1000000)+1,0))</f>
        <v>0</v>
      </c>
      <c r="I82" s="5" t="s">
        <v>136</v>
      </c>
      <c r="J82" s="5" t="s">
        <v>495</v>
      </c>
      <c r="K82" s="5" t="s">
        <v>496</v>
      </c>
      <c r="L82" s="5" t="b">
        <v>1</v>
      </c>
      <c r="M82" s="5" t="s">
        <v>139</v>
      </c>
      <c r="N82" s="5">
        <f>VLOOKUP(M82,'VM NETWORK'!$A$2:$B$1000000,COLUMN('VM NETWORK'!B:B)-COLUMN('VM NETWORK'!$A$2:$B$1000000)+1,0)</f>
        <v>0</v>
      </c>
      <c r="O82" s="5">
        <v>2</v>
      </c>
      <c r="P82" s="5">
        <v>2</v>
      </c>
      <c r="Q82" s="5" t="s">
        <v>160</v>
      </c>
      <c r="R82" s="5" t="s">
        <v>141</v>
      </c>
      <c r="S82" s="5" t="s">
        <v>146</v>
      </c>
      <c r="T82" s="5" t="s">
        <v>143</v>
      </c>
      <c r="U82" s="5" t="s">
        <v>154</v>
      </c>
      <c r="V82" s="5" t="s">
        <v>146</v>
      </c>
      <c r="W82" s="5" t="s">
        <v>146</v>
      </c>
      <c r="X82" s="5" t="s">
        <v>146</v>
      </c>
      <c r="Y82" s="5" t="s">
        <v>307</v>
      </c>
    </row>
    <row r="83" spans="4:25">
      <c r="D83" s="5" t="s">
        <v>132</v>
      </c>
      <c r="E83" s="5" t="s">
        <v>497</v>
      </c>
      <c r="F83" s="5" t="s">
        <v>498</v>
      </c>
      <c r="G83" s="5" t="s">
        <v>150</v>
      </c>
      <c r="H83" s="5">
        <f>IF(G83="-","-",VLOOKUP(G83,'HOST AHV'!$A$2:$B$1000000,COLUMN('HOST AHV'!B:B)-COLUMN('HOST AHV'!$A$2:$B$1000000)+1,0))</f>
        <v>0</v>
      </c>
      <c r="I83" s="5" t="s">
        <v>136</v>
      </c>
      <c r="J83" s="5" t="s">
        <v>499</v>
      </c>
      <c r="K83" s="5" t="s">
        <v>500</v>
      </c>
      <c r="L83" s="5" t="b">
        <v>1</v>
      </c>
      <c r="M83" s="5" t="s">
        <v>139</v>
      </c>
      <c r="N83" s="5">
        <f>VLOOKUP(M83,'VM NETWORK'!$A$2:$B$1000000,COLUMN('VM NETWORK'!B:B)-COLUMN('VM NETWORK'!$A$2:$B$1000000)+1,0)</f>
        <v>0</v>
      </c>
      <c r="O83" s="5">
        <v>2</v>
      </c>
      <c r="P83" s="5">
        <v>2</v>
      </c>
      <c r="Q83" s="5" t="s">
        <v>160</v>
      </c>
      <c r="R83" s="5" t="s">
        <v>141</v>
      </c>
      <c r="S83" s="5" t="s">
        <v>146</v>
      </c>
      <c r="T83" s="5" t="s">
        <v>143</v>
      </c>
      <c r="U83" s="5" t="s">
        <v>154</v>
      </c>
      <c r="V83" s="5" t="s">
        <v>146</v>
      </c>
      <c r="W83" s="5" t="s">
        <v>146</v>
      </c>
      <c r="X83" s="5" t="s">
        <v>146</v>
      </c>
      <c r="Y83" s="5" t="s">
        <v>283</v>
      </c>
    </row>
    <row r="84" spans="4:25">
      <c r="D84" s="5" t="s">
        <v>132</v>
      </c>
      <c r="E84" s="5" t="s">
        <v>501</v>
      </c>
      <c r="F84" s="5" t="s">
        <v>502</v>
      </c>
      <c r="G84" s="5" t="s">
        <v>169</v>
      </c>
      <c r="H84" s="5">
        <f>IF(G84="-","-",VLOOKUP(G84,'HOST AHV'!$A$2:$B$1000000,COLUMN('HOST AHV'!B:B)-COLUMN('HOST AHV'!$A$2:$B$1000000)+1,0))</f>
        <v>0</v>
      </c>
      <c r="I84" s="5" t="s">
        <v>136</v>
      </c>
      <c r="J84" s="5" t="s">
        <v>146</v>
      </c>
      <c r="K84" s="5" t="s">
        <v>503</v>
      </c>
      <c r="L84" s="5" t="b">
        <v>1</v>
      </c>
      <c r="M84" s="5" t="s">
        <v>171</v>
      </c>
      <c r="N84" s="5">
        <f>VLOOKUP(M84,'VM NETWORK'!$A$2:$B$1000000,COLUMN('VM NETWORK'!B:B)-COLUMN('VM NETWORK'!$A$2:$B$1000000)+1,0)</f>
        <v>0</v>
      </c>
      <c r="O84" s="5">
        <v>2</v>
      </c>
      <c r="P84" s="5">
        <v>2</v>
      </c>
      <c r="Q84" s="5" t="s">
        <v>160</v>
      </c>
      <c r="R84" s="5" t="s">
        <v>141</v>
      </c>
      <c r="S84" s="5" t="s">
        <v>146</v>
      </c>
      <c r="T84" s="5" t="s">
        <v>143</v>
      </c>
      <c r="U84" s="5" t="s">
        <v>154</v>
      </c>
      <c r="V84" s="5" t="s">
        <v>146</v>
      </c>
      <c r="W84" s="5" t="s">
        <v>146</v>
      </c>
      <c r="X84" s="5" t="s">
        <v>146</v>
      </c>
      <c r="Y84" s="5" t="s">
        <v>161</v>
      </c>
    </row>
    <row r="85" spans="4:25">
      <c r="D85" s="5" t="s">
        <v>132</v>
      </c>
      <c r="E85" s="5" t="s">
        <v>504</v>
      </c>
      <c r="F85" s="5" t="s">
        <v>505</v>
      </c>
      <c r="G85" s="5" t="s">
        <v>169</v>
      </c>
      <c r="H85" s="5">
        <f>IF(G85="-","-",VLOOKUP(G85,'HOST AHV'!$A$2:$B$1000000,COLUMN('HOST AHV'!B:B)-COLUMN('HOST AHV'!$A$2:$B$1000000)+1,0))</f>
        <v>0</v>
      </c>
      <c r="I85" s="5" t="s">
        <v>136</v>
      </c>
      <c r="J85" s="5" t="s">
        <v>506</v>
      </c>
      <c r="K85" s="5" t="s">
        <v>507</v>
      </c>
      <c r="L85" s="5" t="b">
        <v>1</v>
      </c>
      <c r="M85" s="5" t="s">
        <v>139</v>
      </c>
      <c r="N85" s="5">
        <f>VLOOKUP(M85,'VM NETWORK'!$A$2:$B$1000000,COLUMN('VM NETWORK'!B:B)-COLUMN('VM NETWORK'!$A$2:$B$1000000)+1,0)</f>
        <v>0</v>
      </c>
      <c r="O85" s="5">
        <v>2</v>
      </c>
      <c r="P85" s="5">
        <v>2</v>
      </c>
      <c r="Q85" s="5" t="s">
        <v>160</v>
      </c>
      <c r="R85" s="5" t="s">
        <v>183</v>
      </c>
      <c r="S85" s="5" t="s">
        <v>505</v>
      </c>
      <c r="T85" s="5" t="s">
        <v>143</v>
      </c>
      <c r="U85" s="5" t="s">
        <v>154</v>
      </c>
      <c r="V85" s="5" t="s">
        <v>146</v>
      </c>
      <c r="W85" s="5" t="s">
        <v>146</v>
      </c>
      <c r="X85" s="5" t="s">
        <v>146</v>
      </c>
      <c r="Y85" s="5" t="s">
        <v>202</v>
      </c>
    </row>
    <row r="86" spans="4:25">
      <c r="D86" s="5" t="s">
        <v>132</v>
      </c>
      <c r="E86" s="5" t="s">
        <v>508</v>
      </c>
      <c r="F86" s="5" t="s">
        <v>509</v>
      </c>
      <c r="G86" s="5" t="s">
        <v>318</v>
      </c>
      <c r="H86" s="5">
        <f>IF(G86="-","-",VLOOKUP(G86,'HOST AHV'!$A$2:$B$1000000,COLUMN('HOST AHV'!B:B)-COLUMN('HOST AHV'!$A$2:$B$1000000)+1,0))</f>
        <v>0</v>
      </c>
      <c r="I86" s="5" t="s">
        <v>136</v>
      </c>
      <c r="J86" s="5" t="s">
        <v>510</v>
      </c>
      <c r="K86" s="5" t="s">
        <v>511</v>
      </c>
      <c r="L86" s="5" t="b">
        <v>1</v>
      </c>
      <c r="M86" s="5" t="s">
        <v>139</v>
      </c>
      <c r="N86" s="5">
        <f>VLOOKUP(M86,'VM NETWORK'!$A$2:$B$1000000,COLUMN('VM NETWORK'!B:B)-COLUMN('VM NETWORK'!$A$2:$B$1000000)+1,0)</f>
        <v>0</v>
      </c>
      <c r="O86" s="5">
        <v>1</v>
      </c>
      <c r="P86" s="5">
        <v>4</v>
      </c>
      <c r="Q86" s="5" t="s">
        <v>306</v>
      </c>
      <c r="R86" s="5" t="s">
        <v>183</v>
      </c>
      <c r="S86" s="5" t="s">
        <v>146</v>
      </c>
      <c r="T86" s="5" t="s">
        <v>143</v>
      </c>
      <c r="U86" s="5" t="s">
        <v>154</v>
      </c>
      <c r="V86" s="5" t="s">
        <v>146</v>
      </c>
      <c r="W86" s="5" t="s">
        <v>146</v>
      </c>
      <c r="X86" s="5" t="s">
        <v>146</v>
      </c>
      <c r="Y86" s="5" t="s">
        <v>283</v>
      </c>
    </row>
    <row r="87" spans="4:25">
      <c r="D87" s="5" t="s">
        <v>132</v>
      </c>
      <c r="E87" s="5" t="s">
        <v>512</v>
      </c>
      <c r="F87" s="5" t="s">
        <v>513</v>
      </c>
      <c r="G87" s="5" t="s">
        <v>146</v>
      </c>
      <c r="H87" s="5">
        <f>IF(G87="-","-",VLOOKUP(G87,'HOST AHV'!$A$2:$B$1000000,COLUMN('HOST AHV'!B:B)-COLUMN('HOST AHV'!$A$2:$B$1000000)+1,0))</f>
        <v>0</v>
      </c>
      <c r="I87" s="5" t="s">
        <v>180</v>
      </c>
      <c r="J87" s="5" t="s">
        <v>146</v>
      </c>
      <c r="K87" s="5" t="s">
        <v>146</v>
      </c>
      <c r="L87" s="5" t="s">
        <v>146</v>
      </c>
      <c r="M87" s="5" t="s">
        <v>146</v>
      </c>
      <c r="N87" s="5" t="s">
        <v>146</v>
      </c>
      <c r="O87" s="5">
        <v>2</v>
      </c>
      <c r="P87" s="5">
        <v>2</v>
      </c>
      <c r="Q87" s="5" t="s">
        <v>160</v>
      </c>
      <c r="R87" s="5" t="s">
        <v>183</v>
      </c>
      <c r="S87" s="5" t="s">
        <v>146</v>
      </c>
      <c r="T87" s="5" t="s">
        <v>143</v>
      </c>
      <c r="U87" s="5" t="s">
        <v>154</v>
      </c>
      <c r="V87" s="5" t="s">
        <v>146</v>
      </c>
      <c r="W87" s="5" t="s">
        <v>146</v>
      </c>
      <c r="X87" s="5" t="s">
        <v>146</v>
      </c>
      <c r="Y87" s="5" t="s">
        <v>272</v>
      </c>
    </row>
    <row r="88" spans="4:25">
      <c r="D88" s="5" t="s">
        <v>132</v>
      </c>
      <c r="E88" s="5" t="s">
        <v>514</v>
      </c>
      <c r="F88" s="5" t="s">
        <v>515</v>
      </c>
      <c r="G88" s="5" t="s">
        <v>146</v>
      </c>
      <c r="H88" s="5">
        <f>IF(G88="-","-",VLOOKUP(G88,'HOST AHV'!$A$2:$B$1000000,COLUMN('HOST AHV'!B:B)-COLUMN('HOST AHV'!$A$2:$B$1000000)+1,0))</f>
        <v>0</v>
      </c>
      <c r="I88" s="5" t="s">
        <v>180</v>
      </c>
      <c r="J88" s="5" t="s">
        <v>146</v>
      </c>
      <c r="K88" s="5" t="s">
        <v>146</v>
      </c>
      <c r="L88" s="5" t="s">
        <v>146</v>
      </c>
      <c r="M88" s="5" t="s">
        <v>146</v>
      </c>
      <c r="N88" s="5" t="s">
        <v>146</v>
      </c>
      <c r="O88" s="5">
        <v>2</v>
      </c>
      <c r="P88" s="5">
        <v>2</v>
      </c>
      <c r="Q88" s="5" t="s">
        <v>153</v>
      </c>
      <c r="R88" s="5" t="s">
        <v>141</v>
      </c>
      <c r="S88" s="5" t="s">
        <v>146</v>
      </c>
      <c r="T88" s="5" t="s">
        <v>143</v>
      </c>
      <c r="U88" s="5" t="s">
        <v>154</v>
      </c>
      <c r="V88" s="5" t="s">
        <v>146</v>
      </c>
      <c r="W88" s="5" t="s">
        <v>146</v>
      </c>
      <c r="X88" s="5" t="s">
        <v>146</v>
      </c>
      <c r="Y88" s="5" t="s">
        <v>263</v>
      </c>
    </row>
    <row r="89" spans="4:25">
      <c r="D89" s="5" t="s">
        <v>132</v>
      </c>
      <c r="E89" s="5" t="s">
        <v>516</v>
      </c>
      <c r="F89" s="5" t="s">
        <v>517</v>
      </c>
      <c r="G89" s="5" t="s">
        <v>146</v>
      </c>
      <c r="H89" s="5">
        <f>IF(G89="-","-",VLOOKUP(G89,'HOST AHV'!$A$2:$B$1000000,COLUMN('HOST AHV'!B:B)-COLUMN('HOST AHV'!$A$2:$B$1000000)+1,0))</f>
        <v>0</v>
      </c>
      <c r="I89" s="5" t="s">
        <v>180</v>
      </c>
      <c r="J89" s="5" t="s">
        <v>146</v>
      </c>
      <c r="K89" s="5" t="s">
        <v>146</v>
      </c>
      <c r="L89" s="5" t="s">
        <v>146</v>
      </c>
      <c r="M89" s="5" t="s">
        <v>146</v>
      </c>
      <c r="N89" s="5" t="s">
        <v>146</v>
      </c>
      <c r="O89" s="5">
        <v>1</v>
      </c>
      <c r="P89" s="5">
        <v>1</v>
      </c>
      <c r="Q89" s="5" t="s">
        <v>518</v>
      </c>
      <c r="R89" s="5" t="s">
        <v>183</v>
      </c>
      <c r="S89" s="5" t="s">
        <v>517</v>
      </c>
      <c r="T89" s="5" t="s">
        <v>143</v>
      </c>
      <c r="U89" s="5" t="s">
        <v>154</v>
      </c>
      <c r="V89" s="5" t="s">
        <v>146</v>
      </c>
      <c r="W89" s="5" t="s">
        <v>146</v>
      </c>
      <c r="X89" s="5" t="s">
        <v>146</v>
      </c>
      <c r="Y89" s="5" t="s">
        <v>147</v>
      </c>
    </row>
  </sheetData>
  <autoFilter ref="D1:Z1"/>
  <mergeCells count="68">
    <mergeCell ref="T11:T12"/>
    <mergeCell ref="U11:U12"/>
    <mergeCell ref="V11:V12"/>
    <mergeCell ref="W11:W12"/>
    <mergeCell ref="X11:X12"/>
    <mergeCell ref="Y11:Y12"/>
    <mergeCell ref="D11:D12"/>
    <mergeCell ref="F11:F12"/>
    <mergeCell ref="G11:G12"/>
    <mergeCell ref="H11:H12"/>
    <mergeCell ref="I11:I12"/>
    <mergeCell ref="E11:E12"/>
    <mergeCell ref="O11:O12"/>
    <mergeCell ref="P11:P12"/>
    <mergeCell ref="Q11:Q12"/>
    <mergeCell ref="R11:R12"/>
    <mergeCell ref="S11:S12"/>
    <mergeCell ref="T19:T20"/>
    <mergeCell ref="V19:V20"/>
    <mergeCell ref="U19:U20"/>
    <mergeCell ref="X19:X20"/>
    <mergeCell ref="W19:W20"/>
    <mergeCell ref="Y19:Y20"/>
    <mergeCell ref="D19:D20"/>
    <mergeCell ref="F19:F20"/>
    <mergeCell ref="G19:G20"/>
    <mergeCell ref="H19:H20"/>
    <mergeCell ref="I19:I20"/>
    <mergeCell ref="E19:E20"/>
    <mergeCell ref="O19:O20"/>
    <mergeCell ref="P19:P20"/>
    <mergeCell ref="Q19:Q20"/>
    <mergeCell ref="R19:R20"/>
    <mergeCell ref="S19:S20"/>
    <mergeCell ref="T67:T68"/>
    <mergeCell ref="V67:V68"/>
    <mergeCell ref="U67:U68"/>
    <mergeCell ref="X67:X68"/>
    <mergeCell ref="W67:W68"/>
    <mergeCell ref="Y67:Y68"/>
    <mergeCell ref="D67:D68"/>
    <mergeCell ref="F67:F68"/>
    <mergeCell ref="G67:G68"/>
    <mergeCell ref="H67:H68"/>
    <mergeCell ref="I67:I68"/>
    <mergeCell ref="E67:E68"/>
    <mergeCell ref="O67:O68"/>
    <mergeCell ref="P67:P68"/>
    <mergeCell ref="Q67:Q68"/>
    <mergeCell ref="R67:R68"/>
    <mergeCell ref="S67:S68"/>
    <mergeCell ref="T68:T69"/>
    <mergeCell ref="V68:V69"/>
    <mergeCell ref="U68:U69"/>
    <mergeCell ref="X68:X69"/>
    <mergeCell ref="W68:W69"/>
    <mergeCell ref="Y68:Y69"/>
    <mergeCell ref="D68:D69"/>
    <mergeCell ref="F68:F69"/>
    <mergeCell ref="G68:G69"/>
    <mergeCell ref="H68:H69"/>
    <mergeCell ref="I68:I69"/>
    <mergeCell ref="E68:E69"/>
    <mergeCell ref="O68:O69"/>
    <mergeCell ref="P68:P69"/>
    <mergeCell ref="Q68:Q69"/>
    <mergeCell ref="R68:R69"/>
    <mergeCell ref="S68:S6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42"/>
  <sheetViews>
    <sheetView workbookViewId="0"/>
  </sheetViews>
  <sheetFormatPr defaultRowHeight="15"/>
  <cols>
    <col min="1" max="20" width="25.7109375" customWidth="1"/>
  </cols>
  <sheetData>
    <row r="1" spans="1:15">
      <c r="A1" s="4" t="s">
        <v>56</v>
      </c>
      <c r="B1" s="4" t="s">
        <v>35</v>
      </c>
      <c r="C1" s="4" t="s">
        <v>57</v>
      </c>
      <c r="D1" s="4" t="s">
        <v>58</v>
      </c>
      <c r="E1" s="4" t="s">
        <v>59</v>
      </c>
      <c r="F1" s="4" t="s">
        <v>60</v>
      </c>
      <c r="G1" s="4" t="s">
        <v>61</v>
      </c>
      <c r="H1" s="4" t="s">
        <v>62</v>
      </c>
      <c r="I1" s="4" t="s">
        <v>63</v>
      </c>
      <c r="J1" s="4" t="s">
        <v>64</v>
      </c>
      <c r="K1" s="4" t="s">
        <v>65</v>
      </c>
      <c r="L1" s="4" t="s">
        <v>66</v>
      </c>
      <c r="M1" s="4" t="s">
        <v>67</v>
      </c>
      <c r="N1" s="4" t="s">
        <v>68</v>
      </c>
      <c r="O1" s="4" t="s">
        <v>69</v>
      </c>
    </row>
    <row r="2" spans="1:15">
      <c r="A2" s="5" t="s">
        <v>134</v>
      </c>
      <c r="B2" s="5" t="s">
        <v>133</v>
      </c>
      <c r="C2" s="5" t="s">
        <v>519</v>
      </c>
      <c r="D2" s="5" t="s">
        <v>520</v>
      </c>
      <c r="E2" s="5">
        <v>0</v>
      </c>
      <c r="F2" s="5" t="s">
        <v>521</v>
      </c>
      <c r="G2" t="s">
        <v>522</v>
      </c>
      <c r="H2" s="5">
        <f>IF(G2="-","-",VLOOKUP(G2,'VDISK INFO'!$C$2:$D$1000000,COLUMN('VDISK INFO'!D:D)-COLUMN('VDISK INFO'!$C$2:$D$1000000)+1,0))</f>
        <v>0</v>
      </c>
      <c r="I2" s="5" t="s">
        <v>523</v>
      </c>
      <c r="J2" s="5">
        <f>IF(G2="-","-",VLOOKUP(I2,'STORAGE CONTAINER'!$A$2:$B$1000000,COLUMN('STORAGE CONTAINER'!B:B)-COLUMN('STORAGE CONTAINER'!$A$2:$B$1000000)+1,0))</f>
        <v>0</v>
      </c>
      <c r="K2" s="5" t="s">
        <v>146</v>
      </c>
      <c r="L2" s="5" t="s">
        <v>146</v>
      </c>
      <c r="M2" s="5" t="b">
        <v>0</v>
      </c>
      <c r="N2" s="5" t="s">
        <v>146</v>
      </c>
      <c r="O2" s="5" t="s">
        <v>146</v>
      </c>
    </row>
    <row r="3" spans="1:15">
      <c r="A3" s="5" t="s">
        <v>134</v>
      </c>
      <c r="B3" s="5" t="s">
        <v>133</v>
      </c>
      <c r="C3" s="5" t="s">
        <v>519</v>
      </c>
      <c r="D3" s="5" t="s">
        <v>524</v>
      </c>
      <c r="E3" s="5">
        <v>1</v>
      </c>
      <c r="F3" s="5" t="s">
        <v>521</v>
      </c>
      <c r="G3" t="s">
        <v>525</v>
      </c>
      <c r="H3" s="5">
        <f>IF(G3="-","-",VLOOKUP(G3,'VDISK INFO'!$C$2:$D$1000000,COLUMN('VDISK INFO'!D:D)-COLUMN('VDISK INFO'!$C$2:$D$1000000)+1,0))</f>
        <v>0</v>
      </c>
      <c r="I3" s="5" t="s">
        <v>523</v>
      </c>
      <c r="J3" s="5">
        <f>IF(G3="-","-",VLOOKUP(I3,'STORAGE CONTAINER'!$A$2:$B$1000000,COLUMN('STORAGE CONTAINER'!B:B)-COLUMN('STORAGE CONTAINER'!$A$2:$B$1000000)+1,0))</f>
        <v>0</v>
      </c>
      <c r="K3" s="5" t="s">
        <v>146</v>
      </c>
      <c r="L3" s="5" t="s">
        <v>146</v>
      </c>
      <c r="M3" s="5" t="b">
        <v>0</v>
      </c>
      <c r="N3" s="5" t="s">
        <v>146</v>
      </c>
      <c r="O3" s="5" t="s">
        <v>146</v>
      </c>
    </row>
    <row r="4" spans="1:15">
      <c r="A4" s="5" t="s">
        <v>134</v>
      </c>
      <c r="B4" s="5" t="s">
        <v>133</v>
      </c>
      <c r="C4" s="5" t="s">
        <v>519</v>
      </c>
      <c r="D4" s="5" t="s">
        <v>526</v>
      </c>
      <c r="E4" s="5">
        <v>2</v>
      </c>
      <c r="F4" s="5" t="s">
        <v>527</v>
      </c>
      <c r="G4" t="s">
        <v>146</v>
      </c>
      <c r="H4" s="5">
        <f>IF(G4="-","-",VLOOKUP(G4,'VDISK INFO'!$C$2:$D$1000000,COLUMN('VDISK INFO'!D:D)-COLUMN('VDISK INFO'!$C$2:$D$1000000)+1,0))</f>
        <v>0</v>
      </c>
      <c r="I4" s="5" t="s">
        <v>146</v>
      </c>
      <c r="J4" s="5">
        <f>IF(G4="-","-",VLOOKUP(I4,'STORAGE CONTAINER'!$A$2:$B$1000000,COLUMN('STORAGE CONTAINER'!B:B)-COLUMN('STORAGE CONTAINER'!$A$2:$B$1000000)+1,0))</f>
        <v>0</v>
      </c>
      <c r="K4" s="5" t="s">
        <v>528</v>
      </c>
      <c r="L4" s="5">
        <f>IF(K4="","-",VLOOKUP(K4,'VOLUME GROUP'!$A$2:$B$1000000,COLUMN('VOLUME GROUP'!B:B)-COLUMN('VOLUME GROUP'!$A$2:$B$1000000)+1,0))</f>
        <v>0</v>
      </c>
      <c r="M4" s="5" t="b">
        <v>0</v>
      </c>
      <c r="N4" s="5" t="s">
        <v>146</v>
      </c>
      <c r="O4" s="5" t="s">
        <v>146</v>
      </c>
    </row>
    <row r="5" spans="1:15">
      <c r="A5" s="5" t="s">
        <v>134</v>
      </c>
      <c r="B5" s="5" t="s">
        <v>133</v>
      </c>
      <c r="C5" s="5" t="s">
        <v>519</v>
      </c>
      <c r="D5" s="5" t="s">
        <v>529</v>
      </c>
      <c r="E5" s="5">
        <v>3</v>
      </c>
      <c r="F5" s="5" t="s">
        <v>527</v>
      </c>
      <c r="G5" t="s">
        <v>146</v>
      </c>
      <c r="H5" s="5">
        <f>IF(G5="-","-",VLOOKUP(G5,'VDISK INFO'!$C$2:$D$1000000,COLUMN('VDISK INFO'!D:D)-COLUMN('VDISK INFO'!$C$2:$D$1000000)+1,0))</f>
        <v>0</v>
      </c>
      <c r="I5" s="5" t="s">
        <v>146</v>
      </c>
      <c r="J5" s="5">
        <f>IF(G5="-","-",VLOOKUP(I5,'STORAGE CONTAINER'!$A$2:$B$1000000,COLUMN('STORAGE CONTAINER'!B:B)-COLUMN('STORAGE CONTAINER'!$A$2:$B$1000000)+1,0))</f>
        <v>0</v>
      </c>
      <c r="K5" s="5" t="s">
        <v>530</v>
      </c>
      <c r="L5" s="5">
        <f>IF(K5="","-",VLOOKUP(K5,'VOLUME GROUP'!$A$2:$B$1000000,COLUMN('VOLUME GROUP'!B:B)-COLUMN('VOLUME GROUP'!$A$2:$B$1000000)+1,0))</f>
        <v>0</v>
      </c>
      <c r="M5" s="5" t="b">
        <v>0</v>
      </c>
      <c r="N5" s="5" t="s">
        <v>146</v>
      </c>
      <c r="O5" s="5" t="s">
        <v>146</v>
      </c>
    </row>
    <row r="6" spans="1:15">
      <c r="A6" s="5" t="s">
        <v>134</v>
      </c>
      <c r="B6" s="5" t="s">
        <v>133</v>
      </c>
      <c r="C6" s="5" t="s">
        <v>519</v>
      </c>
      <c r="D6" s="5" t="s">
        <v>531</v>
      </c>
      <c r="E6" s="5">
        <v>4</v>
      </c>
      <c r="F6" s="5" t="s">
        <v>527</v>
      </c>
      <c r="G6" t="s">
        <v>146</v>
      </c>
      <c r="H6" s="5">
        <f>IF(G6="-","-",VLOOKUP(G6,'VDISK INFO'!$C$2:$D$1000000,COLUMN('VDISK INFO'!D:D)-COLUMN('VDISK INFO'!$C$2:$D$1000000)+1,0))</f>
        <v>0</v>
      </c>
      <c r="I6" s="5" t="s">
        <v>146</v>
      </c>
      <c r="J6" s="5">
        <f>IF(G6="-","-",VLOOKUP(I6,'STORAGE CONTAINER'!$A$2:$B$1000000,COLUMN('STORAGE CONTAINER'!B:B)-COLUMN('STORAGE CONTAINER'!$A$2:$B$1000000)+1,0))</f>
        <v>0</v>
      </c>
      <c r="K6" s="5" t="s">
        <v>532</v>
      </c>
      <c r="L6" s="5">
        <f>IF(K6="","-",VLOOKUP(K6,'VOLUME GROUP'!$A$2:$B$1000000,COLUMN('VOLUME GROUP'!B:B)-COLUMN('VOLUME GROUP'!$A$2:$B$1000000)+1,0))</f>
        <v>0</v>
      </c>
      <c r="M6" s="5" t="b">
        <v>0</v>
      </c>
      <c r="N6" s="5" t="s">
        <v>146</v>
      </c>
      <c r="O6" s="5" t="s">
        <v>146</v>
      </c>
    </row>
    <row r="7" spans="1:15">
      <c r="A7" s="5" t="s">
        <v>149</v>
      </c>
      <c r="B7" s="5" t="s">
        <v>148</v>
      </c>
      <c r="C7" s="5" t="s">
        <v>519</v>
      </c>
      <c r="D7" s="5" t="s">
        <v>520</v>
      </c>
      <c r="E7" s="5">
        <v>0</v>
      </c>
      <c r="F7" s="5" t="s">
        <v>521</v>
      </c>
      <c r="G7" t="s">
        <v>533</v>
      </c>
      <c r="H7" s="5">
        <f>IF(G7="-","-",VLOOKUP(G7,'VDISK INFO'!$C$2:$D$1000000,COLUMN('VDISK INFO'!D:D)-COLUMN('VDISK INFO'!$C$2:$D$1000000)+1,0))</f>
        <v>0</v>
      </c>
      <c r="I7" s="5" t="s">
        <v>523</v>
      </c>
      <c r="J7" s="5">
        <f>IF(G7="-","-",VLOOKUP(I7,'STORAGE CONTAINER'!$A$2:$B$1000000,COLUMN('STORAGE CONTAINER'!B:B)-COLUMN('STORAGE CONTAINER'!$A$2:$B$1000000)+1,0))</f>
        <v>0</v>
      </c>
      <c r="K7" s="5" t="s">
        <v>146</v>
      </c>
      <c r="L7" s="5" t="s">
        <v>146</v>
      </c>
      <c r="M7" s="5" t="b">
        <v>0</v>
      </c>
      <c r="N7" s="5" t="s">
        <v>146</v>
      </c>
      <c r="O7" s="5" t="s">
        <v>146</v>
      </c>
    </row>
    <row r="8" spans="1:15">
      <c r="A8" s="5" t="s">
        <v>149</v>
      </c>
      <c r="B8" s="5" t="s">
        <v>148</v>
      </c>
      <c r="C8" s="5" t="s">
        <v>534</v>
      </c>
      <c r="D8" s="5" t="s">
        <v>535</v>
      </c>
      <c r="E8" s="5">
        <v>3</v>
      </c>
      <c r="F8" s="5" t="s">
        <v>521</v>
      </c>
      <c r="G8" t="s">
        <v>536</v>
      </c>
      <c r="H8" s="5">
        <f>IF(G8="-","-",VLOOKUP(G8,'VDISK INFO'!$C$2:$D$1000000,COLUMN('VDISK INFO'!D:D)-COLUMN('VDISK INFO'!$C$2:$D$1000000)+1,0))</f>
        <v>0</v>
      </c>
      <c r="I8" s="5" t="s">
        <v>537</v>
      </c>
      <c r="J8" s="5">
        <f>IF(G8="-","-",VLOOKUP(I8,'STORAGE CONTAINER'!$A$2:$B$1000000,COLUMN('STORAGE CONTAINER'!B:B)-COLUMN('STORAGE CONTAINER'!$A$2:$B$1000000)+1,0))</f>
        <v>0</v>
      </c>
      <c r="K8" s="5" t="s">
        <v>146</v>
      </c>
      <c r="L8" s="5" t="s">
        <v>146</v>
      </c>
      <c r="M8" s="5" t="b">
        <v>0</v>
      </c>
      <c r="N8" s="5" t="s">
        <v>146</v>
      </c>
      <c r="O8" s="5" t="s">
        <v>146</v>
      </c>
    </row>
    <row r="9" spans="1:15">
      <c r="A9" s="5" t="s">
        <v>157</v>
      </c>
      <c r="B9" s="5" t="s">
        <v>156</v>
      </c>
      <c r="C9" s="5" t="s">
        <v>519</v>
      </c>
      <c r="D9" s="5" t="s">
        <v>520</v>
      </c>
      <c r="E9" s="5">
        <v>0</v>
      </c>
      <c r="F9" s="5" t="s">
        <v>521</v>
      </c>
      <c r="G9" t="s">
        <v>538</v>
      </c>
      <c r="H9" s="5">
        <f>IF(G9="-","-",VLOOKUP(G9,'VDISK INFO'!$C$2:$D$1000000,COLUMN('VDISK INFO'!D:D)-COLUMN('VDISK INFO'!$C$2:$D$1000000)+1,0))</f>
        <v>0</v>
      </c>
      <c r="I9" s="5" t="s">
        <v>523</v>
      </c>
      <c r="J9" s="5">
        <f>IF(G9="-","-",VLOOKUP(I9,'STORAGE CONTAINER'!$A$2:$B$1000000,COLUMN('STORAGE CONTAINER'!B:B)-COLUMN('STORAGE CONTAINER'!$A$2:$B$1000000)+1,0))</f>
        <v>0</v>
      </c>
      <c r="K9" s="5" t="s">
        <v>146</v>
      </c>
      <c r="L9" s="5" t="s">
        <v>146</v>
      </c>
      <c r="M9" s="5" t="b">
        <v>0</v>
      </c>
      <c r="N9" s="5" t="s">
        <v>146</v>
      </c>
      <c r="O9" s="5" t="s">
        <v>146</v>
      </c>
    </row>
    <row r="10" spans="1:15">
      <c r="A10" s="5" t="s">
        <v>157</v>
      </c>
      <c r="B10" s="5" t="s">
        <v>156</v>
      </c>
      <c r="C10" s="5" t="s">
        <v>519</v>
      </c>
      <c r="D10" s="5" t="s">
        <v>524</v>
      </c>
      <c r="E10" s="5">
        <v>1</v>
      </c>
      <c r="F10" s="5" t="s">
        <v>521</v>
      </c>
      <c r="G10" t="s">
        <v>539</v>
      </c>
      <c r="H10" s="5">
        <f>IF(G10="-","-",VLOOKUP(G10,'VDISK INFO'!$C$2:$D$1000000,COLUMN('VDISK INFO'!D:D)-COLUMN('VDISK INFO'!$C$2:$D$1000000)+1,0))</f>
        <v>0</v>
      </c>
      <c r="I10" s="5" t="s">
        <v>523</v>
      </c>
      <c r="J10" s="5">
        <f>IF(G10="-","-",VLOOKUP(I10,'STORAGE CONTAINER'!$A$2:$B$1000000,COLUMN('STORAGE CONTAINER'!B:B)-COLUMN('STORAGE CONTAINER'!$A$2:$B$1000000)+1,0))</f>
        <v>0</v>
      </c>
      <c r="K10" s="5" t="s">
        <v>146</v>
      </c>
      <c r="L10" s="5" t="s">
        <v>146</v>
      </c>
      <c r="M10" s="5" t="b">
        <v>0</v>
      </c>
      <c r="N10" s="5" t="s">
        <v>146</v>
      </c>
      <c r="O10" s="5" t="s">
        <v>146</v>
      </c>
    </row>
    <row r="11" spans="1:15">
      <c r="A11" s="5" t="s">
        <v>157</v>
      </c>
      <c r="B11" s="5" t="s">
        <v>156</v>
      </c>
      <c r="C11" s="5" t="s">
        <v>534</v>
      </c>
      <c r="D11" s="5" t="s">
        <v>535</v>
      </c>
      <c r="E11" s="5">
        <v>3</v>
      </c>
      <c r="F11" s="5" t="s">
        <v>521</v>
      </c>
      <c r="G11" t="s">
        <v>540</v>
      </c>
      <c r="H11" s="5">
        <f>IF(G11="-","-",VLOOKUP(G11,'VDISK INFO'!$C$2:$D$1000000,COLUMN('VDISK INFO'!D:D)-COLUMN('VDISK INFO'!$C$2:$D$1000000)+1,0))</f>
        <v>0</v>
      </c>
      <c r="I11" s="5" t="s">
        <v>537</v>
      </c>
      <c r="J11" s="5">
        <f>IF(G11="-","-",VLOOKUP(I11,'STORAGE CONTAINER'!$A$2:$B$1000000,COLUMN('STORAGE CONTAINER'!B:B)-COLUMN('STORAGE CONTAINER'!$A$2:$B$1000000)+1,0))</f>
        <v>0</v>
      </c>
      <c r="K11" s="5" t="s">
        <v>146</v>
      </c>
      <c r="L11" s="5" t="s">
        <v>146</v>
      </c>
      <c r="M11" s="5" t="b">
        <v>0</v>
      </c>
      <c r="N11" s="5" t="s">
        <v>146</v>
      </c>
      <c r="O11" s="5" t="s">
        <v>146</v>
      </c>
    </row>
    <row r="12" spans="1:15">
      <c r="A12" s="5" t="s">
        <v>163</v>
      </c>
      <c r="B12" s="5" t="s">
        <v>162</v>
      </c>
      <c r="C12" s="5" t="s">
        <v>519</v>
      </c>
      <c r="D12" s="5" t="s">
        <v>520</v>
      </c>
      <c r="E12" s="5">
        <v>0</v>
      </c>
      <c r="F12" s="5" t="s">
        <v>521</v>
      </c>
      <c r="G12" t="s">
        <v>541</v>
      </c>
      <c r="H12" s="5">
        <f>IF(G12="-","-",VLOOKUP(G12,'VDISK INFO'!$C$2:$D$1000000,COLUMN('VDISK INFO'!D:D)-COLUMN('VDISK INFO'!$C$2:$D$1000000)+1,0))</f>
        <v>0</v>
      </c>
      <c r="I12" s="5" t="s">
        <v>523</v>
      </c>
      <c r="J12" s="5">
        <f>IF(G12="-","-",VLOOKUP(I12,'STORAGE CONTAINER'!$A$2:$B$1000000,COLUMN('STORAGE CONTAINER'!B:B)-COLUMN('STORAGE CONTAINER'!$A$2:$B$1000000)+1,0))</f>
        <v>0</v>
      </c>
      <c r="K12" s="5" t="s">
        <v>146</v>
      </c>
      <c r="L12" s="5" t="s">
        <v>146</v>
      </c>
      <c r="M12" s="5" t="b">
        <v>0</v>
      </c>
      <c r="N12" s="5" t="s">
        <v>146</v>
      </c>
      <c r="O12" s="5" t="s">
        <v>146</v>
      </c>
    </row>
    <row r="13" spans="1:15">
      <c r="A13" s="5" t="s">
        <v>163</v>
      </c>
      <c r="B13" s="5" t="s">
        <v>162</v>
      </c>
      <c r="C13" s="5" t="s">
        <v>534</v>
      </c>
      <c r="D13" s="5" t="s">
        <v>535</v>
      </c>
      <c r="E13" s="5">
        <v>3</v>
      </c>
      <c r="F13" s="5" t="s">
        <v>521</v>
      </c>
      <c r="G13" t="s">
        <v>542</v>
      </c>
      <c r="H13" s="5">
        <f>IF(G13="-","-",VLOOKUP(G13,'VDISK INFO'!$C$2:$D$1000000,COLUMN('VDISK INFO'!D:D)-COLUMN('VDISK INFO'!$C$2:$D$1000000)+1,0))</f>
        <v>0</v>
      </c>
      <c r="I13" s="5" t="s">
        <v>537</v>
      </c>
      <c r="J13" s="5">
        <f>IF(G13="-","-",VLOOKUP(I13,'STORAGE CONTAINER'!$A$2:$B$1000000,COLUMN('STORAGE CONTAINER'!B:B)-COLUMN('STORAGE CONTAINER'!$A$2:$B$1000000)+1,0))</f>
        <v>0</v>
      </c>
      <c r="K13" s="5" t="s">
        <v>146</v>
      </c>
      <c r="L13" s="5" t="s">
        <v>146</v>
      </c>
      <c r="M13" s="5" t="b">
        <v>0</v>
      </c>
      <c r="N13" s="5" t="s">
        <v>146</v>
      </c>
      <c r="O13" s="5" t="s">
        <v>146</v>
      </c>
    </row>
    <row r="14" spans="1:15">
      <c r="A14" s="5" t="s">
        <v>168</v>
      </c>
      <c r="B14" s="5" t="s">
        <v>167</v>
      </c>
      <c r="C14" s="5" t="s">
        <v>519</v>
      </c>
      <c r="D14" s="5" t="s">
        <v>520</v>
      </c>
      <c r="E14" s="5">
        <v>0</v>
      </c>
      <c r="F14" s="5" t="s">
        <v>521</v>
      </c>
      <c r="G14" t="s">
        <v>543</v>
      </c>
      <c r="H14" s="5">
        <f>IF(G14="-","-",VLOOKUP(G14,'VDISK INFO'!$C$2:$D$1000000,COLUMN('VDISK INFO'!D:D)-COLUMN('VDISK INFO'!$C$2:$D$1000000)+1,0))</f>
        <v>0</v>
      </c>
      <c r="I14" s="5" t="s">
        <v>523</v>
      </c>
      <c r="J14" s="5">
        <f>IF(G14="-","-",VLOOKUP(I14,'STORAGE CONTAINER'!$A$2:$B$1000000,COLUMN('STORAGE CONTAINER'!B:B)-COLUMN('STORAGE CONTAINER'!$A$2:$B$1000000)+1,0))</f>
        <v>0</v>
      </c>
      <c r="K14" s="5" t="s">
        <v>146</v>
      </c>
      <c r="L14" s="5" t="s">
        <v>146</v>
      </c>
      <c r="M14" s="5" t="b">
        <v>0</v>
      </c>
      <c r="N14" s="5" t="s">
        <v>146</v>
      </c>
      <c r="O14" s="5" t="s">
        <v>146</v>
      </c>
    </row>
    <row r="15" spans="1:15">
      <c r="A15" s="5" t="s">
        <v>168</v>
      </c>
      <c r="B15" s="5" t="s">
        <v>167</v>
      </c>
      <c r="C15" s="5" t="s">
        <v>519</v>
      </c>
      <c r="D15" s="5" t="s">
        <v>524</v>
      </c>
      <c r="E15" s="5">
        <v>1</v>
      </c>
      <c r="F15" s="5" t="s">
        <v>521</v>
      </c>
      <c r="G15" t="s">
        <v>544</v>
      </c>
      <c r="H15" s="5">
        <f>IF(G15="-","-",VLOOKUP(G15,'VDISK INFO'!$C$2:$D$1000000,COLUMN('VDISK INFO'!D:D)-COLUMN('VDISK INFO'!$C$2:$D$1000000)+1,0))</f>
        <v>0</v>
      </c>
      <c r="I15" s="5" t="s">
        <v>523</v>
      </c>
      <c r="J15" s="5">
        <f>IF(G15="-","-",VLOOKUP(I15,'STORAGE CONTAINER'!$A$2:$B$1000000,COLUMN('STORAGE CONTAINER'!B:B)-COLUMN('STORAGE CONTAINER'!$A$2:$B$1000000)+1,0))</f>
        <v>0</v>
      </c>
      <c r="K15" s="5" t="s">
        <v>146</v>
      </c>
      <c r="L15" s="5" t="s">
        <v>146</v>
      </c>
      <c r="M15" s="5" t="b">
        <v>0</v>
      </c>
      <c r="N15" s="5" t="s">
        <v>146</v>
      </c>
      <c r="O15" s="5" t="s">
        <v>146</v>
      </c>
    </row>
    <row r="16" spans="1:15">
      <c r="A16" s="5" t="s">
        <v>168</v>
      </c>
      <c r="B16" s="5" t="s">
        <v>167</v>
      </c>
      <c r="C16" s="5" t="s">
        <v>534</v>
      </c>
      <c r="D16" s="5" t="s">
        <v>535</v>
      </c>
      <c r="E16" s="5">
        <v>3</v>
      </c>
      <c r="F16" s="5" t="s">
        <v>521</v>
      </c>
      <c r="G16" t="s">
        <v>545</v>
      </c>
      <c r="H16" s="5">
        <f>IF(G16="-","-",VLOOKUP(G16,'VDISK INFO'!$C$2:$D$1000000,COLUMN('VDISK INFO'!D:D)-COLUMN('VDISK INFO'!$C$2:$D$1000000)+1,0))</f>
        <v>0</v>
      </c>
      <c r="I16" s="5" t="s">
        <v>537</v>
      </c>
      <c r="J16" s="5">
        <f>IF(G16="-","-",VLOOKUP(I16,'STORAGE CONTAINER'!$A$2:$B$1000000,COLUMN('STORAGE CONTAINER'!B:B)-COLUMN('STORAGE CONTAINER'!$A$2:$B$1000000)+1,0))</f>
        <v>0</v>
      </c>
      <c r="K16" s="5" t="s">
        <v>146</v>
      </c>
      <c r="L16" s="5" t="s">
        <v>146</v>
      </c>
      <c r="M16" s="5" t="b">
        <v>0</v>
      </c>
      <c r="N16" s="5" t="s">
        <v>146</v>
      </c>
      <c r="O16" s="5" t="s">
        <v>146</v>
      </c>
    </row>
    <row r="17" spans="1:15">
      <c r="A17" s="5" t="s">
        <v>174</v>
      </c>
      <c r="B17" s="5" t="s">
        <v>173</v>
      </c>
      <c r="C17" s="5" t="s">
        <v>519</v>
      </c>
      <c r="D17" s="5" t="s">
        <v>520</v>
      </c>
      <c r="E17" s="5">
        <v>0</v>
      </c>
      <c r="F17" s="5" t="s">
        <v>521</v>
      </c>
      <c r="G17" t="s">
        <v>546</v>
      </c>
      <c r="H17" s="5">
        <f>IF(G17="-","-",VLOOKUP(G17,'VDISK INFO'!$C$2:$D$1000000,COLUMN('VDISK INFO'!D:D)-COLUMN('VDISK INFO'!$C$2:$D$1000000)+1,0))</f>
        <v>0</v>
      </c>
      <c r="I17" s="5" t="s">
        <v>523</v>
      </c>
      <c r="J17" s="5">
        <f>IF(G17="-","-",VLOOKUP(I17,'STORAGE CONTAINER'!$A$2:$B$1000000,COLUMN('STORAGE CONTAINER'!B:B)-COLUMN('STORAGE CONTAINER'!$A$2:$B$1000000)+1,0))</f>
        <v>0</v>
      </c>
      <c r="K17" s="5" t="s">
        <v>146</v>
      </c>
      <c r="L17" s="5" t="s">
        <v>146</v>
      </c>
      <c r="M17" s="5" t="b">
        <v>0</v>
      </c>
      <c r="N17" s="5" t="s">
        <v>146</v>
      </c>
      <c r="O17" s="5" t="s">
        <v>146</v>
      </c>
    </row>
    <row r="18" spans="1:15">
      <c r="A18" s="5" t="s">
        <v>174</v>
      </c>
      <c r="B18" s="5" t="s">
        <v>173</v>
      </c>
      <c r="C18" s="5" t="s">
        <v>534</v>
      </c>
      <c r="D18" s="5" t="s">
        <v>535</v>
      </c>
      <c r="E18" s="5">
        <v>3</v>
      </c>
      <c r="F18" s="5" t="s">
        <v>521</v>
      </c>
      <c r="G18" t="s">
        <v>547</v>
      </c>
      <c r="H18" s="5">
        <f>IF(G18="-","-",VLOOKUP(G18,'VDISK INFO'!$C$2:$D$1000000,COLUMN('VDISK INFO'!D:D)-COLUMN('VDISK INFO'!$C$2:$D$1000000)+1,0))</f>
        <v>0</v>
      </c>
      <c r="I18" s="5" t="s">
        <v>537</v>
      </c>
      <c r="J18" s="5">
        <f>IF(G18="-","-",VLOOKUP(I18,'STORAGE CONTAINER'!$A$2:$B$1000000,COLUMN('STORAGE CONTAINER'!B:B)-COLUMN('STORAGE CONTAINER'!$A$2:$B$1000000)+1,0))</f>
        <v>0</v>
      </c>
      <c r="K18" s="5" t="s">
        <v>146</v>
      </c>
      <c r="L18" s="5" t="s">
        <v>146</v>
      </c>
      <c r="M18" s="5" t="b">
        <v>0</v>
      </c>
      <c r="N18" s="5" t="s">
        <v>146</v>
      </c>
      <c r="O18" s="5" t="s">
        <v>146</v>
      </c>
    </row>
    <row r="19" spans="1:15">
      <c r="A19" s="5" t="s">
        <v>179</v>
      </c>
      <c r="B19" s="5" t="s">
        <v>178</v>
      </c>
      <c r="C19" s="5" t="s">
        <v>534</v>
      </c>
      <c r="D19" s="5" t="s">
        <v>548</v>
      </c>
      <c r="E19" s="5">
        <v>0</v>
      </c>
      <c r="F19" s="5" t="s">
        <v>68</v>
      </c>
      <c r="G19" t="s">
        <v>146</v>
      </c>
      <c r="H19" s="5">
        <f>IF(G19="-","-",VLOOKUP(G19,'VDISK INFO'!$C$2:$D$1000000,COLUMN('VDISK INFO'!D:D)-COLUMN('VDISK INFO'!$C$2:$D$1000000)+1,0))</f>
        <v>0</v>
      </c>
      <c r="I19" s="5" t="s">
        <v>146</v>
      </c>
      <c r="J19" s="5">
        <f>IF(G19="-","-",VLOOKUP(I19,'STORAGE CONTAINER'!$A$2:$B$1000000,COLUMN('STORAGE CONTAINER'!B:B)-COLUMN('STORAGE CONTAINER'!$A$2:$B$1000000)+1,0))</f>
        <v>0</v>
      </c>
      <c r="K19" s="5" t="s">
        <v>146</v>
      </c>
      <c r="L19" s="5" t="s">
        <v>146</v>
      </c>
      <c r="M19" s="5" t="b">
        <v>0</v>
      </c>
      <c r="N19" s="5" t="b">
        <v>1</v>
      </c>
      <c r="O19" s="5" t="s">
        <v>549</v>
      </c>
    </row>
    <row r="20" spans="1:15">
      <c r="A20" s="5" t="s">
        <v>179</v>
      </c>
      <c r="B20" s="5" t="s">
        <v>178</v>
      </c>
      <c r="C20" s="5" t="s">
        <v>519</v>
      </c>
      <c r="D20" s="5" t="s">
        <v>520</v>
      </c>
      <c r="E20" s="5">
        <v>0</v>
      </c>
      <c r="F20" s="5" t="s">
        <v>521</v>
      </c>
      <c r="G20" t="s">
        <v>550</v>
      </c>
      <c r="H20" s="5">
        <f>IF(G20="-","-",VLOOKUP(G20,'VDISK INFO'!$C$2:$D$1000000,COLUMN('VDISK INFO'!D:D)-COLUMN('VDISK INFO'!$C$2:$D$1000000)+1,0))</f>
        <v>0</v>
      </c>
      <c r="I20" s="5" t="s">
        <v>551</v>
      </c>
      <c r="J20" s="5">
        <f>IF(G20="-","-",VLOOKUP(I20,'STORAGE CONTAINER'!$A$2:$B$1000000,COLUMN('STORAGE CONTAINER'!B:B)-COLUMN('STORAGE CONTAINER'!$A$2:$B$1000000)+1,0))</f>
        <v>0</v>
      </c>
      <c r="K20" s="5" t="s">
        <v>146</v>
      </c>
      <c r="L20" s="5" t="s">
        <v>146</v>
      </c>
      <c r="M20" s="5" t="b">
        <v>0</v>
      </c>
      <c r="N20" s="5" t="s">
        <v>146</v>
      </c>
      <c r="O20" s="5" t="s">
        <v>146</v>
      </c>
    </row>
    <row r="21" spans="1:15">
      <c r="A21" s="5" t="s">
        <v>188</v>
      </c>
      <c r="B21" s="5" t="s">
        <v>187</v>
      </c>
      <c r="C21" s="5" t="s">
        <v>534</v>
      </c>
      <c r="D21" s="5" t="s">
        <v>548</v>
      </c>
      <c r="E21" s="5">
        <v>0</v>
      </c>
      <c r="F21" s="5" t="s">
        <v>68</v>
      </c>
      <c r="G21" t="s">
        <v>146</v>
      </c>
      <c r="H21" s="5">
        <f>IF(G21="-","-",VLOOKUP(G21,'VDISK INFO'!$C$2:$D$1000000,COLUMN('VDISK INFO'!D:D)-COLUMN('VDISK INFO'!$C$2:$D$1000000)+1,0))</f>
        <v>0</v>
      </c>
      <c r="I21" s="5" t="s">
        <v>146</v>
      </c>
      <c r="J21" s="5">
        <f>IF(G21="-","-",VLOOKUP(I21,'STORAGE CONTAINER'!$A$2:$B$1000000,COLUMN('STORAGE CONTAINER'!B:B)-COLUMN('STORAGE CONTAINER'!$A$2:$B$1000000)+1,0))</f>
        <v>0</v>
      </c>
      <c r="K21" s="5" t="s">
        <v>146</v>
      </c>
      <c r="L21" s="5" t="s">
        <v>146</v>
      </c>
      <c r="M21" s="5" t="b">
        <v>0</v>
      </c>
      <c r="N21" s="5" t="b">
        <v>1</v>
      </c>
      <c r="O21" s="5" t="s">
        <v>549</v>
      </c>
    </row>
    <row r="22" spans="1:15">
      <c r="A22" s="5" t="s">
        <v>188</v>
      </c>
      <c r="B22" s="5" t="s">
        <v>187</v>
      </c>
      <c r="C22" s="5" t="s">
        <v>519</v>
      </c>
      <c r="D22" s="5" t="s">
        <v>520</v>
      </c>
      <c r="E22" s="5">
        <v>0</v>
      </c>
      <c r="F22" s="5" t="s">
        <v>521</v>
      </c>
      <c r="G22" t="s">
        <v>552</v>
      </c>
      <c r="H22" s="5">
        <f>IF(G22="-","-",VLOOKUP(G22,'VDISK INFO'!$C$2:$D$1000000,COLUMN('VDISK INFO'!D:D)-COLUMN('VDISK INFO'!$C$2:$D$1000000)+1,0))</f>
        <v>0</v>
      </c>
      <c r="I22" s="5" t="s">
        <v>551</v>
      </c>
      <c r="J22" s="5">
        <f>IF(G22="-","-",VLOOKUP(I22,'STORAGE CONTAINER'!$A$2:$B$1000000,COLUMN('STORAGE CONTAINER'!B:B)-COLUMN('STORAGE CONTAINER'!$A$2:$B$1000000)+1,0))</f>
        <v>0</v>
      </c>
      <c r="K22" s="5" t="s">
        <v>146</v>
      </c>
      <c r="L22" s="5" t="s">
        <v>146</v>
      </c>
      <c r="M22" s="5" t="b">
        <v>0</v>
      </c>
      <c r="N22" s="5" t="s">
        <v>146</v>
      </c>
      <c r="O22" s="5" t="s">
        <v>146</v>
      </c>
    </row>
    <row r="23" spans="1:15">
      <c r="A23" s="5" t="s">
        <v>188</v>
      </c>
      <c r="B23" s="5" t="s">
        <v>187</v>
      </c>
      <c r="C23" s="5" t="s">
        <v>519</v>
      </c>
      <c r="D23" s="5" t="s">
        <v>524</v>
      </c>
      <c r="E23" s="5">
        <v>1</v>
      </c>
      <c r="F23" s="5" t="s">
        <v>521</v>
      </c>
      <c r="G23" t="s">
        <v>553</v>
      </c>
      <c r="H23" s="5">
        <f>IF(G23="-","-",VLOOKUP(G23,'VDISK INFO'!$C$2:$D$1000000,COLUMN('VDISK INFO'!D:D)-COLUMN('VDISK INFO'!$C$2:$D$1000000)+1,0))</f>
        <v>0</v>
      </c>
      <c r="I23" s="5" t="s">
        <v>523</v>
      </c>
      <c r="J23" s="5">
        <f>IF(G23="-","-",VLOOKUP(I23,'STORAGE CONTAINER'!$A$2:$B$1000000,COLUMN('STORAGE CONTAINER'!B:B)-COLUMN('STORAGE CONTAINER'!$A$2:$B$1000000)+1,0))</f>
        <v>0</v>
      </c>
      <c r="K23" s="5" t="s">
        <v>146</v>
      </c>
      <c r="L23" s="5" t="s">
        <v>146</v>
      </c>
      <c r="M23" s="5" t="b">
        <v>0</v>
      </c>
      <c r="N23" s="5" t="s">
        <v>146</v>
      </c>
      <c r="O23" s="5" t="s">
        <v>146</v>
      </c>
    </row>
    <row r="24" spans="1:15">
      <c r="A24" s="5" t="s">
        <v>194</v>
      </c>
      <c r="B24" s="5" t="s">
        <v>193</v>
      </c>
      <c r="C24" s="5" t="s">
        <v>534</v>
      </c>
      <c r="D24" s="5" t="s">
        <v>548</v>
      </c>
      <c r="E24" s="5">
        <v>0</v>
      </c>
      <c r="F24" s="5" t="s">
        <v>68</v>
      </c>
      <c r="G24" t="s">
        <v>146</v>
      </c>
      <c r="H24" s="5">
        <f>IF(G24="-","-",VLOOKUP(G24,'VDISK INFO'!$C$2:$D$1000000,COLUMN('VDISK INFO'!D:D)-COLUMN('VDISK INFO'!$C$2:$D$1000000)+1,0))</f>
        <v>0</v>
      </c>
      <c r="I24" s="5" t="s">
        <v>146</v>
      </c>
      <c r="J24" s="5">
        <f>IF(G24="-","-",VLOOKUP(I24,'STORAGE CONTAINER'!$A$2:$B$1000000,COLUMN('STORAGE CONTAINER'!B:B)-COLUMN('STORAGE CONTAINER'!$A$2:$B$1000000)+1,0))</f>
        <v>0</v>
      </c>
      <c r="K24" s="5" t="s">
        <v>146</v>
      </c>
      <c r="L24" s="5" t="s">
        <v>146</v>
      </c>
      <c r="M24" s="5" t="b">
        <v>0</v>
      </c>
      <c r="N24" s="5" t="b">
        <v>1</v>
      </c>
      <c r="O24" s="5" t="s">
        <v>549</v>
      </c>
    </row>
    <row r="25" spans="1:15">
      <c r="A25" s="5" t="s">
        <v>194</v>
      </c>
      <c r="B25" s="5" t="s">
        <v>193</v>
      </c>
      <c r="C25" s="5" t="s">
        <v>519</v>
      </c>
      <c r="D25" s="5" t="s">
        <v>520</v>
      </c>
      <c r="E25" s="5">
        <v>0</v>
      </c>
      <c r="F25" s="5" t="s">
        <v>521</v>
      </c>
      <c r="G25" t="s">
        <v>554</v>
      </c>
      <c r="H25" s="5">
        <f>IF(G25="-","-",VLOOKUP(G25,'VDISK INFO'!$C$2:$D$1000000,COLUMN('VDISK INFO'!D:D)-COLUMN('VDISK INFO'!$C$2:$D$1000000)+1,0))</f>
        <v>0</v>
      </c>
      <c r="I25" s="5" t="s">
        <v>551</v>
      </c>
      <c r="J25" s="5">
        <f>IF(G25="-","-",VLOOKUP(I25,'STORAGE CONTAINER'!$A$2:$B$1000000,COLUMN('STORAGE CONTAINER'!B:B)-COLUMN('STORAGE CONTAINER'!$A$2:$B$1000000)+1,0))</f>
        <v>0</v>
      </c>
      <c r="K25" s="5" t="s">
        <v>146</v>
      </c>
      <c r="L25" s="5" t="s">
        <v>146</v>
      </c>
      <c r="M25" s="5" t="b">
        <v>0</v>
      </c>
      <c r="N25" s="5" t="s">
        <v>146</v>
      </c>
      <c r="O25" s="5" t="s">
        <v>146</v>
      </c>
    </row>
    <row r="26" spans="1:15">
      <c r="A26" s="5" t="s">
        <v>194</v>
      </c>
      <c r="B26" s="5" t="s">
        <v>193</v>
      </c>
      <c r="C26" s="5" t="s">
        <v>519</v>
      </c>
      <c r="D26" s="5" t="s">
        <v>524</v>
      </c>
      <c r="E26" s="5">
        <v>1</v>
      </c>
      <c r="F26" s="5" t="s">
        <v>521</v>
      </c>
      <c r="G26" t="s">
        <v>555</v>
      </c>
      <c r="H26" s="5">
        <f>IF(G26="-","-",VLOOKUP(G26,'VDISK INFO'!$C$2:$D$1000000,COLUMN('VDISK INFO'!D:D)-COLUMN('VDISK INFO'!$C$2:$D$1000000)+1,0))</f>
        <v>0</v>
      </c>
      <c r="I26" s="5" t="s">
        <v>523</v>
      </c>
      <c r="J26" s="5">
        <f>IF(G26="-","-",VLOOKUP(I26,'STORAGE CONTAINER'!$A$2:$B$1000000,COLUMN('STORAGE CONTAINER'!B:B)-COLUMN('STORAGE CONTAINER'!$A$2:$B$1000000)+1,0))</f>
        <v>0</v>
      </c>
      <c r="K26" s="5" t="s">
        <v>146</v>
      </c>
      <c r="L26" s="5" t="s">
        <v>146</v>
      </c>
      <c r="M26" s="5" t="b">
        <v>0</v>
      </c>
      <c r="N26" s="5" t="s">
        <v>146</v>
      </c>
      <c r="O26" s="5" t="s">
        <v>146</v>
      </c>
    </row>
    <row r="27" spans="1:15">
      <c r="A27" s="5" t="s">
        <v>199</v>
      </c>
      <c r="B27" s="5" t="s">
        <v>198</v>
      </c>
      <c r="C27" s="5" t="s">
        <v>534</v>
      </c>
      <c r="D27" s="5" t="s">
        <v>548</v>
      </c>
      <c r="E27" s="5">
        <v>0</v>
      </c>
      <c r="F27" s="5" t="s">
        <v>68</v>
      </c>
      <c r="G27" t="s">
        <v>146</v>
      </c>
      <c r="H27" s="5">
        <f>IF(G27="-","-",VLOOKUP(G27,'VDISK INFO'!$C$2:$D$1000000,COLUMN('VDISK INFO'!D:D)-COLUMN('VDISK INFO'!$C$2:$D$1000000)+1,0))</f>
        <v>0</v>
      </c>
      <c r="I27" s="5" t="s">
        <v>146</v>
      </c>
      <c r="J27" s="5">
        <f>IF(G27="-","-",VLOOKUP(I27,'STORAGE CONTAINER'!$A$2:$B$1000000,COLUMN('STORAGE CONTAINER'!B:B)-COLUMN('STORAGE CONTAINER'!$A$2:$B$1000000)+1,0))</f>
        <v>0</v>
      </c>
      <c r="K27" s="5" t="s">
        <v>146</v>
      </c>
      <c r="L27" s="5" t="s">
        <v>146</v>
      </c>
      <c r="M27" s="5" t="b">
        <v>0</v>
      </c>
      <c r="N27" s="5" t="b">
        <v>1</v>
      </c>
      <c r="O27" s="5" t="s">
        <v>549</v>
      </c>
    </row>
    <row r="28" spans="1:15">
      <c r="A28" s="5" t="s">
        <v>199</v>
      </c>
      <c r="B28" s="5" t="s">
        <v>198</v>
      </c>
      <c r="C28" s="5" t="s">
        <v>519</v>
      </c>
      <c r="D28" s="5" t="s">
        <v>520</v>
      </c>
      <c r="E28" s="5">
        <v>0</v>
      </c>
      <c r="F28" s="5" t="s">
        <v>521</v>
      </c>
      <c r="G28" t="s">
        <v>556</v>
      </c>
      <c r="H28" s="5">
        <f>IF(G28="-","-",VLOOKUP(G28,'VDISK INFO'!$C$2:$D$1000000,COLUMN('VDISK INFO'!D:D)-COLUMN('VDISK INFO'!$C$2:$D$1000000)+1,0))</f>
        <v>0</v>
      </c>
      <c r="I28" s="5" t="s">
        <v>523</v>
      </c>
      <c r="J28" s="5">
        <f>IF(G28="-","-",VLOOKUP(I28,'STORAGE CONTAINER'!$A$2:$B$1000000,COLUMN('STORAGE CONTAINER'!B:B)-COLUMN('STORAGE CONTAINER'!$A$2:$B$1000000)+1,0))</f>
        <v>0</v>
      </c>
      <c r="K28" s="5" t="s">
        <v>146</v>
      </c>
      <c r="L28" s="5" t="s">
        <v>146</v>
      </c>
      <c r="M28" s="5" t="b">
        <v>0</v>
      </c>
      <c r="N28" s="5" t="s">
        <v>146</v>
      </c>
      <c r="O28" s="5" t="s">
        <v>146</v>
      </c>
    </row>
    <row r="29" spans="1:15">
      <c r="A29" s="5" t="s">
        <v>207</v>
      </c>
      <c r="B29" s="5" t="s">
        <v>206</v>
      </c>
      <c r="C29" s="5" t="s">
        <v>534</v>
      </c>
      <c r="D29" s="5" t="s">
        <v>548</v>
      </c>
      <c r="E29" s="5">
        <v>0</v>
      </c>
      <c r="F29" s="5" t="s">
        <v>68</v>
      </c>
      <c r="G29" t="s">
        <v>146</v>
      </c>
      <c r="H29" s="5">
        <f>IF(G29="-","-",VLOOKUP(G29,'VDISK INFO'!$C$2:$D$1000000,COLUMN('VDISK INFO'!D:D)-COLUMN('VDISK INFO'!$C$2:$D$1000000)+1,0))</f>
        <v>0</v>
      </c>
      <c r="I29" s="5" t="s">
        <v>146</v>
      </c>
      <c r="J29" s="5">
        <f>IF(G29="-","-",VLOOKUP(I29,'STORAGE CONTAINER'!$A$2:$B$1000000,COLUMN('STORAGE CONTAINER'!B:B)-COLUMN('STORAGE CONTAINER'!$A$2:$B$1000000)+1,0))</f>
        <v>0</v>
      </c>
      <c r="K29" s="5" t="s">
        <v>146</v>
      </c>
      <c r="L29" s="5" t="s">
        <v>146</v>
      </c>
      <c r="M29" s="5" t="b">
        <v>0</v>
      </c>
      <c r="N29" s="5" t="b">
        <v>1</v>
      </c>
      <c r="O29" s="5" t="s">
        <v>549</v>
      </c>
    </row>
    <row r="30" spans="1:15">
      <c r="A30" s="5" t="s">
        <v>207</v>
      </c>
      <c r="B30" s="5" t="s">
        <v>206</v>
      </c>
      <c r="C30" s="5" t="s">
        <v>519</v>
      </c>
      <c r="D30" s="5" t="s">
        <v>520</v>
      </c>
      <c r="E30" s="5">
        <v>0</v>
      </c>
      <c r="F30" s="5" t="s">
        <v>521</v>
      </c>
      <c r="G30" t="s">
        <v>557</v>
      </c>
      <c r="H30" s="5">
        <f>IF(G30="-","-",VLOOKUP(G30,'VDISK INFO'!$C$2:$D$1000000,COLUMN('VDISK INFO'!D:D)-COLUMN('VDISK INFO'!$C$2:$D$1000000)+1,0))</f>
        <v>0</v>
      </c>
      <c r="I30" s="5" t="s">
        <v>523</v>
      </c>
      <c r="J30" s="5">
        <f>IF(G30="-","-",VLOOKUP(I30,'STORAGE CONTAINER'!$A$2:$B$1000000,COLUMN('STORAGE CONTAINER'!B:B)-COLUMN('STORAGE CONTAINER'!$A$2:$B$1000000)+1,0))</f>
        <v>0</v>
      </c>
      <c r="K30" s="5" t="s">
        <v>146</v>
      </c>
      <c r="L30" s="5" t="s">
        <v>146</v>
      </c>
      <c r="M30" s="5" t="b">
        <v>0</v>
      </c>
      <c r="N30" s="5" t="s">
        <v>146</v>
      </c>
      <c r="O30" s="5" t="s">
        <v>146</v>
      </c>
    </row>
    <row r="31" spans="1:15">
      <c r="A31" s="5" t="s">
        <v>212</v>
      </c>
      <c r="B31" s="5" t="s">
        <v>211</v>
      </c>
      <c r="C31" s="5" t="s">
        <v>534</v>
      </c>
      <c r="D31" s="5" t="s">
        <v>548</v>
      </c>
      <c r="E31" s="5">
        <v>0</v>
      </c>
      <c r="F31" s="5" t="s">
        <v>68</v>
      </c>
      <c r="G31" t="s">
        <v>146</v>
      </c>
      <c r="H31" s="5">
        <f>IF(G31="-","-",VLOOKUP(G31,'VDISK INFO'!$C$2:$D$1000000,COLUMN('VDISK INFO'!D:D)-COLUMN('VDISK INFO'!$C$2:$D$1000000)+1,0))</f>
        <v>0</v>
      </c>
      <c r="I31" s="5" t="s">
        <v>146</v>
      </c>
      <c r="J31" s="5">
        <f>IF(G31="-","-",VLOOKUP(I31,'STORAGE CONTAINER'!$A$2:$B$1000000,COLUMN('STORAGE CONTAINER'!B:B)-COLUMN('STORAGE CONTAINER'!$A$2:$B$1000000)+1,0))</f>
        <v>0</v>
      </c>
      <c r="K31" s="5" t="s">
        <v>146</v>
      </c>
      <c r="L31" s="5" t="s">
        <v>146</v>
      </c>
      <c r="M31" s="5" t="b">
        <v>0</v>
      </c>
      <c r="N31" s="5" t="b">
        <v>1</v>
      </c>
      <c r="O31" s="5" t="s">
        <v>549</v>
      </c>
    </row>
    <row r="32" spans="1:15">
      <c r="A32" s="5" t="s">
        <v>212</v>
      </c>
      <c r="B32" s="5" t="s">
        <v>211</v>
      </c>
      <c r="C32" s="5" t="s">
        <v>519</v>
      </c>
      <c r="D32" s="5" t="s">
        <v>520</v>
      </c>
      <c r="E32" s="5">
        <v>0</v>
      </c>
      <c r="F32" s="5" t="s">
        <v>521</v>
      </c>
      <c r="G32" t="s">
        <v>558</v>
      </c>
      <c r="H32" s="5">
        <f>IF(G32="-","-",VLOOKUP(G32,'VDISK INFO'!$C$2:$D$1000000,COLUMN('VDISK INFO'!D:D)-COLUMN('VDISK INFO'!$C$2:$D$1000000)+1,0))</f>
        <v>0</v>
      </c>
      <c r="I32" s="5" t="s">
        <v>523</v>
      </c>
      <c r="J32" s="5">
        <f>IF(G32="-","-",VLOOKUP(I32,'STORAGE CONTAINER'!$A$2:$B$1000000,COLUMN('STORAGE CONTAINER'!B:B)-COLUMN('STORAGE CONTAINER'!$A$2:$B$1000000)+1,0))</f>
        <v>0</v>
      </c>
      <c r="K32" s="5" t="s">
        <v>146</v>
      </c>
      <c r="L32" s="5" t="s">
        <v>146</v>
      </c>
      <c r="M32" s="5" t="b">
        <v>0</v>
      </c>
      <c r="N32" s="5" t="s">
        <v>146</v>
      </c>
      <c r="O32" s="5" t="s">
        <v>146</v>
      </c>
    </row>
    <row r="33" spans="1:15">
      <c r="A33" s="5" t="s">
        <v>216</v>
      </c>
      <c r="B33" s="5" t="s">
        <v>215</v>
      </c>
      <c r="C33" s="5" t="s">
        <v>519</v>
      </c>
      <c r="D33" s="5" t="s">
        <v>520</v>
      </c>
      <c r="E33" s="5">
        <v>0</v>
      </c>
      <c r="F33" s="5" t="s">
        <v>521</v>
      </c>
      <c r="G33" t="s">
        <v>559</v>
      </c>
      <c r="H33" s="5">
        <f>IF(G33="-","-",VLOOKUP(G33,'VDISK INFO'!$C$2:$D$1000000,COLUMN('VDISK INFO'!D:D)-COLUMN('VDISK INFO'!$C$2:$D$1000000)+1,0))</f>
        <v>0</v>
      </c>
      <c r="I33" s="5" t="s">
        <v>523</v>
      </c>
      <c r="J33" s="5">
        <f>IF(G33="-","-",VLOOKUP(I33,'STORAGE CONTAINER'!$A$2:$B$1000000,COLUMN('STORAGE CONTAINER'!B:B)-COLUMN('STORAGE CONTAINER'!$A$2:$B$1000000)+1,0))</f>
        <v>0</v>
      </c>
      <c r="K33" s="5" t="s">
        <v>146</v>
      </c>
      <c r="L33" s="5" t="s">
        <v>146</v>
      </c>
      <c r="M33" s="5" t="b">
        <v>0</v>
      </c>
      <c r="N33" s="5" t="s">
        <v>146</v>
      </c>
      <c r="O33" s="5" t="s">
        <v>146</v>
      </c>
    </row>
    <row r="34" spans="1:15">
      <c r="A34" s="5" t="s">
        <v>216</v>
      </c>
      <c r="B34" s="5" t="s">
        <v>215</v>
      </c>
      <c r="C34" s="5" t="s">
        <v>534</v>
      </c>
      <c r="D34" s="5" t="s">
        <v>535</v>
      </c>
      <c r="E34" s="5">
        <v>3</v>
      </c>
      <c r="F34" s="5" t="s">
        <v>521</v>
      </c>
      <c r="G34" t="s">
        <v>560</v>
      </c>
      <c r="H34" s="5">
        <f>IF(G34="-","-",VLOOKUP(G34,'VDISK INFO'!$C$2:$D$1000000,COLUMN('VDISK INFO'!D:D)-COLUMN('VDISK INFO'!$C$2:$D$1000000)+1,0))</f>
        <v>0</v>
      </c>
      <c r="I34" s="5" t="s">
        <v>537</v>
      </c>
      <c r="J34" s="5">
        <f>IF(G34="-","-",VLOOKUP(I34,'STORAGE CONTAINER'!$A$2:$B$1000000,COLUMN('STORAGE CONTAINER'!B:B)-COLUMN('STORAGE CONTAINER'!$A$2:$B$1000000)+1,0))</f>
        <v>0</v>
      </c>
      <c r="K34" s="5" t="s">
        <v>146</v>
      </c>
      <c r="L34" s="5" t="s">
        <v>146</v>
      </c>
      <c r="M34" s="5" t="b">
        <v>0</v>
      </c>
      <c r="N34" s="5" t="s">
        <v>146</v>
      </c>
      <c r="O34" s="5" t="s">
        <v>146</v>
      </c>
    </row>
    <row r="35" spans="1:15">
      <c r="A35" s="5" t="s">
        <v>220</v>
      </c>
      <c r="B35" s="5" t="s">
        <v>219</v>
      </c>
      <c r="C35" s="5" t="s">
        <v>519</v>
      </c>
      <c r="D35" s="5" t="s">
        <v>520</v>
      </c>
      <c r="E35" s="5">
        <v>0</v>
      </c>
      <c r="F35" s="5" t="s">
        <v>521</v>
      </c>
      <c r="G35" t="s">
        <v>561</v>
      </c>
      <c r="H35" s="5">
        <f>IF(G35="-","-",VLOOKUP(G35,'VDISK INFO'!$C$2:$D$1000000,COLUMN('VDISK INFO'!D:D)-COLUMN('VDISK INFO'!$C$2:$D$1000000)+1,0))</f>
        <v>0</v>
      </c>
      <c r="I35" s="5" t="s">
        <v>523</v>
      </c>
      <c r="J35" s="5">
        <f>IF(G35="-","-",VLOOKUP(I35,'STORAGE CONTAINER'!$A$2:$B$1000000,COLUMN('STORAGE CONTAINER'!B:B)-COLUMN('STORAGE CONTAINER'!$A$2:$B$1000000)+1,0))</f>
        <v>0</v>
      </c>
      <c r="K35" s="5" t="s">
        <v>146</v>
      </c>
      <c r="L35" s="5" t="s">
        <v>146</v>
      </c>
      <c r="M35" s="5" t="b">
        <v>0</v>
      </c>
      <c r="N35" s="5" t="s">
        <v>146</v>
      </c>
      <c r="O35" s="5" t="s">
        <v>146</v>
      </c>
    </row>
    <row r="36" spans="1:15">
      <c r="A36" s="5" t="s">
        <v>225</v>
      </c>
      <c r="B36" s="5" t="s">
        <v>224</v>
      </c>
      <c r="C36" s="5" t="s">
        <v>534</v>
      </c>
      <c r="D36" s="5" t="s">
        <v>548</v>
      </c>
      <c r="E36" s="5">
        <v>0</v>
      </c>
      <c r="F36" s="5" t="s">
        <v>68</v>
      </c>
      <c r="G36" t="s">
        <v>562</v>
      </c>
      <c r="H36" s="5">
        <f>IF(G36="-","-",VLOOKUP(G36,'VDISK INFO'!$C$2:$D$1000000,COLUMN('VDISK INFO'!D:D)-COLUMN('VDISK INFO'!$C$2:$D$1000000)+1,0))</f>
        <v>0</v>
      </c>
      <c r="I36" s="5" t="s">
        <v>523</v>
      </c>
      <c r="J36" s="5">
        <f>IF(G36="-","-",VLOOKUP(I36,'STORAGE CONTAINER'!$A$2:$B$1000000,COLUMN('STORAGE CONTAINER'!B:B)-COLUMN('STORAGE CONTAINER'!$A$2:$B$1000000)+1,0))</f>
        <v>0</v>
      </c>
      <c r="K36" s="5" t="s">
        <v>146</v>
      </c>
      <c r="L36" s="5" t="s">
        <v>146</v>
      </c>
      <c r="M36" s="5" t="b">
        <v>0</v>
      </c>
      <c r="N36" s="5" t="b">
        <v>1</v>
      </c>
      <c r="O36" s="5" t="s">
        <v>563</v>
      </c>
    </row>
    <row r="37" spans="1:15">
      <c r="A37" s="5" t="s">
        <v>225</v>
      </c>
      <c r="B37" s="5" t="s">
        <v>224</v>
      </c>
      <c r="C37" s="5" t="s">
        <v>519</v>
      </c>
      <c r="D37" s="5" t="s">
        <v>520</v>
      </c>
      <c r="E37" s="5">
        <v>0</v>
      </c>
      <c r="F37" s="5" t="s">
        <v>521</v>
      </c>
      <c r="G37" t="s">
        <v>564</v>
      </c>
      <c r="H37" s="5">
        <f>IF(G37="-","-",VLOOKUP(G37,'VDISK INFO'!$C$2:$D$1000000,COLUMN('VDISK INFO'!D:D)-COLUMN('VDISK INFO'!$C$2:$D$1000000)+1,0))</f>
        <v>0</v>
      </c>
      <c r="I37" s="5" t="s">
        <v>523</v>
      </c>
      <c r="J37" s="5">
        <f>IF(G37="-","-",VLOOKUP(I37,'STORAGE CONTAINER'!$A$2:$B$1000000,COLUMN('STORAGE CONTAINER'!B:B)-COLUMN('STORAGE CONTAINER'!$A$2:$B$1000000)+1,0))</f>
        <v>0</v>
      </c>
      <c r="K37" s="5" t="s">
        <v>146</v>
      </c>
      <c r="L37" s="5" t="s">
        <v>146</v>
      </c>
      <c r="M37" s="5" t="b">
        <v>0</v>
      </c>
      <c r="N37" s="5" t="s">
        <v>146</v>
      </c>
      <c r="O37" s="5" t="s">
        <v>146</v>
      </c>
    </row>
    <row r="38" spans="1:15">
      <c r="A38" s="5" t="s">
        <v>225</v>
      </c>
      <c r="B38" s="5" t="s">
        <v>224</v>
      </c>
      <c r="C38" s="5" t="s">
        <v>519</v>
      </c>
      <c r="D38" s="5" t="s">
        <v>524</v>
      </c>
      <c r="E38" s="5">
        <v>1</v>
      </c>
      <c r="F38" s="5" t="s">
        <v>521</v>
      </c>
      <c r="G38" t="s">
        <v>565</v>
      </c>
      <c r="H38" s="5">
        <f>IF(G38="-","-",VLOOKUP(G38,'VDISK INFO'!$C$2:$D$1000000,COLUMN('VDISK INFO'!D:D)-COLUMN('VDISK INFO'!$C$2:$D$1000000)+1,0))</f>
        <v>0</v>
      </c>
      <c r="I38" s="5" t="s">
        <v>523</v>
      </c>
      <c r="J38" s="5">
        <f>IF(G38="-","-",VLOOKUP(I38,'STORAGE CONTAINER'!$A$2:$B$1000000,COLUMN('STORAGE CONTAINER'!B:B)-COLUMN('STORAGE CONTAINER'!$A$2:$B$1000000)+1,0))</f>
        <v>0</v>
      </c>
      <c r="K38" s="5" t="s">
        <v>146</v>
      </c>
      <c r="L38" s="5" t="s">
        <v>146</v>
      </c>
      <c r="M38" s="5" t="b">
        <v>0</v>
      </c>
      <c r="N38" s="5" t="s">
        <v>146</v>
      </c>
      <c r="O38" s="5" t="s">
        <v>146</v>
      </c>
    </row>
    <row r="39" spans="1:15">
      <c r="A39" s="5" t="s">
        <v>225</v>
      </c>
      <c r="B39" s="5" t="s">
        <v>224</v>
      </c>
      <c r="C39" s="5" t="s">
        <v>519</v>
      </c>
      <c r="D39" s="5" t="s">
        <v>526</v>
      </c>
      <c r="E39" s="5">
        <v>2</v>
      </c>
      <c r="F39" s="5" t="s">
        <v>521</v>
      </c>
      <c r="G39" t="s">
        <v>566</v>
      </c>
      <c r="H39" s="5">
        <f>IF(G39="-","-",VLOOKUP(G39,'VDISK INFO'!$C$2:$D$1000000,COLUMN('VDISK INFO'!D:D)-COLUMN('VDISK INFO'!$C$2:$D$1000000)+1,0))</f>
        <v>0</v>
      </c>
      <c r="I39" s="5" t="s">
        <v>523</v>
      </c>
      <c r="J39" s="5">
        <f>IF(G39="-","-",VLOOKUP(I39,'STORAGE CONTAINER'!$A$2:$B$1000000,COLUMN('STORAGE CONTAINER'!B:B)-COLUMN('STORAGE CONTAINER'!$A$2:$B$1000000)+1,0))</f>
        <v>0</v>
      </c>
      <c r="K39" s="5" t="s">
        <v>146</v>
      </c>
      <c r="L39" s="5" t="s">
        <v>146</v>
      </c>
      <c r="M39" s="5" t="b">
        <v>0</v>
      </c>
      <c r="N39" s="5" t="s">
        <v>146</v>
      </c>
      <c r="O39" s="5" t="s">
        <v>146</v>
      </c>
    </row>
    <row r="40" spans="1:15">
      <c r="A40" s="5" t="s">
        <v>225</v>
      </c>
      <c r="B40" s="5" t="s">
        <v>224</v>
      </c>
      <c r="C40" s="5" t="s">
        <v>519</v>
      </c>
      <c r="D40" s="5" t="s">
        <v>529</v>
      </c>
      <c r="E40" s="5">
        <v>3</v>
      </c>
      <c r="F40" s="5" t="s">
        <v>521</v>
      </c>
      <c r="G40" t="s">
        <v>567</v>
      </c>
      <c r="H40" s="5">
        <f>IF(G40="-","-",VLOOKUP(G40,'VDISK INFO'!$C$2:$D$1000000,COLUMN('VDISK INFO'!D:D)-COLUMN('VDISK INFO'!$C$2:$D$1000000)+1,0))</f>
        <v>0</v>
      </c>
      <c r="I40" s="5" t="s">
        <v>523</v>
      </c>
      <c r="J40" s="5">
        <f>IF(G40="-","-",VLOOKUP(I40,'STORAGE CONTAINER'!$A$2:$B$1000000,COLUMN('STORAGE CONTAINER'!B:B)-COLUMN('STORAGE CONTAINER'!$A$2:$B$1000000)+1,0))</f>
        <v>0</v>
      </c>
      <c r="K40" s="5" t="s">
        <v>146</v>
      </c>
      <c r="L40" s="5" t="s">
        <v>146</v>
      </c>
      <c r="M40" s="5" t="b">
        <v>0</v>
      </c>
      <c r="N40" s="5" t="s">
        <v>146</v>
      </c>
      <c r="O40" s="5" t="s">
        <v>146</v>
      </c>
    </row>
    <row r="41" spans="1:15">
      <c r="A41" s="5" t="s">
        <v>225</v>
      </c>
      <c r="B41" s="5" t="s">
        <v>224</v>
      </c>
      <c r="C41" s="5" t="s">
        <v>519</v>
      </c>
      <c r="D41" s="5" t="s">
        <v>531</v>
      </c>
      <c r="E41" s="5">
        <v>4</v>
      </c>
      <c r="F41" s="5" t="s">
        <v>521</v>
      </c>
      <c r="G41" t="s">
        <v>568</v>
      </c>
      <c r="H41" s="5">
        <f>IF(G41="-","-",VLOOKUP(G41,'VDISK INFO'!$C$2:$D$1000000,COLUMN('VDISK INFO'!D:D)-COLUMN('VDISK INFO'!$C$2:$D$1000000)+1,0))</f>
        <v>0</v>
      </c>
      <c r="I41" s="5" t="s">
        <v>523</v>
      </c>
      <c r="J41" s="5">
        <f>IF(G41="-","-",VLOOKUP(I41,'STORAGE CONTAINER'!$A$2:$B$1000000,COLUMN('STORAGE CONTAINER'!B:B)-COLUMN('STORAGE CONTAINER'!$A$2:$B$1000000)+1,0))</f>
        <v>0</v>
      </c>
      <c r="K41" s="5" t="s">
        <v>146</v>
      </c>
      <c r="L41" s="5" t="s">
        <v>146</v>
      </c>
      <c r="M41" s="5" t="b">
        <v>0</v>
      </c>
      <c r="N41" s="5" t="s">
        <v>146</v>
      </c>
      <c r="O41" s="5" t="s">
        <v>146</v>
      </c>
    </row>
    <row r="42" spans="1:15">
      <c r="A42" s="5" t="s">
        <v>225</v>
      </c>
      <c r="B42" s="5" t="s">
        <v>224</v>
      </c>
      <c r="C42" s="5" t="s">
        <v>519</v>
      </c>
      <c r="D42" s="5" t="s">
        <v>569</v>
      </c>
      <c r="E42" s="5">
        <v>5</v>
      </c>
      <c r="F42" s="5" t="s">
        <v>521</v>
      </c>
      <c r="G42" t="s">
        <v>570</v>
      </c>
      <c r="H42" s="5">
        <f>IF(G42="-","-",VLOOKUP(G42,'VDISK INFO'!$C$2:$D$1000000,COLUMN('VDISK INFO'!D:D)-COLUMN('VDISK INFO'!$C$2:$D$1000000)+1,0))</f>
        <v>0</v>
      </c>
      <c r="I42" s="5" t="s">
        <v>523</v>
      </c>
      <c r="J42" s="5">
        <f>IF(G42="-","-",VLOOKUP(I42,'STORAGE CONTAINER'!$A$2:$B$1000000,COLUMN('STORAGE CONTAINER'!B:B)-COLUMN('STORAGE CONTAINER'!$A$2:$B$1000000)+1,0))</f>
        <v>0</v>
      </c>
      <c r="K42" s="5" t="s">
        <v>146</v>
      </c>
      <c r="L42" s="5" t="s">
        <v>146</v>
      </c>
      <c r="M42" s="5" t="b">
        <v>0</v>
      </c>
      <c r="N42" s="5" t="s">
        <v>146</v>
      </c>
      <c r="O42" s="5" t="s">
        <v>146</v>
      </c>
    </row>
    <row r="43" spans="1:15">
      <c r="A43" s="5" t="s">
        <v>225</v>
      </c>
      <c r="B43" s="5" t="s">
        <v>224</v>
      </c>
      <c r="C43" s="5" t="s">
        <v>519</v>
      </c>
      <c r="D43" s="5" t="s">
        <v>571</v>
      </c>
      <c r="E43" s="5">
        <v>6</v>
      </c>
      <c r="F43" s="5" t="s">
        <v>521</v>
      </c>
      <c r="G43" t="s">
        <v>572</v>
      </c>
      <c r="H43" s="5">
        <f>IF(G43="-","-",VLOOKUP(G43,'VDISK INFO'!$C$2:$D$1000000,COLUMN('VDISK INFO'!D:D)-COLUMN('VDISK INFO'!$C$2:$D$1000000)+1,0))</f>
        <v>0</v>
      </c>
      <c r="I43" s="5" t="s">
        <v>523</v>
      </c>
      <c r="J43" s="5">
        <f>IF(G43="-","-",VLOOKUP(I43,'STORAGE CONTAINER'!$A$2:$B$1000000,COLUMN('STORAGE CONTAINER'!B:B)-COLUMN('STORAGE CONTAINER'!$A$2:$B$1000000)+1,0))</f>
        <v>0</v>
      </c>
      <c r="K43" s="5" t="s">
        <v>146</v>
      </c>
      <c r="L43" s="5" t="s">
        <v>146</v>
      </c>
      <c r="M43" s="5" t="b">
        <v>0</v>
      </c>
      <c r="N43" s="5" t="s">
        <v>146</v>
      </c>
      <c r="O43" s="5" t="s">
        <v>146</v>
      </c>
    </row>
    <row r="44" spans="1:15">
      <c r="A44" s="5" t="s">
        <v>225</v>
      </c>
      <c r="B44" s="5" t="s">
        <v>224</v>
      </c>
      <c r="C44" s="5" t="s">
        <v>519</v>
      </c>
      <c r="D44" s="5" t="s">
        <v>573</v>
      </c>
      <c r="E44" s="5">
        <v>7</v>
      </c>
      <c r="F44" s="5" t="s">
        <v>521</v>
      </c>
      <c r="G44" t="s">
        <v>574</v>
      </c>
      <c r="H44" s="5">
        <f>IF(G44="-","-",VLOOKUP(G44,'VDISK INFO'!$C$2:$D$1000000,COLUMN('VDISK INFO'!D:D)-COLUMN('VDISK INFO'!$C$2:$D$1000000)+1,0))</f>
        <v>0</v>
      </c>
      <c r="I44" s="5" t="s">
        <v>523</v>
      </c>
      <c r="J44" s="5">
        <f>IF(G44="-","-",VLOOKUP(I44,'STORAGE CONTAINER'!$A$2:$B$1000000,COLUMN('STORAGE CONTAINER'!B:B)-COLUMN('STORAGE CONTAINER'!$A$2:$B$1000000)+1,0))</f>
        <v>0</v>
      </c>
      <c r="K44" s="5" t="s">
        <v>146</v>
      </c>
      <c r="L44" s="5" t="s">
        <v>146</v>
      </c>
      <c r="M44" s="5" t="b">
        <v>0</v>
      </c>
      <c r="N44" s="5" t="s">
        <v>146</v>
      </c>
      <c r="O44" s="5" t="s">
        <v>146</v>
      </c>
    </row>
    <row r="45" spans="1:15">
      <c r="A45" s="5" t="s">
        <v>225</v>
      </c>
      <c r="B45" s="5" t="s">
        <v>224</v>
      </c>
      <c r="C45" s="5" t="s">
        <v>519</v>
      </c>
      <c r="D45" s="5" t="s">
        <v>575</v>
      </c>
      <c r="E45" s="5">
        <v>8</v>
      </c>
      <c r="F45" s="5" t="s">
        <v>521</v>
      </c>
      <c r="G45" t="s">
        <v>576</v>
      </c>
      <c r="H45" s="5">
        <f>IF(G45="-","-",VLOOKUP(G45,'VDISK INFO'!$C$2:$D$1000000,COLUMN('VDISK INFO'!D:D)-COLUMN('VDISK INFO'!$C$2:$D$1000000)+1,0))</f>
        <v>0</v>
      </c>
      <c r="I45" s="5" t="s">
        <v>523</v>
      </c>
      <c r="J45" s="5">
        <f>IF(G45="-","-",VLOOKUP(I45,'STORAGE CONTAINER'!$A$2:$B$1000000,COLUMN('STORAGE CONTAINER'!B:B)-COLUMN('STORAGE CONTAINER'!$A$2:$B$1000000)+1,0))</f>
        <v>0</v>
      </c>
      <c r="K45" s="5" t="s">
        <v>146</v>
      </c>
      <c r="L45" s="5" t="s">
        <v>146</v>
      </c>
      <c r="M45" s="5" t="b">
        <v>0</v>
      </c>
      <c r="N45" s="5" t="s">
        <v>146</v>
      </c>
      <c r="O45" s="5" t="s">
        <v>146</v>
      </c>
    </row>
    <row r="46" spans="1:15">
      <c r="A46" s="5" t="s">
        <v>225</v>
      </c>
      <c r="B46" s="5" t="s">
        <v>224</v>
      </c>
      <c r="C46" s="5" t="s">
        <v>519</v>
      </c>
      <c r="D46" s="5" t="s">
        <v>577</v>
      </c>
      <c r="E46" s="5">
        <v>9</v>
      </c>
      <c r="F46" s="5" t="s">
        <v>521</v>
      </c>
      <c r="G46" t="s">
        <v>578</v>
      </c>
      <c r="H46" s="5">
        <f>IF(G46="-","-",VLOOKUP(G46,'VDISK INFO'!$C$2:$D$1000000,COLUMN('VDISK INFO'!D:D)-COLUMN('VDISK INFO'!$C$2:$D$1000000)+1,0))</f>
        <v>0</v>
      </c>
      <c r="I46" s="5" t="s">
        <v>523</v>
      </c>
      <c r="J46" s="5">
        <f>IF(G46="-","-",VLOOKUP(I46,'STORAGE CONTAINER'!$A$2:$B$1000000,COLUMN('STORAGE CONTAINER'!B:B)-COLUMN('STORAGE CONTAINER'!$A$2:$B$1000000)+1,0))</f>
        <v>0</v>
      </c>
      <c r="K46" s="5" t="s">
        <v>146</v>
      </c>
      <c r="L46" s="5" t="s">
        <v>146</v>
      </c>
      <c r="M46" s="5" t="b">
        <v>0</v>
      </c>
      <c r="N46" s="5" t="s">
        <v>146</v>
      </c>
      <c r="O46" s="5" t="s">
        <v>146</v>
      </c>
    </row>
    <row r="47" spans="1:15">
      <c r="A47" s="5" t="s">
        <v>225</v>
      </c>
      <c r="B47" s="5" t="s">
        <v>224</v>
      </c>
      <c r="C47" s="5" t="s">
        <v>519</v>
      </c>
      <c r="D47" s="5" t="s">
        <v>579</v>
      </c>
      <c r="E47" s="5">
        <v>10</v>
      </c>
      <c r="F47" s="5" t="s">
        <v>521</v>
      </c>
      <c r="G47" t="s">
        <v>580</v>
      </c>
      <c r="H47" s="5">
        <f>IF(G47="-","-",VLOOKUP(G47,'VDISK INFO'!$C$2:$D$1000000,COLUMN('VDISK INFO'!D:D)-COLUMN('VDISK INFO'!$C$2:$D$1000000)+1,0))</f>
        <v>0</v>
      </c>
      <c r="I47" s="5" t="s">
        <v>523</v>
      </c>
      <c r="J47" s="5">
        <f>IF(G47="-","-",VLOOKUP(I47,'STORAGE CONTAINER'!$A$2:$B$1000000,COLUMN('STORAGE CONTAINER'!B:B)-COLUMN('STORAGE CONTAINER'!$A$2:$B$1000000)+1,0))</f>
        <v>0</v>
      </c>
      <c r="K47" s="5" t="s">
        <v>146</v>
      </c>
      <c r="L47" s="5" t="s">
        <v>146</v>
      </c>
      <c r="M47" s="5" t="b">
        <v>0</v>
      </c>
      <c r="N47" s="5" t="s">
        <v>146</v>
      </c>
      <c r="O47" s="5" t="s">
        <v>146</v>
      </c>
    </row>
    <row r="48" spans="1:15">
      <c r="A48" s="5" t="s">
        <v>225</v>
      </c>
      <c r="B48" s="5" t="s">
        <v>224</v>
      </c>
      <c r="C48" s="5" t="s">
        <v>519</v>
      </c>
      <c r="D48" s="5" t="s">
        <v>581</v>
      </c>
      <c r="E48" s="5">
        <v>11</v>
      </c>
      <c r="F48" s="5" t="s">
        <v>521</v>
      </c>
      <c r="G48" t="s">
        <v>582</v>
      </c>
      <c r="H48" s="5">
        <f>IF(G48="-","-",VLOOKUP(G48,'VDISK INFO'!$C$2:$D$1000000,COLUMN('VDISK INFO'!D:D)-COLUMN('VDISK INFO'!$C$2:$D$1000000)+1,0))</f>
        <v>0</v>
      </c>
      <c r="I48" s="5" t="s">
        <v>523</v>
      </c>
      <c r="J48" s="5">
        <f>IF(G48="-","-",VLOOKUP(I48,'STORAGE CONTAINER'!$A$2:$B$1000000,COLUMN('STORAGE CONTAINER'!B:B)-COLUMN('STORAGE CONTAINER'!$A$2:$B$1000000)+1,0))</f>
        <v>0</v>
      </c>
      <c r="K48" s="5" t="s">
        <v>146</v>
      </c>
      <c r="L48" s="5" t="s">
        <v>146</v>
      </c>
      <c r="M48" s="5" t="b">
        <v>0</v>
      </c>
      <c r="N48" s="5" t="s">
        <v>146</v>
      </c>
      <c r="O48" s="5" t="s">
        <v>146</v>
      </c>
    </row>
    <row r="49" spans="1:15">
      <c r="A49" s="5" t="s">
        <v>225</v>
      </c>
      <c r="B49" s="5" t="s">
        <v>224</v>
      </c>
      <c r="C49" s="5" t="s">
        <v>519</v>
      </c>
      <c r="D49" s="5" t="s">
        <v>583</v>
      </c>
      <c r="E49" s="5">
        <v>12</v>
      </c>
      <c r="F49" s="5" t="s">
        <v>521</v>
      </c>
      <c r="G49" t="s">
        <v>584</v>
      </c>
      <c r="H49" s="5">
        <f>IF(G49="-","-",VLOOKUP(G49,'VDISK INFO'!$C$2:$D$1000000,COLUMN('VDISK INFO'!D:D)-COLUMN('VDISK INFO'!$C$2:$D$1000000)+1,0))</f>
        <v>0</v>
      </c>
      <c r="I49" s="5" t="s">
        <v>523</v>
      </c>
      <c r="J49" s="5">
        <f>IF(G49="-","-",VLOOKUP(I49,'STORAGE CONTAINER'!$A$2:$B$1000000,COLUMN('STORAGE CONTAINER'!B:B)-COLUMN('STORAGE CONTAINER'!$A$2:$B$1000000)+1,0))</f>
        <v>0</v>
      </c>
      <c r="K49" s="5" t="s">
        <v>146</v>
      </c>
      <c r="L49" s="5" t="s">
        <v>146</v>
      </c>
      <c r="M49" s="5" t="b">
        <v>0</v>
      </c>
      <c r="N49" s="5" t="s">
        <v>146</v>
      </c>
      <c r="O49" s="5" t="s">
        <v>146</v>
      </c>
    </row>
    <row r="50" spans="1:15">
      <c r="A50" s="5" t="s">
        <v>225</v>
      </c>
      <c r="B50" s="5" t="s">
        <v>224</v>
      </c>
      <c r="C50" s="5" t="s">
        <v>519</v>
      </c>
      <c r="D50" s="5" t="s">
        <v>585</v>
      </c>
      <c r="E50" s="5">
        <v>13</v>
      </c>
      <c r="F50" s="5" t="s">
        <v>521</v>
      </c>
      <c r="G50" t="s">
        <v>586</v>
      </c>
      <c r="H50" s="5">
        <f>IF(G50="-","-",VLOOKUP(G50,'VDISK INFO'!$C$2:$D$1000000,COLUMN('VDISK INFO'!D:D)-COLUMN('VDISK INFO'!$C$2:$D$1000000)+1,0))</f>
        <v>0</v>
      </c>
      <c r="I50" s="5" t="s">
        <v>523</v>
      </c>
      <c r="J50" s="5">
        <f>IF(G50="-","-",VLOOKUP(I50,'STORAGE CONTAINER'!$A$2:$B$1000000,COLUMN('STORAGE CONTAINER'!B:B)-COLUMN('STORAGE CONTAINER'!$A$2:$B$1000000)+1,0))</f>
        <v>0</v>
      </c>
      <c r="K50" s="5" t="s">
        <v>146</v>
      </c>
      <c r="L50" s="5" t="s">
        <v>146</v>
      </c>
      <c r="M50" s="5" t="b">
        <v>0</v>
      </c>
      <c r="N50" s="5" t="s">
        <v>146</v>
      </c>
      <c r="O50" s="5" t="s">
        <v>146</v>
      </c>
    </row>
    <row r="51" spans="1:15">
      <c r="A51" s="5" t="s">
        <v>225</v>
      </c>
      <c r="B51" s="5" t="s">
        <v>224</v>
      </c>
      <c r="C51" s="5" t="s">
        <v>519</v>
      </c>
      <c r="D51" s="5" t="s">
        <v>587</v>
      </c>
      <c r="E51" s="5">
        <v>14</v>
      </c>
      <c r="F51" s="5" t="s">
        <v>521</v>
      </c>
      <c r="G51" t="s">
        <v>588</v>
      </c>
      <c r="H51" s="5">
        <f>IF(G51="-","-",VLOOKUP(G51,'VDISK INFO'!$C$2:$D$1000000,COLUMN('VDISK INFO'!D:D)-COLUMN('VDISK INFO'!$C$2:$D$1000000)+1,0))</f>
        <v>0</v>
      </c>
      <c r="I51" s="5" t="s">
        <v>523</v>
      </c>
      <c r="J51" s="5">
        <f>IF(G51="-","-",VLOOKUP(I51,'STORAGE CONTAINER'!$A$2:$B$1000000,COLUMN('STORAGE CONTAINER'!B:B)-COLUMN('STORAGE CONTAINER'!$A$2:$B$1000000)+1,0))</f>
        <v>0</v>
      </c>
      <c r="K51" s="5" t="s">
        <v>146</v>
      </c>
      <c r="L51" s="5" t="s">
        <v>146</v>
      </c>
      <c r="M51" s="5" t="b">
        <v>0</v>
      </c>
      <c r="N51" s="5" t="s">
        <v>146</v>
      </c>
      <c r="O51" s="5" t="s">
        <v>146</v>
      </c>
    </row>
    <row r="52" spans="1:15">
      <c r="A52" s="5" t="s">
        <v>225</v>
      </c>
      <c r="B52" s="5" t="s">
        <v>224</v>
      </c>
      <c r="C52" s="5" t="s">
        <v>519</v>
      </c>
      <c r="D52" s="5" t="s">
        <v>589</v>
      </c>
      <c r="E52" s="5">
        <v>15</v>
      </c>
      <c r="F52" s="5" t="s">
        <v>521</v>
      </c>
      <c r="G52" t="s">
        <v>590</v>
      </c>
      <c r="H52" s="5">
        <f>IF(G52="-","-",VLOOKUP(G52,'VDISK INFO'!$C$2:$D$1000000,COLUMN('VDISK INFO'!D:D)-COLUMN('VDISK INFO'!$C$2:$D$1000000)+1,0))</f>
        <v>0</v>
      </c>
      <c r="I52" s="5" t="s">
        <v>523</v>
      </c>
      <c r="J52" s="5">
        <f>IF(G52="-","-",VLOOKUP(I52,'STORAGE CONTAINER'!$A$2:$B$1000000,COLUMN('STORAGE CONTAINER'!B:B)-COLUMN('STORAGE CONTAINER'!$A$2:$B$1000000)+1,0))</f>
        <v>0</v>
      </c>
      <c r="K52" s="5" t="s">
        <v>146</v>
      </c>
      <c r="L52" s="5" t="s">
        <v>146</v>
      </c>
      <c r="M52" s="5" t="b">
        <v>0</v>
      </c>
      <c r="N52" s="5" t="s">
        <v>146</v>
      </c>
      <c r="O52" s="5" t="s">
        <v>146</v>
      </c>
    </row>
    <row r="53" spans="1:15">
      <c r="A53" s="5" t="s">
        <v>225</v>
      </c>
      <c r="B53" s="5" t="s">
        <v>224</v>
      </c>
      <c r="C53" s="5" t="s">
        <v>519</v>
      </c>
      <c r="D53" s="5" t="s">
        <v>591</v>
      </c>
      <c r="E53" s="5">
        <v>16</v>
      </c>
      <c r="F53" s="5" t="s">
        <v>521</v>
      </c>
      <c r="G53" t="s">
        <v>592</v>
      </c>
      <c r="H53" s="5">
        <f>IF(G53="-","-",VLOOKUP(G53,'VDISK INFO'!$C$2:$D$1000000,COLUMN('VDISK INFO'!D:D)-COLUMN('VDISK INFO'!$C$2:$D$1000000)+1,0))</f>
        <v>0</v>
      </c>
      <c r="I53" s="5" t="s">
        <v>523</v>
      </c>
      <c r="J53" s="5">
        <f>IF(G53="-","-",VLOOKUP(I53,'STORAGE CONTAINER'!$A$2:$B$1000000,COLUMN('STORAGE CONTAINER'!B:B)-COLUMN('STORAGE CONTAINER'!$A$2:$B$1000000)+1,0))</f>
        <v>0</v>
      </c>
      <c r="K53" s="5" t="s">
        <v>146</v>
      </c>
      <c r="L53" s="5" t="s">
        <v>146</v>
      </c>
      <c r="M53" s="5" t="b">
        <v>0</v>
      </c>
      <c r="N53" s="5" t="s">
        <v>146</v>
      </c>
      <c r="O53" s="5" t="s">
        <v>146</v>
      </c>
    </row>
    <row r="54" spans="1:15">
      <c r="A54" s="5" t="s">
        <v>225</v>
      </c>
      <c r="B54" s="5" t="s">
        <v>224</v>
      </c>
      <c r="C54" s="5" t="s">
        <v>519</v>
      </c>
      <c r="D54" s="5" t="s">
        <v>593</v>
      </c>
      <c r="E54" s="5">
        <v>17</v>
      </c>
      <c r="F54" s="5" t="s">
        <v>527</v>
      </c>
      <c r="G54" t="s">
        <v>146</v>
      </c>
      <c r="H54" s="5">
        <f>IF(G54="-","-",VLOOKUP(G54,'VDISK INFO'!$C$2:$D$1000000,COLUMN('VDISK INFO'!D:D)-COLUMN('VDISK INFO'!$C$2:$D$1000000)+1,0))</f>
        <v>0</v>
      </c>
      <c r="I54" s="5" t="s">
        <v>146</v>
      </c>
      <c r="J54" s="5">
        <f>IF(G54="-","-",VLOOKUP(I54,'STORAGE CONTAINER'!$A$2:$B$1000000,COLUMN('STORAGE CONTAINER'!B:B)-COLUMN('STORAGE CONTAINER'!$A$2:$B$1000000)+1,0))</f>
        <v>0</v>
      </c>
      <c r="K54" s="5" t="s">
        <v>594</v>
      </c>
      <c r="L54" s="5">
        <f>IF(K54="","-",VLOOKUP(K54,'VOLUME GROUP'!$A$2:$B$1000000,COLUMN('VOLUME GROUP'!B:B)-COLUMN('VOLUME GROUP'!$A$2:$B$1000000)+1,0))</f>
        <v>0</v>
      </c>
      <c r="M54" s="5" t="b">
        <v>0</v>
      </c>
      <c r="N54" s="5" t="s">
        <v>146</v>
      </c>
      <c r="O54" s="5" t="s">
        <v>146</v>
      </c>
    </row>
    <row r="55" spans="1:15">
      <c r="A55" s="5" t="s">
        <v>229</v>
      </c>
      <c r="B55" s="5" t="s">
        <v>228</v>
      </c>
      <c r="C55" s="5" t="s">
        <v>519</v>
      </c>
      <c r="D55" s="5" t="s">
        <v>520</v>
      </c>
      <c r="E55" s="5">
        <v>0</v>
      </c>
      <c r="F55" s="5" t="s">
        <v>521</v>
      </c>
      <c r="G55" t="s">
        <v>595</v>
      </c>
      <c r="H55" s="5">
        <f>IF(G55="-","-",VLOOKUP(G55,'VDISK INFO'!$C$2:$D$1000000,COLUMN('VDISK INFO'!D:D)-COLUMN('VDISK INFO'!$C$2:$D$1000000)+1,0))</f>
        <v>0</v>
      </c>
      <c r="I55" s="5" t="s">
        <v>523</v>
      </c>
      <c r="J55" s="5">
        <f>IF(G55="-","-",VLOOKUP(I55,'STORAGE CONTAINER'!$A$2:$B$1000000,COLUMN('STORAGE CONTAINER'!B:B)-COLUMN('STORAGE CONTAINER'!$A$2:$B$1000000)+1,0))</f>
        <v>0</v>
      </c>
      <c r="K55" s="5" t="s">
        <v>146</v>
      </c>
      <c r="L55" s="5" t="s">
        <v>146</v>
      </c>
      <c r="M55" s="5" t="b">
        <v>0</v>
      </c>
      <c r="N55" s="5" t="s">
        <v>146</v>
      </c>
      <c r="O55" s="5" t="s">
        <v>146</v>
      </c>
    </row>
    <row r="56" spans="1:15">
      <c r="A56" s="5" t="s">
        <v>229</v>
      </c>
      <c r="B56" s="5" t="s">
        <v>228</v>
      </c>
      <c r="C56" s="5" t="s">
        <v>534</v>
      </c>
      <c r="D56" s="5" t="s">
        <v>535</v>
      </c>
      <c r="E56" s="5">
        <v>3</v>
      </c>
      <c r="F56" s="5" t="s">
        <v>521</v>
      </c>
      <c r="G56" t="s">
        <v>596</v>
      </c>
      <c r="H56" s="5">
        <f>IF(G56="-","-",VLOOKUP(G56,'VDISK INFO'!$C$2:$D$1000000,COLUMN('VDISK INFO'!D:D)-COLUMN('VDISK INFO'!$C$2:$D$1000000)+1,0))</f>
        <v>0</v>
      </c>
      <c r="I56" s="5" t="s">
        <v>537</v>
      </c>
      <c r="J56" s="5">
        <f>IF(G56="-","-",VLOOKUP(I56,'STORAGE CONTAINER'!$A$2:$B$1000000,COLUMN('STORAGE CONTAINER'!B:B)-COLUMN('STORAGE CONTAINER'!$A$2:$B$1000000)+1,0))</f>
        <v>0</v>
      </c>
      <c r="K56" s="5" t="s">
        <v>146</v>
      </c>
      <c r="L56" s="5" t="s">
        <v>146</v>
      </c>
      <c r="M56" s="5" t="b">
        <v>0</v>
      </c>
      <c r="N56" s="5" t="s">
        <v>146</v>
      </c>
      <c r="O56" s="5" t="s">
        <v>146</v>
      </c>
    </row>
    <row r="57" spans="1:15">
      <c r="A57" s="5" t="s">
        <v>234</v>
      </c>
      <c r="B57" s="5" t="s">
        <v>233</v>
      </c>
      <c r="C57" s="5" t="s">
        <v>534</v>
      </c>
      <c r="D57" s="5" t="s">
        <v>548</v>
      </c>
      <c r="E57" s="5">
        <v>0</v>
      </c>
      <c r="F57" s="5" t="s">
        <v>68</v>
      </c>
      <c r="G57" t="s">
        <v>146</v>
      </c>
      <c r="H57" s="5">
        <f>IF(G57="-","-",VLOOKUP(G57,'VDISK INFO'!$C$2:$D$1000000,COLUMN('VDISK INFO'!D:D)-COLUMN('VDISK INFO'!$C$2:$D$1000000)+1,0))</f>
        <v>0</v>
      </c>
      <c r="I57" s="5" t="s">
        <v>146</v>
      </c>
      <c r="J57" s="5">
        <f>IF(G57="-","-",VLOOKUP(I57,'STORAGE CONTAINER'!$A$2:$B$1000000,COLUMN('STORAGE CONTAINER'!B:B)-COLUMN('STORAGE CONTAINER'!$A$2:$B$1000000)+1,0))</f>
        <v>0</v>
      </c>
      <c r="K57" s="5" t="s">
        <v>146</v>
      </c>
      <c r="L57" s="5" t="s">
        <v>146</v>
      </c>
      <c r="M57" s="5" t="b">
        <v>0</v>
      </c>
      <c r="N57" s="5" t="b">
        <v>1</v>
      </c>
      <c r="O57" s="5" t="s">
        <v>549</v>
      </c>
    </row>
    <row r="58" spans="1:15">
      <c r="A58" s="5" t="s">
        <v>234</v>
      </c>
      <c r="B58" s="5" t="s">
        <v>233</v>
      </c>
      <c r="C58" s="5" t="s">
        <v>519</v>
      </c>
      <c r="D58" s="5" t="s">
        <v>520</v>
      </c>
      <c r="E58" s="5">
        <v>0</v>
      </c>
      <c r="F58" s="5" t="s">
        <v>521</v>
      </c>
      <c r="G58" t="s">
        <v>597</v>
      </c>
      <c r="H58" s="5">
        <f>IF(G58="-","-",VLOOKUP(G58,'VDISK INFO'!$C$2:$D$1000000,COLUMN('VDISK INFO'!D:D)-COLUMN('VDISK INFO'!$C$2:$D$1000000)+1,0))</f>
        <v>0</v>
      </c>
      <c r="I58" s="5" t="s">
        <v>551</v>
      </c>
      <c r="J58" s="5">
        <f>IF(G58="-","-",VLOOKUP(I58,'STORAGE CONTAINER'!$A$2:$B$1000000,COLUMN('STORAGE CONTAINER'!B:B)-COLUMN('STORAGE CONTAINER'!$A$2:$B$1000000)+1,0))</f>
        <v>0</v>
      </c>
      <c r="K58" s="5" t="s">
        <v>146</v>
      </c>
      <c r="L58" s="5" t="s">
        <v>146</v>
      </c>
      <c r="M58" s="5" t="b">
        <v>0</v>
      </c>
      <c r="N58" s="5" t="s">
        <v>146</v>
      </c>
      <c r="O58" s="5" t="s">
        <v>146</v>
      </c>
    </row>
    <row r="59" spans="1:15">
      <c r="A59" s="5" t="s">
        <v>234</v>
      </c>
      <c r="B59" s="5" t="s">
        <v>233</v>
      </c>
      <c r="C59" s="5" t="s">
        <v>519</v>
      </c>
      <c r="D59" s="5" t="s">
        <v>524</v>
      </c>
      <c r="E59" s="5">
        <v>1</v>
      </c>
      <c r="F59" s="5" t="s">
        <v>521</v>
      </c>
      <c r="G59" t="s">
        <v>598</v>
      </c>
      <c r="H59" s="5">
        <f>IF(G59="-","-",VLOOKUP(G59,'VDISK INFO'!$C$2:$D$1000000,COLUMN('VDISK INFO'!D:D)-COLUMN('VDISK INFO'!$C$2:$D$1000000)+1,0))</f>
        <v>0</v>
      </c>
      <c r="I59" s="5" t="s">
        <v>523</v>
      </c>
      <c r="J59" s="5">
        <f>IF(G59="-","-",VLOOKUP(I59,'STORAGE CONTAINER'!$A$2:$B$1000000,COLUMN('STORAGE CONTAINER'!B:B)-COLUMN('STORAGE CONTAINER'!$A$2:$B$1000000)+1,0))</f>
        <v>0</v>
      </c>
      <c r="K59" s="5" t="s">
        <v>146</v>
      </c>
      <c r="L59" s="5" t="s">
        <v>146</v>
      </c>
      <c r="M59" s="5" t="b">
        <v>0</v>
      </c>
      <c r="N59" s="5" t="s">
        <v>146</v>
      </c>
      <c r="O59" s="5" t="s">
        <v>146</v>
      </c>
    </row>
    <row r="60" spans="1:15">
      <c r="A60" s="5" t="s">
        <v>241</v>
      </c>
      <c r="B60" s="5" t="s">
        <v>240</v>
      </c>
      <c r="C60" s="5" t="s">
        <v>519</v>
      </c>
      <c r="D60" s="5" t="s">
        <v>520</v>
      </c>
      <c r="E60" s="5">
        <v>0</v>
      </c>
      <c r="F60" s="5" t="s">
        <v>521</v>
      </c>
      <c r="G60" t="s">
        <v>599</v>
      </c>
      <c r="H60" s="5">
        <f>IF(G60="-","-",VLOOKUP(G60,'VDISK INFO'!$C$2:$D$1000000,COLUMN('VDISK INFO'!D:D)-COLUMN('VDISK INFO'!$C$2:$D$1000000)+1,0))</f>
        <v>0</v>
      </c>
      <c r="I60" s="5" t="s">
        <v>523</v>
      </c>
      <c r="J60" s="5">
        <f>IF(G60="-","-",VLOOKUP(I60,'STORAGE CONTAINER'!$A$2:$B$1000000,COLUMN('STORAGE CONTAINER'!B:B)-COLUMN('STORAGE CONTAINER'!$A$2:$B$1000000)+1,0))</f>
        <v>0</v>
      </c>
      <c r="K60" s="5" t="s">
        <v>146</v>
      </c>
      <c r="L60" s="5" t="s">
        <v>146</v>
      </c>
      <c r="M60" s="5" t="b">
        <v>0</v>
      </c>
      <c r="N60" s="5" t="s">
        <v>146</v>
      </c>
      <c r="O60" s="5" t="s">
        <v>146</v>
      </c>
    </row>
    <row r="61" spans="1:15">
      <c r="A61" s="5" t="s">
        <v>241</v>
      </c>
      <c r="B61" s="5" t="s">
        <v>240</v>
      </c>
      <c r="C61" s="5" t="s">
        <v>519</v>
      </c>
      <c r="D61" s="5" t="s">
        <v>524</v>
      </c>
      <c r="E61" s="5">
        <v>1</v>
      </c>
      <c r="F61" s="5" t="s">
        <v>521</v>
      </c>
      <c r="G61" t="s">
        <v>600</v>
      </c>
      <c r="H61" s="5">
        <f>IF(G61="-","-",VLOOKUP(G61,'VDISK INFO'!$C$2:$D$1000000,COLUMN('VDISK INFO'!D:D)-COLUMN('VDISK INFO'!$C$2:$D$1000000)+1,0))</f>
        <v>0</v>
      </c>
      <c r="I61" s="5" t="s">
        <v>523</v>
      </c>
      <c r="J61" s="5">
        <f>IF(G61="-","-",VLOOKUP(I61,'STORAGE CONTAINER'!$A$2:$B$1000000,COLUMN('STORAGE CONTAINER'!B:B)-COLUMN('STORAGE CONTAINER'!$A$2:$B$1000000)+1,0))</f>
        <v>0</v>
      </c>
      <c r="K61" s="5" t="s">
        <v>146</v>
      </c>
      <c r="L61" s="5" t="s">
        <v>146</v>
      </c>
      <c r="M61" s="5" t="b">
        <v>0</v>
      </c>
      <c r="N61" s="5" t="s">
        <v>146</v>
      </c>
      <c r="O61" s="5" t="s">
        <v>146</v>
      </c>
    </row>
    <row r="62" spans="1:15">
      <c r="A62" s="5" t="s">
        <v>241</v>
      </c>
      <c r="B62" s="5" t="s">
        <v>240</v>
      </c>
      <c r="C62" s="5" t="s">
        <v>534</v>
      </c>
      <c r="D62" s="5" t="s">
        <v>535</v>
      </c>
      <c r="E62" s="5">
        <v>3</v>
      </c>
      <c r="F62" s="5" t="s">
        <v>521</v>
      </c>
      <c r="G62" t="s">
        <v>601</v>
      </c>
      <c r="H62" s="5">
        <f>IF(G62="-","-",VLOOKUP(G62,'VDISK INFO'!$C$2:$D$1000000,COLUMN('VDISK INFO'!D:D)-COLUMN('VDISK INFO'!$C$2:$D$1000000)+1,0))</f>
        <v>0</v>
      </c>
      <c r="I62" s="5" t="s">
        <v>537</v>
      </c>
      <c r="J62" s="5">
        <f>IF(G62="-","-",VLOOKUP(I62,'STORAGE CONTAINER'!$A$2:$B$1000000,COLUMN('STORAGE CONTAINER'!B:B)-COLUMN('STORAGE CONTAINER'!$A$2:$B$1000000)+1,0))</f>
        <v>0</v>
      </c>
      <c r="K62" s="5" t="s">
        <v>146</v>
      </c>
      <c r="L62" s="5" t="s">
        <v>146</v>
      </c>
      <c r="M62" s="5" t="b">
        <v>0</v>
      </c>
      <c r="N62" s="5" t="s">
        <v>146</v>
      </c>
      <c r="O62" s="5" t="s">
        <v>146</v>
      </c>
    </row>
    <row r="63" spans="1:15">
      <c r="A63" s="5" t="s">
        <v>246</v>
      </c>
      <c r="B63" s="5" t="s">
        <v>245</v>
      </c>
      <c r="C63" s="5" t="s">
        <v>534</v>
      </c>
      <c r="D63" s="5" t="s">
        <v>548</v>
      </c>
      <c r="E63" s="5">
        <v>0</v>
      </c>
      <c r="F63" s="5" t="s">
        <v>68</v>
      </c>
      <c r="G63" t="s">
        <v>146</v>
      </c>
      <c r="H63" s="5">
        <f>IF(G63="-","-",VLOOKUP(G63,'VDISK INFO'!$C$2:$D$1000000,COLUMN('VDISK INFO'!D:D)-COLUMN('VDISK INFO'!$C$2:$D$1000000)+1,0))</f>
        <v>0</v>
      </c>
      <c r="I63" s="5" t="s">
        <v>146</v>
      </c>
      <c r="J63" s="5">
        <f>IF(G63="-","-",VLOOKUP(I63,'STORAGE CONTAINER'!$A$2:$B$1000000,COLUMN('STORAGE CONTAINER'!B:B)-COLUMN('STORAGE CONTAINER'!$A$2:$B$1000000)+1,0))</f>
        <v>0</v>
      </c>
      <c r="K63" s="5" t="s">
        <v>146</v>
      </c>
      <c r="L63" s="5" t="s">
        <v>146</v>
      </c>
      <c r="M63" s="5" t="b">
        <v>0</v>
      </c>
      <c r="N63" s="5" t="b">
        <v>1</v>
      </c>
      <c r="O63" s="5" t="s">
        <v>549</v>
      </c>
    </row>
    <row r="64" spans="1:15">
      <c r="A64" s="5" t="s">
        <v>246</v>
      </c>
      <c r="B64" s="5" t="s">
        <v>245</v>
      </c>
      <c r="C64" s="5" t="s">
        <v>602</v>
      </c>
      <c r="D64" s="5" t="s">
        <v>603</v>
      </c>
      <c r="E64" s="5">
        <v>0</v>
      </c>
      <c r="F64" s="5" t="s">
        <v>521</v>
      </c>
      <c r="G64" t="s">
        <v>604</v>
      </c>
      <c r="H64" s="5">
        <f>IF(G64="-","-",VLOOKUP(G64,'VDISK INFO'!$C$2:$D$1000000,COLUMN('VDISK INFO'!D:D)-COLUMN('VDISK INFO'!$C$2:$D$1000000)+1,0))</f>
        <v>0</v>
      </c>
      <c r="I64" s="5" t="s">
        <v>523</v>
      </c>
      <c r="J64" s="5">
        <f>IF(G64="-","-",VLOOKUP(I64,'STORAGE CONTAINER'!$A$2:$B$1000000,COLUMN('STORAGE CONTAINER'!B:B)-COLUMN('STORAGE CONTAINER'!$A$2:$B$1000000)+1,0))</f>
        <v>0</v>
      </c>
      <c r="K64" s="5" t="s">
        <v>146</v>
      </c>
      <c r="L64" s="5" t="s">
        <v>146</v>
      </c>
      <c r="M64" s="5" t="b">
        <v>0</v>
      </c>
      <c r="N64" s="5" t="s">
        <v>146</v>
      </c>
      <c r="O64" s="5" t="s">
        <v>146</v>
      </c>
    </row>
    <row r="65" spans="1:15">
      <c r="A65" s="5" t="s">
        <v>246</v>
      </c>
      <c r="B65" s="5" t="s">
        <v>245</v>
      </c>
      <c r="C65" s="5" t="s">
        <v>519</v>
      </c>
      <c r="D65" s="5" t="s">
        <v>524</v>
      </c>
      <c r="E65" s="5">
        <v>1</v>
      </c>
      <c r="F65" s="5" t="s">
        <v>521</v>
      </c>
      <c r="G65" t="s">
        <v>605</v>
      </c>
      <c r="H65" s="5">
        <f>IF(G65="-","-",VLOOKUP(G65,'VDISK INFO'!$C$2:$D$1000000,COLUMN('VDISK INFO'!D:D)-COLUMN('VDISK INFO'!$C$2:$D$1000000)+1,0))</f>
        <v>0</v>
      </c>
      <c r="I65" s="5" t="s">
        <v>523</v>
      </c>
      <c r="J65" s="5">
        <f>IF(G65="-","-",VLOOKUP(I65,'STORAGE CONTAINER'!$A$2:$B$1000000,COLUMN('STORAGE CONTAINER'!B:B)-COLUMN('STORAGE CONTAINER'!$A$2:$B$1000000)+1,0))</f>
        <v>0</v>
      </c>
      <c r="K65" s="5" t="s">
        <v>146</v>
      </c>
      <c r="L65" s="5" t="s">
        <v>146</v>
      </c>
      <c r="M65" s="5" t="b">
        <v>0</v>
      </c>
      <c r="N65" s="5" t="s">
        <v>146</v>
      </c>
      <c r="O65" s="5" t="s">
        <v>146</v>
      </c>
    </row>
    <row r="66" spans="1:15">
      <c r="A66" s="5" t="s">
        <v>246</v>
      </c>
      <c r="B66" s="5" t="s">
        <v>245</v>
      </c>
      <c r="C66" s="5" t="s">
        <v>519</v>
      </c>
      <c r="D66" s="5" t="s">
        <v>526</v>
      </c>
      <c r="E66" s="5">
        <v>2</v>
      </c>
      <c r="F66" s="5" t="s">
        <v>521</v>
      </c>
      <c r="G66" t="s">
        <v>606</v>
      </c>
      <c r="H66" s="5">
        <f>IF(G66="-","-",VLOOKUP(G66,'VDISK INFO'!$C$2:$D$1000000,COLUMN('VDISK INFO'!D:D)-COLUMN('VDISK INFO'!$C$2:$D$1000000)+1,0))</f>
        <v>0</v>
      </c>
      <c r="I66" s="5" t="s">
        <v>523</v>
      </c>
      <c r="J66" s="5">
        <f>IF(G66="-","-",VLOOKUP(I66,'STORAGE CONTAINER'!$A$2:$B$1000000,COLUMN('STORAGE CONTAINER'!B:B)-COLUMN('STORAGE CONTAINER'!$A$2:$B$1000000)+1,0))</f>
        <v>0</v>
      </c>
      <c r="K66" s="5" t="s">
        <v>146</v>
      </c>
      <c r="L66" s="5" t="s">
        <v>146</v>
      </c>
      <c r="M66" s="5" t="b">
        <v>0</v>
      </c>
      <c r="N66" s="5" t="s">
        <v>146</v>
      </c>
      <c r="O66" s="5" t="s">
        <v>146</v>
      </c>
    </row>
    <row r="67" spans="1:15">
      <c r="A67" s="5" t="s">
        <v>246</v>
      </c>
      <c r="B67" s="5" t="s">
        <v>245</v>
      </c>
      <c r="C67" s="5" t="s">
        <v>519</v>
      </c>
      <c r="D67" s="5" t="s">
        <v>529</v>
      </c>
      <c r="E67" s="5">
        <v>3</v>
      </c>
      <c r="F67" s="5" t="s">
        <v>521</v>
      </c>
      <c r="G67" t="s">
        <v>607</v>
      </c>
      <c r="H67" s="5">
        <f>IF(G67="-","-",VLOOKUP(G67,'VDISK INFO'!$C$2:$D$1000000,COLUMN('VDISK INFO'!D:D)-COLUMN('VDISK INFO'!$C$2:$D$1000000)+1,0))</f>
        <v>0</v>
      </c>
      <c r="I67" s="5" t="s">
        <v>523</v>
      </c>
      <c r="J67" s="5">
        <f>IF(G67="-","-",VLOOKUP(I67,'STORAGE CONTAINER'!$A$2:$B$1000000,COLUMN('STORAGE CONTAINER'!B:B)-COLUMN('STORAGE CONTAINER'!$A$2:$B$1000000)+1,0))</f>
        <v>0</v>
      </c>
      <c r="K67" s="5" t="s">
        <v>146</v>
      </c>
      <c r="L67" s="5" t="s">
        <v>146</v>
      </c>
      <c r="M67" s="5" t="b">
        <v>0</v>
      </c>
      <c r="N67" s="5" t="s">
        <v>146</v>
      </c>
      <c r="O67" s="5" t="s">
        <v>146</v>
      </c>
    </row>
    <row r="68" spans="1:15">
      <c r="A68" s="5" t="s">
        <v>246</v>
      </c>
      <c r="B68" s="5" t="s">
        <v>245</v>
      </c>
      <c r="C68" s="5" t="s">
        <v>602</v>
      </c>
      <c r="D68" s="5" t="s">
        <v>608</v>
      </c>
      <c r="E68" s="5">
        <v>1</v>
      </c>
      <c r="F68" s="5" t="s">
        <v>521</v>
      </c>
      <c r="G68" t="s">
        <v>609</v>
      </c>
      <c r="H68" s="5">
        <f>IF(G68="-","-",VLOOKUP(G68,'VDISK INFO'!$C$2:$D$1000000,COLUMN('VDISK INFO'!D:D)-COLUMN('VDISK INFO'!$C$2:$D$1000000)+1,0))</f>
        <v>0</v>
      </c>
      <c r="I68" s="5" t="s">
        <v>523</v>
      </c>
      <c r="J68" s="5">
        <f>IF(G68="-","-",VLOOKUP(I68,'STORAGE CONTAINER'!$A$2:$B$1000000,COLUMN('STORAGE CONTAINER'!B:B)-COLUMN('STORAGE CONTAINER'!$A$2:$B$1000000)+1,0))</f>
        <v>0</v>
      </c>
      <c r="K68" s="5" t="s">
        <v>146</v>
      </c>
      <c r="L68" s="5" t="s">
        <v>146</v>
      </c>
      <c r="M68" s="5" t="b">
        <v>0</v>
      </c>
      <c r="N68" s="5" t="s">
        <v>146</v>
      </c>
      <c r="O68" s="5" t="s">
        <v>146</v>
      </c>
    </row>
    <row r="69" spans="1:15">
      <c r="A69" s="5" t="s">
        <v>246</v>
      </c>
      <c r="B69" s="5" t="s">
        <v>245</v>
      </c>
      <c r="C69" s="5" t="s">
        <v>602</v>
      </c>
      <c r="D69" s="5" t="s">
        <v>610</v>
      </c>
      <c r="E69" s="5">
        <v>2</v>
      </c>
      <c r="F69" s="5" t="s">
        <v>521</v>
      </c>
      <c r="G69" t="s">
        <v>611</v>
      </c>
      <c r="H69" s="5">
        <f>IF(G69="-","-",VLOOKUP(G69,'VDISK INFO'!$C$2:$D$1000000,COLUMN('VDISK INFO'!D:D)-COLUMN('VDISK INFO'!$C$2:$D$1000000)+1,0))</f>
        <v>0</v>
      </c>
      <c r="I69" s="5" t="s">
        <v>523</v>
      </c>
      <c r="J69" s="5">
        <f>IF(G69="-","-",VLOOKUP(I69,'STORAGE CONTAINER'!$A$2:$B$1000000,COLUMN('STORAGE CONTAINER'!B:B)-COLUMN('STORAGE CONTAINER'!$A$2:$B$1000000)+1,0))</f>
        <v>0</v>
      </c>
      <c r="K69" s="5" t="s">
        <v>146</v>
      </c>
      <c r="L69" s="5" t="s">
        <v>146</v>
      </c>
      <c r="M69" s="5" t="b">
        <v>0</v>
      </c>
      <c r="N69" s="5" t="s">
        <v>146</v>
      </c>
      <c r="O69" s="5" t="s">
        <v>146</v>
      </c>
    </row>
    <row r="70" spans="1:15">
      <c r="A70" s="5" t="s">
        <v>246</v>
      </c>
      <c r="B70" s="5" t="s">
        <v>245</v>
      </c>
      <c r="C70" s="5" t="s">
        <v>602</v>
      </c>
      <c r="D70" s="5" t="s">
        <v>612</v>
      </c>
      <c r="E70" s="5">
        <v>3</v>
      </c>
      <c r="F70" s="5" t="s">
        <v>521</v>
      </c>
      <c r="G70" t="s">
        <v>613</v>
      </c>
      <c r="H70" s="5">
        <f>IF(G70="-","-",VLOOKUP(G70,'VDISK INFO'!$C$2:$D$1000000,COLUMN('VDISK INFO'!D:D)-COLUMN('VDISK INFO'!$C$2:$D$1000000)+1,0))</f>
        <v>0</v>
      </c>
      <c r="I70" s="5" t="s">
        <v>523</v>
      </c>
      <c r="J70" s="5">
        <f>IF(G70="-","-",VLOOKUP(I70,'STORAGE CONTAINER'!$A$2:$B$1000000,COLUMN('STORAGE CONTAINER'!B:B)-COLUMN('STORAGE CONTAINER'!$A$2:$B$1000000)+1,0))</f>
        <v>0</v>
      </c>
      <c r="K70" s="5" t="s">
        <v>146</v>
      </c>
      <c r="L70" s="5" t="s">
        <v>146</v>
      </c>
      <c r="M70" s="5" t="b">
        <v>0</v>
      </c>
      <c r="N70" s="5" t="s">
        <v>146</v>
      </c>
      <c r="O70" s="5" t="s">
        <v>146</v>
      </c>
    </row>
    <row r="71" spans="1:15">
      <c r="A71" s="5" t="s">
        <v>246</v>
      </c>
      <c r="B71" s="5" t="s">
        <v>245</v>
      </c>
      <c r="C71" s="5" t="s">
        <v>602</v>
      </c>
      <c r="D71" s="5" t="s">
        <v>614</v>
      </c>
      <c r="E71" s="5">
        <v>4</v>
      </c>
      <c r="F71" s="5" t="s">
        <v>521</v>
      </c>
      <c r="G71" t="s">
        <v>615</v>
      </c>
      <c r="H71" s="5">
        <f>IF(G71="-","-",VLOOKUP(G71,'VDISK INFO'!$C$2:$D$1000000,COLUMN('VDISK INFO'!D:D)-COLUMN('VDISK INFO'!$C$2:$D$1000000)+1,0))</f>
        <v>0</v>
      </c>
      <c r="I71" s="5" t="s">
        <v>523</v>
      </c>
      <c r="J71" s="5">
        <f>IF(G71="-","-",VLOOKUP(I71,'STORAGE CONTAINER'!$A$2:$B$1000000,COLUMN('STORAGE CONTAINER'!B:B)-COLUMN('STORAGE CONTAINER'!$A$2:$B$1000000)+1,0))</f>
        <v>0</v>
      </c>
      <c r="K71" s="5" t="s">
        <v>146</v>
      </c>
      <c r="L71" s="5" t="s">
        <v>146</v>
      </c>
      <c r="M71" s="5" t="b">
        <v>0</v>
      </c>
      <c r="N71" s="5" t="s">
        <v>146</v>
      </c>
      <c r="O71" s="5" t="s">
        <v>146</v>
      </c>
    </row>
    <row r="72" spans="1:15">
      <c r="A72" s="5" t="s">
        <v>246</v>
      </c>
      <c r="B72" s="5" t="s">
        <v>245</v>
      </c>
      <c r="C72" s="5" t="s">
        <v>602</v>
      </c>
      <c r="D72" s="5" t="s">
        <v>616</v>
      </c>
      <c r="E72" s="5">
        <v>5</v>
      </c>
      <c r="F72" s="5" t="s">
        <v>521</v>
      </c>
      <c r="G72" t="s">
        <v>617</v>
      </c>
      <c r="H72" s="5">
        <f>IF(G72="-","-",VLOOKUP(G72,'VDISK INFO'!$C$2:$D$1000000,COLUMN('VDISK INFO'!D:D)-COLUMN('VDISK INFO'!$C$2:$D$1000000)+1,0))</f>
        <v>0</v>
      </c>
      <c r="I72" s="5" t="s">
        <v>523</v>
      </c>
      <c r="J72" s="5">
        <f>IF(G72="-","-",VLOOKUP(I72,'STORAGE CONTAINER'!$A$2:$B$1000000,COLUMN('STORAGE CONTAINER'!B:B)-COLUMN('STORAGE CONTAINER'!$A$2:$B$1000000)+1,0))</f>
        <v>0</v>
      </c>
      <c r="K72" s="5" t="s">
        <v>146</v>
      </c>
      <c r="L72" s="5" t="s">
        <v>146</v>
      </c>
      <c r="M72" s="5" t="b">
        <v>0</v>
      </c>
      <c r="N72" s="5" t="s">
        <v>146</v>
      </c>
      <c r="O72" s="5" t="s">
        <v>146</v>
      </c>
    </row>
    <row r="73" spans="1:15">
      <c r="A73" s="5" t="s">
        <v>246</v>
      </c>
      <c r="B73" s="5" t="s">
        <v>245</v>
      </c>
      <c r="C73" s="5" t="s">
        <v>602</v>
      </c>
      <c r="D73" s="5" t="s">
        <v>618</v>
      </c>
      <c r="E73" s="5">
        <v>6</v>
      </c>
      <c r="F73" s="5" t="s">
        <v>521</v>
      </c>
      <c r="G73" t="s">
        <v>619</v>
      </c>
      <c r="H73" s="5">
        <f>IF(G73="-","-",VLOOKUP(G73,'VDISK INFO'!$C$2:$D$1000000,COLUMN('VDISK INFO'!D:D)-COLUMN('VDISK INFO'!$C$2:$D$1000000)+1,0))</f>
        <v>0</v>
      </c>
      <c r="I73" s="5" t="s">
        <v>523</v>
      </c>
      <c r="J73" s="5">
        <f>IF(G73="-","-",VLOOKUP(I73,'STORAGE CONTAINER'!$A$2:$B$1000000,COLUMN('STORAGE CONTAINER'!B:B)-COLUMN('STORAGE CONTAINER'!$A$2:$B$1000000)+1,0))</f>
        <v>0</v>
      </c>
      <c r="K73" s="5" t="s">
        <v>146</v>
      </c>
      <c r="L73" s="5" t="s">
        <v>146</v>
      </c>
      <c r="M73" s="5" t="b">
        <v>0</v>
      </c>
      <c r="N73" s="5" t="s">
        <v>146</v>
      </c>
      <c r="O73" s="5" t="s">
        <v>146</v>
      </c>
    </row>
    <row r="74" spans="1:15">
      <c r="A74" s="5" t="s">
        <v>246</v>
      </c>
      <c r="B74" s="5" t="s">
        <v>245</v>
      </c>
      <c r="C74" s="5" t="s">
        <v>620</v>
      </c>
      <c r="D74" s="5" t="s">
        <v>621</v>
      </c>
      <c r="E74" s="5">
        <v>0</v>
      </c>
      <c r="F74" s="5" t="s">
        <v>521</v>
      </c>
      <c r="G74" t="s">
        <v>622</v>
      </c>
      <c r="H74" s="5">
        <f>IF(G74="-","-",VLOOKUP(G74,'VDISK INFO'!$C$2:$D$1000000,COLUMN('VDISK INFO'!D:D)-COLUMN('VDISK INFO'!$C$2:$D$1000000)+1,0))</f>
        <v>0</v>
      </c>
      <c r="I74" s="5" t="s">
        <v>523</v>
      </c>
      <c r="J74" s="5">
        <f>IF(G74="-","-",VLOOKUP(I74,'STORAGE CONTAINER'!$A$2:$B$1000000,COLUMN('STORAGE CONTAINER'!B:B)-COLUMN('STORAGE CONTAINER'!$A$2:$B$1000000)+1,0))</f>
        <v>0</v>
      </c>
      <c r="K74" s="5" t="s">
        <v>146</v>
      </c>
      <c r="L74" s="5" t="s">
        <v>146</v>
      </c>
      <c r="M74" s="5" t="b">
        <v>0</v>
      </c>
      <c r="N74" s="5" t="s">
        <v>146</v>
      </c>
      <c r="O74" s="5" t="s">
        <v>146</v>
      </c>
    </row>
    <row r="75" spans="1:15">
      <c r="A75" s="5" t="s">
        <v>246</v>
      </c>
      <c r="B75" s="5" t="s">
        <v>245</v>
      </c>
      <c r="C75" s="5" t="s">
        <v>620</v>
      </c>
      <c r="D75" s="5" t="s">
        <v>623</v>
      </c>
      <c r="E75" s="5">
        <v>1</v>
      </c>
      <c r="F75" s="5" t="s">
        <v>521</v>
      </c>
      <c r="G75" t="s">
        <v>624</v>
      </c>
      <c r="H75" s="5">
        <f>IF(G75="-","-",VLOOKUP(G75,'VDISK INFO'!$C$2:$D$1000000,COLUMN('VDISK INFO'!D:D)-COLUMN('VDISK INFO'!$C$2:$D$1000000)+1,0))</f>
        <v>0</v>
      </c>
      <c r="I75" s="5" t="s">
        <v>523</v>
      </c>
      <c r="J75" s="5">
        <f>IF(G75="-","-",VLOOKUP(I75,'STORAGE CONTAINER'!$A$2:$B$1000000,COLUMN('STORAGE CONTAINER'!B:B)-COLUMN('STORAGE CONTAINER'!$A$2:$B$1000000)+1,0))</f>
        <v>0</v>
      </c>
      <c r="K75" s="5" t="s">
        <v>146</v>
      </c>
      <c r="L75" s="5" t="s">
        <v>146</v>
      </c>
      <c r="M75" s="5" t="b">
        <v>0</v>
      </c>
      <c r="N75" s="5" t="s">
        <v>146</v>
      </c>
      <c r="O75" s="5" t="s">
        <v>146</v>
      </c>
    </row>
    <row r="76" spans="1:15">
      <c r="A76" s="5" t="s">
        <v>246</v>
      </c>
      <c r="B76" s="5" t="s">
        <v>245</v>
      </c>
      <c r="C76" s="5" t="s">
        <v>620</v>
      </c>
      <c r="D76" s="5" t="s">
        <v>625</v>
      </c>
      <c r="E76" s="5">
        <v>2</v>
      </c>
      <c r="F76" s="5" t="s">
        <v>521</v>
      </c>
      <c r="G76" t="s">
        <v>626</v>
      </c>
      <c r="H76" s="5">
        <f>IF(G76="-","-",VLOOKUP(G76,'VDISK INFO'!$C$2:$D$1000000,COLUMN('VDISK INFO'!D:D)-COLUMN('VDISK INFO'!$C$2:$D$1000000)+1,0))</f>
        <v>0</v>
      </c>
      <c r="I76" s="5" t="s">
        <v>523</v>
      </c>
      <c r="J76" s="5">
        <f>IF(G76="-","-",VLOOKUP(I76,'STORAGE CONTAINER'!$A$2:$B$1000000,COLUMN('STORAGE CONTAINER'!B:B)-COLUMN('STORAGE CONTAINER'!$A$2:$B$1000000)+1,0))</f>
        <v>0</v>
      </c>
      <c r="K76" s="5" t="s">
        <v>146</v>
      </c>
      <c r="L76" s="5" t="s">
        <v>146</v>
      </c>
      <c r="M76" s="5" t="b">
        <v>0</v>
      </c>
      <c r="N76" s="5" t="s">
        <v>146</v>
      </c>
      <c r="O76" s="5" t="s">
        <v>146</v>
      </c>
    </row>
    <row r="77" spans="1:15">
      <c r="A77" s="5" t="s">
        <v>246</v>
      </c>
      <c r="B77" s="5" t="s">
        <v>245</v>
      </c>
      <c r="C77" s="5" t="s">
        <v>620</v>
      </c>
      <c r="D77" s="5" t="s">
        <v>627</v>
      </c>
      <c r="E77" s="5">
        <v>3</v>
      </c>
      <c r="F77" s="5" t="s">
        <v>521</v>
      </c>
      <c r="G77" t="s">
        <v>628</v>
      </c>
      <c r="H77" s="5">
        <f>IF(G77="-","-",VLOOKUP(G77,'VDISK INFO'!$C$2:$D$1000000,COLUMN('VDISK INFO'!D:D)-COLUMN('VDISK INFO'!$C$2:$D$1000000)+1,0))</f>
        <v>0</v>
      </c>
      <c r="I77" s="5" t="s">
        <v>523</v>
      </c>
      <c r="J77" s="5">
        <f>IF(G77="-","-",VLOOKUP(I77,'STORAGE CONTAINER'!$A$2:$B$1000000,COLUMN('STORAGE CONTAINER'!B:B)-COLUMN('STORAGE CONTAINER'!$A$2:$B$1000000)+1,0))</f>
        <v>0</v>
      </c>
      <c r="K77" s="5" t="s">
        <v>146</v>
      </c>
      <c r="L77" s="5" t="s">
        <v>146</v>
      </c>
      <c r="M77" s="5" t="b">
        <v>0</v>
      </c>
      <c r="N77" s="5" t="s">
        <v>146</v>
      </c>
      <c r="O77" s="5" t="s">
        <v>146</v>
      </c>
    </row>
    <row r="78" spans="1:15">
      <c r="A78" s="5" t="s">
        <v>246</v>
      </c>
      <c r="B78" s="5" t="s">
        <v>245</v>
      </c>
      <c r="C78" s="5" t="s">
        <v>620</v>
      </c>
      <c r="D78" s="5" t="s">
        <v>629</v>
      </c>
      <c r="E78" s="5">
        <v>4</v>
      </c>
      <c r="F78" s="5" t="s">
        <v>521</v>
      </c>
      <c r="G78" t="s">
        <v>630</v>
      </c>
      <c r="H78" s="5">
        <f>IF(G78="-","-",VLOOKUP(G78,'VDISK INFO'!$C$2:$D$1000000,COLUMN('VDISK INFO'!D:D)-COLUMN('VDISK INFO'!$C$2:$D$1000000)+1,0))</f>
        <v>0</v>
      </c>
      <c r="I78" s="5" t="s">
        <v>523</v>
      </c>
      <c r="J78" s="5">
        <f>IF(G78="-","-",VLOOKUP(I78,'STORAGE CONTAINER'!$A$2:$B$1000000,COLUMN('STORAGE CONTAINER'!B:B)-COLUMN('STORAGE CONTAINER'!$A$2:$B$1000000)+1,0))</f>
        <v>0</v>
      </c>
      <c r="K78" s="5" t="s">
        <v>146</v>
      </c>
      <c r="L78" s="5" t="s">
        <v>146</v>
      </c>
      <c r="M78" s="5" t="b">
        <v>0</v>
      </c>
      <c r="N78" s="5" t="s">
        <v>146</v>
      </c>
      <c r="O78" s="5" t="s">
        <v>146</v>
      </c>
    </row>
    <row r="79" spans="1:15">
      <c r="A79" s="5" t="s">
        <v>246</v>
      </c>
      <c r="B79" s="5" t="s">
        <v>245</v>
      </c>
      <c r="C79" s="5" t="s">
        <v>620</v>
      </c>
      <c r="D79" s="5" t="s">
        <v>631</v>
      </c>
      <c r="E79" s="5">
        <v>5</v>
      </c>
      <c r="F79" s="5" t="s">
        <v>521</v>
      </c>
      <c r="G79" t="s">
        <v>632</v>
      </c>
      <c r="H79" s="5">
        <f>IF(G79="-","-",VLOOKUP(G79,'VDISK INFO'!$C$2:$D$1000000,COLUMN('VDISK INFO'!D:D)-COLUMN('VDISK INFO'!$C$2:$D$1000000)+1,0))</f>
        <v>0</v>
      </c>
      <c r="I79" s="5" t="s">
        <v>523</v>
      </c>
      <c r="J79" s="5">
        <f>IF(G79="-","-",VLOOKUP(I79,'STORAGE CONTAINER'!$A$2:$B$1000000,COLUMN('STORAGE CONTAINER'!B:B)-COLUMN('STORAGE CONTAINER'!$A$2:$B$1000000)+1,0))</f>
        <v>0</v>
      </c>
      <c r="K79" s="5" t="s">
        <v>146</v>
      </c>
      <c r="L79" s="5" t="s">
        <v>146</v>
      </c>
      <c r="M79" s="5" t="b">
        <v>0</v>
      </c>
      <c r="N79" s="5" t="s">
        <v>146</v>
      </c>
      <c r="O79" s="5" t="s">
        <v>146</v>
      </c>
    </row>
    <row r="80" spans="1:15">
      <c r="A80" s="5" t="s">
        <v>251</v>
      </c>
      <c r="B80" s="5" t="s">
        <v>250</v>
      </c>
      <c r="C80" s="5" t="s">
        <v>519</v>
      </c>
      <c r="D80" s="5" t="s">
        <v>520</v>
      </c>
      <c r="E80" s="5">
        <v>0</v>
      </c>
      <c r="F80" s="5" t="s">
        <v>521</v>
      </c>
      <c r="G80" t="s">
        <v>633</v>
      </c>
      <c r="H80" s="5">
        <f>IF(G80="-","-",VLOOKUP(G80,'VDISK INFO'!$C$2:$D$1000000,COLUMN('VDISK INFO'!D:D)-COLUMN('VDISK INFO'!$C$2:$D$1000000)+1,0))</f>
        <v>0</v>
      </c>
      <c r="I80" s="5" t="s">
        <v>523</v>
      </c>
      <c r="J80" s="5">
        <f>IF(G80="-","-",VLOOKUP(I80,'STORAGE CONTAINER'!$A$2:$B$1000000,COLUMN('STORAGE CONTAINER'!B:B)-COLUMN('STORAGE CONTAINER'!$A$2:$B$1000000)+1,0))</f>
        <v>0</v>
      </c>
      <c r="K80" s="5" t="s">
        <v>146</v>
      </c>
      <c r="L80" s="5" t="s">
        <v>146</v>
      </c>
      <c r="M80" s="5" t="b">
        <v>0</v>
      </c>
      <c r="N80" s="5" t="s">
        <v>146</v>
      </c>
      <c r="O80" s="5" t="s">
        <v>146</v>
      </c>
    </row>
    <row r="81" spans="1:15">
      <c r="A81" s="5" t="s">
        <v>251</v>
      </c>
      <c r="B81" s="5" t="s">
        <v>250</v>
      </c>
      <c r="C81" s="5" t="s">
        <v>519</v>
      </c>
      <c r="D81" s="5" t="s">
        <v>524</v>
      </c>
      <c r="E81" s="5">
        <v>1</v>
      </c>
      <c r="F81" s="5" t="s">
        <v>521</v>
      </c>
      <c r="G81" t="s">
        <v>634</v>
      </c>
      <c r="H81" s="5">
        <f>IF(G81="-","-",VLOOKUP(G81,'VDISK INFO'!$C$2:$D$1000000,COLUMN('VDISK INFO'!D:D)-COLUMN('VDISK INFO'!$C$2:$D$1000000)+1,0))</f>
        <v>0</v>
      </c>
      <c r="I81" s="5" t="s">
        <v>523</v>
      </c>
      <c r="J81" s="5">
        <f>IF(G81="-","-",VLOOKUP(I81,'STORAGE CONTAINER'!$A$2:$B$1000000,COLUMN('STORAGE CONTAINER'!B:B)-COLUMN('STORAGE CONTAINER'!$A$2:$B$1000000)+1,0))</f>
        <v>0</v>
      </c>
      <c r="K81" s="5" t="s">
        <v>146</v>
      </c>
      <c r="L81" s="5" t="s">
        <v>146</v>
      </c>
      <c r="M81" s="5" t="b">
        <v>0</v>
      </c>
      <c r="N81" s="5" t="s">
        <v>146</v>
      </c>
      <c r="O81" s="5" t="s">
        <v>146</v>
      </c>
    </row>
    <row r="82" spans="1:15">
      <c r="A82" s="5" t="s">
        <v>251</v>
      </c>
      <c r="B82" s="5" t="s">
        <v>250</v>
      </c>
      <c r="C82" s="5" t="s">
        <v>534</v>
      </c>
      <c r="D82" s="5" t="s">
        <v>535</v>
      </c>
      <c r="E82" s="5">
        <v>3</v>
      </c>
      <c r="F82" s="5" t="s">
        <v>521</v>
      </c>
      <c r="G82" t="s">
        <v>635</v>
      </c>
      <c r="H82" s="5">
        <f>IF(G82="-","-",VLOOKUP(G82,'VDISK INFO'!$C$2:$D$1000000,COLUMN('VDISK INFO'!D:D)-COLUMN('VDISK INFO'!$C$2:$D$1000000)+1,0))</f>
        <v>0</v>
      </c>
      <c r="I82" s="5" t="s">
        <v>537</v>
      </c>
      <c r="J82" s="5">
        <f>IF(G82="-","-",VLOOKUP(I82,'STORAGE CONTAINER'!$A$2:$B$1000000,COLUMN('STORAGE CONTAINER'!B:B)-COLUMN('STORAGE CONTAINER'!$A$2:$B$1000000)+1,0))</f>
        <v>0</v>
      </c>
      <c r="K82" s="5" t="s">
        <v>146</v>
      </c>
      <c r="L82" s="5" t="s">
        <v>146</v>
      </c>
      <c r="M82" s="5" t="b">
        <v>0</v>
      </c>
      <c r="N82" s="5" t="s">
        <v>146</v>
      </c>
      <c r="O82" s="5" t="s">
        <v>146</v>
      </c>
    </row>
    <row r="83" spans="1:15">
      <c r="A83" s="5" t="s">
        <v>255</v>
      </c>
      <c r="B83" s="5" t="s">
        <v>254</v>
      </c>
      <c r="C83" s="5" t="s">
        <v>519</v>
      </c>
      <c r="D83" s="5" t="s">
        <v>520</v>
      </c>
      <c r="E83" s="5">
        <v>0</v>
      </c>
      <c r="F83" s="5" t="s">
        <v>521</v>
      </c>
      <c r="G83" t="s">
        <v>636</v>
      </c>
      <c r="H83" s="5">
        <f>IF(G83="-","-",VLOOKUP(G83,'VDISK INFO'!$C$2:$D$1000000,COLUMN('VDISK INFO'!D:D)-COLUMN('VDISK INFO'!$C$2:$D$1000000)+1,0))</f>
        <v>0</v>
      </c>
      <c r="I83" s="5" t="s">
        <v>523</v>
      </c>
      <c r="J83" s="5">
        <f>IF(G83="-","-",VLOOKUP(I83,'STORAGE CONTAINER'!$A$2:$B$1000000,COLUMN('STORAGE CONTAINER'!B:B)-COLUMN('STORAGE CONTAINER'!$A$2:$B$1000000)+1,0))</f>
        <v>0</v>
      </c>
      <c r="K83" s="5" t="s">
        <v>146</v>
      </c>
      <c r="L83" s="5" t="s">
        <v>146</v>
      </c>
      <c r="M83" s="5" t="b">
        <v>0</v>
      </c>
      <c r="N83" s="5" t="s">
        <v>146</v>
      </c>
      <c r="O83" s="5" t="s">
        <v>146</v>
      </c>
    </row>
    <row r="84" spans="1:15">
      <c r="A84" s="5" t="s">
        <v>255</v>
      </c>
      <c r="B84" s="5" t="s">
        <v>254</v>
      </c>
      <c r="C84" s="5" t="s">
        <v>519</v>
      </c>
      <c r="D84" s="5" t="s">
        <v>524</v>
      </c>
      <c r="E84" s="5">
        <v>1</v>
      </c>
      <c r="F84" s="5" t="s">
        <v>521</v>
      </c>
      <c r="G84" t="s">
        <v>637</v>
      </c>
      <c r="H84" s="5">
        <f>IF(G84="-","-",VLOOKUP(G84,'VDISK INFO'!$C$2:$D$1000000,COLUMN('VDISK INFO'!D:D)-COLUMN('VDISK INFO'!$C$2:$D$1000000)+1,0))</f>
        <v>0</v>
      </c>
      <c r="I84" s="5" t="s">
        <v>523</v>
      </c>
      <c r="J84" s="5">
        <f>IF(G84="-","-",VLOOKUP(I84,'STORAGE CONTAINER'!$A$2:$B$1000000,COLUMN('STORAGE CONTAINER'!B:B)-COLUMN('STORAGE CONTAINER'!$A$2:$B$1000000)+1,0))</f>
        <v>0</v>
      </c>
      <c r="K84" s="5" t="s">
        <v>146</v>
      </c>
      <c r="L84" s="5" t="s">
        <v>146</v>
      </c>
      <c r="M84" s="5" t="b">
        <v>0</v>
      </c>
      <c r="N84" s="5" t="s">
        <v>146</v>
      </c>
      <c r="O84" s="5" t="s">
        <v>146</v>
      </c>
    </row>
    <row r="85" spans="1:15">
      <c r="A85" s="5" t="s">
        <v>255</v>
      </c>
      <c r="B85" s="5" t="s">
        <v>254</v>
      </c>
      <c r="C85" s="5" t="s">
        <v>534</v>
      </c>
      <c r="D85" s="5" t="s">
        <v>535</v>
      </c>
      <c r="E85" s="5">
        <v>3</v>
      </c>
      <c r="F85" s="5" t="s">
        <v>521</v>
      </c>
      <c r="G85" t="s">
        <v>638</v>
      </c>
      <c r="H85" s="5">
        <f>IF(G85="-","-",VLOOKUP(G85,'VDISK INFO'!$C$2:$D$1000000,COLUMN('VDISK INFO'!D:D)-COLUMN('VDISK INFO'!$C$2:$D$1000000)+1,0))</f>
        <v>0</v>
      </c>
      <c r="I85" s="5" t="s">
        <v>537</v>
      </c>
      <c r="J85" s="5">
        <f>IF(G85="-","-",VLOOKUP(I85,'STORAGE CONTAINER'!$A$2:$B$1000000,COLUMN('STORAGE CONTAINER'!B:B)-COLUMN('STORAGE CONTAINER'!$A$2:$B$1000000)+1,0))</f>
        <v>0</v>
      </c>
      <c r="K85" s="5" t="s">
        <v>146</v>
      </c>
      <c r="L85" s="5" t="s">
        <v>146</v>
      </c>
      <c r="M85" s="5" t="b">
        <v>0</v>
      </c>
      <c r="N85" s="5" t="s">
        <v>146</v>
      </c>
      <c r="O85" s="5" t="s">
        <v>146</v>
      </c>
    </row>
    <row r="86" spans="1:15">
      <c r="A86" s="5" t="s">
        <v>260</v>
      </c>
      <c r="B86" s="5" t="s">
        <v>259</v>
      </c>
      <c r="C86" s="5" t="s">
        <v>534</v>
      </c>
      <c r="D86" s="5" t="s">
        <v>548</v>
      </c>
      <c r="E86" s="5">
        <v>0</v>
      </c>
      <c r="F86" s="5" t="s">
        <v>68</v>
      </c>
      <c r="G86" t="s">
        <v>146</v>
      </c>
      <c r="H86" s="5">
        <f>IF(G86="-","-",VLOOKUP(G86,'VDISK INFO'!$C$2:$D$1000000,COLUMN('VDISK INFO'!D:D)-COLUMN('VDISK INFO'!$C$2:$D$1000000)+1,0))</f>
        <v>0</v>
      </c>
      <c r="I86" s="5" t="s">
        <v>146</v>
      </c>
      <c r="J86" s="5">
        <f>IF(G86="-","-",VLOOKUP(I86,'STORAGE CONTAINER'!$A$2:$B$1000000,COLUMN('STORAGE CONTAINER'!B:B)-COLUMN('STORAGE CONTAINER'!$A$2:$B$1000000)+1,0))</f>
        <v>0</v>
      </c>
      <c r="K86" s="5" t="s">
        <v>146</v>
      </c>
      <c r="L86" s="5" t="s">
        <v>146</v>
      </c>
      <c r="M86" s="5" t="b">
        <v>0</v>
      </c>
      <c r="N86" s="5" t="b">
        <v>1</v>
      </c>
      <c r="O86" s="5" t="s">
        <v>549</v>
      </c>
    </row>
    <row r="87" spans="1:15">
      <c r="A87" s="5" t="s">
        <v>260</v>
      </c>
      <c r="B87" s="5" t="s">
        <v>259</v>
      </c>
      <c r="C87" s="5" t="s">
        <v>519</v>
      </c>
      <c r="D87" s="5" t="s">
        <v>520</v>
      </c>
      <c r="E87" s="5">
        <v>0</v>
      </c>
      <c r="F87" s="5" t="s">
        <v>521</v>
      </c>
      <c r="G87" t="s">
        <v>639</v>
      </c>
      <c r="H87" s="5">
        <f>IF(G87="-","-",VLOOKUP(G87,'VDISK INFO'!$C$2:$D$1000000,COLUMN('VDISK INFO'!D:D)-COLUMN('VDISK INFO'!$C$2:$D$1000000)+1,0))</f>
        <v>0</v>
      </c>
      <c r="I87" s="5" t="s">
        <v>523</v>
      </c>
      <c r="J87" s="5">
        <f>IF(G87="-","-",VLOOKUP(I87,'STORAGE CONTAINER'!$A$2:$B$1000000,COLUMN('STORAGE CONTAINER'!B:B)-COLUMN('STORAGE CONTAINER'!$A$2:$B$1000000)+1,0))</f>
        <v>0</v>
      </c>
      <c r="K87" s="5" t="s">
        <v>146</v>
      </c>
      <c r="L87" s="5" t="s">
        <v>146</v>
      </c>
      <c r="M87" s="5" t="b">
        <v>0</v>
      </c>
      <c r="N87" s="5" t="s">
        <v>146</v>
      </c>
      <c r="O87" s="5" t="s">
        <v>146</v>
      </c>
    </row>
    <row r="88" spans="1:15">
      <c r="A88" s="5" t="s">
        <v>265</v>
      </c>
      <c r="B88" s="5" t="s">
        <v>264</v>
      </c>
      <c r="C88" s="5" t="s">
        <v>534</v>
      </c>
      <c r="D88" s="5" t="s">
        <v>548</v>
      </c>
      <c r="E88" s="5">
        <v>0</v>
      </c>
      <c r="F88" s="5" t="s">
        <v>68</v>
      </c>
      <c r="G88" t="s">
        <v>146</v>
      </c>
      <c r="H88" s="5">
        <f>IF(G88="-","-",VLOOKUP(G88,'VDISK INFO'!$C$2:$D$1000000,COLUMN('VDISK INFO'!D:D)-COLUMN('VDISK INFO'!$C$2:$D$1000000)+1,0))</f>
        <v>0</v>
      </c>
      <c r="I88" s="5" t="s">
        <v>146</v>
      </c>
      <c r="J88" s="5">
        <f>IF(G88="-","-",VLOOKUP(I88,'STORAGE CONTAINER'!$A$2:$B$1000000,COLUMN('STORAGE CONTAINER'!B:B)-COLUMN('STORAGE CONTAINER'!$A$2:$B$1000000)+1,0))</f>
        <v>0</v>
      </c>
      <c r="K88" s="5" t="s">
        <v>146</v>
      </c>
      <c r="L88" s="5" t="s">
        <v>146</v>
      </c>
      <c r="M88" s="5" t="b">
        <v>0</v>
      </c>
      <c r="N88" s="5" t="b">
        <v>1</v>
      </c>
      <c r="O88" s="5" t="s">
        <v>549</v>
      </c>
    </row>
    <row r="89" spans="1:15">
      <c r="A89" s="5" t="s">
        <v>265</v>
      </c>
      <c r="B89" s="5" t="s">
        <v>264</v>
      </c>
      <c r="C89" s="5" t="s">
        <v>519</v>
      </c>
      <c r="D89" s="5" t="s">
        <v>520</v>
      </c>
      <c r="E89" s="5">
        <v>0</v>
      </c>
      <c r="F89" s="5" t="s">
        <v>521</v>
      </c>
      <c r="G89" t="s">
        <v>640</v>
      </c>
      <c r="H89" s="5">
        <f>IF(G89="-","-",VLOOKUP(G89,'VDISK INFO'!$C$2:$D$1000000,COLUMN('VDISK INFO'!D:D)-COLUMN('VDISK INFO'!$C$2:$D$1000000)+1,0))</f>
        <v>0</v>
      </c>
      <c r="I89" s="5" t="s">
        <v>523</v>
      </c>
      <c r="J89" s="5">
        <f>IF(G89="-","-",VLOOKUP(I89,'STORAGE CONTAINER'!$A$2:$B$1000000,COLUMN('STORAGE CONTAINER'!B:B)-COLUMN('STORAGE CONTAINER'!$A$2:$B$1000000)+1,0))</f>
        <v>0</v>
      </c>
      <c r="K89" s="5" t="s">
        <v>146</v>
      </c>
      <c r="L89" s="5" t="s">
        <v>146</v>
      </c>
      <c r="M89" s="5" t="b">
        <v>0</v>
      </c>
      <c r="N89" s="5" t="s">
        <v>146</v>
      </c>
      <c r="O89" s="5" t="s">
        <v>146</v>
      </c>
    </row>
    <row r="90" spans="1:15">
      <c r="A90" s="5" t="s">
        <v>269</v>
      </c>
      <c r="B90" s="5" t="s">
        <v>268</v>
      </c>
      <c r="C90" s="5" t="s">
        <v>519</v>
      </c>
      <c r="D90" s="5" t="s">
        <v>520</v>
      </c>
      <c r="E90" s="5">
        <v>0</v>
      </c>
      <c r="F90" s="5" t="s">
        <v>521</v>
      </c>
      <c r="G90" t="s">
        <v>641</v>
      </c>
      <c r="H90" s="5">
        <f>IF(G90="-","-",VLOOKUP(G90,'VDISK INFO'!$C$2:$D$1000000,COLUMN('VDISK INFO'!D:D)-COLUMN('VDISK INFO'!$C$2:$D$1000000)+1,0))</f>
        <v>0</v>
      </c>
      <c r="I90" s="5" t="s">
        <v>523</v>
      </c>
      <c r="J90" s="5">
        <f>IF(G90="-","-",VLOOKUP(I90,'STORAGE CONTAINER'!$A$2:$B$1000000,COLUMN('STORAGE CONTAINER'!B:B)-COLUMN('STORAGE CONTAINER'!$A$2:$B$1000000)+1,0))</f>
        <v>0</v>
      </c>
      <c r="K90" s="5" t="s">
        <v>146</v>
      </c>
      <c r="L90" s="5" t="s">
        <v>146</v>
      </c>
      <c r="M90" s="5" t="b">
        <v>0</v>
      </c>
      <c r="N90" s="5" t="s">
        <v>146</v>
      </c>
      <c r="O90" s="5" t="s">
        <v>146</v>
      </c>
    </row>
    <row r="91" spans="1:15">
      <c r="A91" s="5" t="s">
        <v>269</v>
      </c>
      <c r="B91" s="5" t="s">
        <v>268</v>
      </c>
      <c r="C91" s="5" t="s">
        <v>534</v>
      </c>
      <c r="D91" s="5" t="s">
        <v>535</v>
      </c>
      <c r="E91" s="5">
        <v>3</v>
      </c>
      <c r="F91" s="5" t="s">
        <v>521</v>
      </c>
      <c r="G91" t="s">
        <v>642</v>
      </c>
      <c r="H91" s="5">
        <f>IF(G91="-","-",VLOOKUP(G91,'VDISK INFO'!$C$2:$D$1000000,COLUMN('VDISK INFO'!D:D)-COLUMN('VDISK INFO'!$C$2:$D$1000000)+1,0))</f>
        <v>0</v>
      </c>
      <c r="I91" s="5" t="s">
        <v>537</v>
      </c>
      <c r="J91" s="5">
        <f>IF(G91="-","-",VLOOKUP(I91,'STORAGE CONTAINER'!$A$2:$B$1000000,COLUMN('STORAGE CONTAINER'!B:B)-COLUMN('STORAGE CONTAINER'!$A$2:$B$1000000)+1,0))</f>
        <v>0</v>
      </c>
      <c r="K91" s="5" t="s">
        <v>146</v>
      </c>
      <c r="L91" s="5" t="s">
        <v>146</v>
      </c>
      <c r="M91" s="5" t="b">
        <v>0</v>
      </c>
      <c r="N91" s="5" t="s">
        <v>146</v>
      </c>
      <c r="O91" s="5" t="s">
        <v>146</v>
      </c>
    </row>
    <row r="92" spans="1:15">
      <c r="A92" s="5" t="s">
        <v>274</v>
      </c>
      <c r="B92" s="5" t="s">
        <v>273</v>
      </c>
      <c r="C92" s="5" t="s">
        <v>534</v>
      </c>
      <c r="D92" s="5" t="s">
        <v>548</v>
      </c>
      <c r="E92" s="5">
        <v>0</v>
      </c>
      <c r="F92" s="5" t="s">
        <v>68</v>
      </c>
      <c r="G92" t="s">
        <v>146</v>
      </c>
      <c r="H92" s="5">
        <f>IF(G92="-","-",VLOOKUP(G92,'VDISK INFO'!$C$2:$D$1000000,COLUMN('VDISK INFO'!D:D)-COLUMN('VDISK INFO'!$C$2:$D$1000000)+1,0))</f>
        <v>0</v>
      </c>
      <c r="I92" s="5" t="s">
        <v>146</v>
      </c>
      <c r="J92" s="5">
        <f>IF(G92="-","-",VLOOKUP(I92,'STORAGE CONTAINER'!$A$2:$B$1000000,COLUMN('STORAGE CONTAINER'!B:B)-COLUMN('STORAGE CONTAINER'!$A$2:$B$1000000)+1,0))</f>
        <v>0</v>
      </c>
      <c r="K92" s="5" t="s">
        <v>146</v>
      </c>
      <c r="L92" s="5" t="s">
        <v>146</v>
      </c>
      <c r="M92" s="5" t="b">
        <v>0</v>
      </c>
      <c r="N92" s="5" t="b">
        <v>1</v>
      </c>
      <c r="O92" s="5" t="s">
        <v>549</v>
      </c>
    </row>
    <row r="93" spans="1:15">
      <c r="A93" s="5" t="s">
        <v>274</v>
      </c>
      <c r="B93" s="5" t="s">
        <v>273</v>
      </c>
      <c r="C93" s="5" t="s">
        <v>519</v>
      </c>
      <c r="D93" s="5" t="s">
        <v>520</v>
      </c>
      <c r="E93" s="5">
        <v>0</v>
      </c>
      <c r="F93" s="5" t="s">
        <v>521</v>
      </c>
      <c r="G93" t="s">
        <v>643</v>
      </c>
      <c r="H93" s="5">
        <f>IF(G93="-","-",VLOOKUP(G93,'VDISK INFO'!$C$2:$D$1000000,COLUMN('VDISK INFO'!D:D)-COLUMN('VDISK INFO'!$C$2:$D$1000000)+1,0))</f>
        <v>0</v>
      </c>
      <c r="I93" s="5" t="s">
        <v>551</v>
      </c>
      <c r="J93" s="5">
        <f>IF(G93="-","-",VLOOKUP(I93,'STORAGE CONTAINER'!$A$2:$B$1000000,COLUMN('STORAGE CONTAINER'!B:B)-COLUMN('STORAGE CONTAINER'!$A$2:$B$1000000)+1,0))</f>
        <v>0</v>
      </c>
      <c r="K93" s="5" t="s">
        <v>146</v>
      </c>
      <c r="L93" s="5" t="s">
        <v>146</v>
      </c>
      <c r="M93" s="5" t="b">
        <v>0</v>
      </c>
      <c r="N93" s="5" t="s">
        <v>146</v>
      </c>
      <c r="O93" s="5" t="s">
        <v>146</v>
      </c>
    </row>
    <row r="94" spans="1:15">
      <c r="A94" s="5" t="s">
        <v>278</v>
      </c>
      <c r="B94" s="5" t="s">
        <v>277</v>
      </c>
      <c r="C94" s="5" t="s">
        <v>534</v>
      </c>
      <c r="D94" s="5" t="s">
        <v>548</v>
      </c>
      <c r="E94" s="5">
        <v>0</v>
      </c>
      <c r="F94" s="5" t="s">
        <v>68</v>
      </c>
      <c r="G94" t="s">
        <v>644</v>
      </c>
      <c r="H94" s="5">
        <f>IF(G94="-","-",VLOOKUP(G94,'VDISK INFO'!$C$2:$D$1000000,COLUMN('VDISK INFO'!D:D)-COLUMN('VDISK INFO'!$C$2:$D$1000000)+1,0))</f>
        <v>0</v>
      </c>
      <c r="I94" s="5" t="s">
        <v>523</v>
      </c>
      <c r="J94" s="5">
        <f>IF(G94="-","-",VLOOKUP(I94,'STORAGE CONTAINER'!$A$2:$B$1000000,COLUMN('STORAGE CONTAINER'!B:B)-COLUMN('STORAGE CONTAINER'!$A$2:$B$1000000)+1,0))</f>
        <v>0</v>
      </c>
      <c r="K94" s="5" t="s">
        <v>146</v>
      </c>
      <c r="L94" s="5" t="s">
        <v>146</v>
      </c>
      <c r="M94" s="5" t="b">
        <v>0</v>
      </c>
      <c r="N94" s="5" t="s">
        <v>146</v>
      </c>
      <c r="O94" s="5" t="s">
        <v>146</v>
      </c>
    </row>
    <row r="95" spans="1:15">
      <c r="A95" s="5" t="s">
        <v>278</v>
      </c>
      <c r="B95" s="5" t="s">
        <v>277</v>
      </c>
      <c r="C95" s="5" t="s">
        <v>534</v>
      </c>
      <c r="D95" s="5" t="s">
        <v>645</v>
      </c>
      <c r="E95" s="5">
        <v>1</v>
      </c>
      <c r="F95" s="5" t="s">
        <v>521</v>
      </c>
      <c r="G95" t="s">
        <v>146</v>
      </c>
      <c r="H95" s="5">
        <f>IF(G95="-","-",VLOOKUP(G95,'VDISK INFO'!$C$2:$D$1000000,COLUMN('VDISK INFO'!D:D)-COLUMN('VDISK INFO'!$C$2:$D$1000000)+1,0))</f>
        <v>0</v>
      </c>
      <c r="I95" s="5" t="s">
        <v>146</v>
      </c>
      <c r="J95" s="5">
        <f>IF(G95="-","-",VLOOKUP(I95,'STORAGE CONTAINER'!$A$2:$B$1000000,COLUMN('STORAGE CONTAINER'!B:B)-COLUMN('STORAGE CONTAINER'!$A$2:$B$1000000)+1,0))</f>
        <v>0</v>
      </c>
      <c r="K95" s="5" t="s">
        <v>146</v>
      </c>
      <c r="L95" s="5" t="s">
        <v>146</v>
      </c>
      <c r="M95" s="5" t="b">
        <v>0</v>
      </c>
      <c r="N95" s="5" t="s">
        <v>146</v>
      </c>
      <c r="O95" s="5" t="s">
        <v>146</v>
      </c>
    </row>
    <row r="96" spans="1:15">
      <c r="A96" s="5" t="s">
        <v>285</v>
      </c>
      <c r="B96" s="5" t="s">
        <v>284</v>
      </c>
      <c r="C96" s="5" t="s">
        <v>534</v>
      </c>
      <c r="D96" s="5" t="s">
        <v>548</v>
      </c>
      <c r="E96" s="5">
        <v>0</v>
      </c>
      <c r="F96" s="5" t="s">
        <v>68</v>
      </c>
      <c r="G96" t="s">
        <v>146</v>
      </c>
      <c r="H96" s="5">
        <f>IF(G96="-","-",VLOOKUP(G96,'VDISK INFO'!$C$2:$D$1000000,COLUMN('VDISK INFO'!D:D)-COLUMN('VDISK INFO'!$C$2:$D$1000000)+1,0))</f>
        <v>0</v>
      </c>
      <c r="I96" s="5" t="s">
        <v>146</v>
      </c>
      <c r="J96" s="5">
        <f>IF(G96="-","-",VLOOKUP(I96,'STORAGE CONTAINER'!$A$2:$B$1000000,COLUMN('STORAGE CONTAINER'!B:B)-COLUMN('STORAGE CONTAINER'!$A$2:$B$1000000)+1,0))</f>
        <v>0</v>
      </c>
      <c r="K96" s="5" t="s">
        <v>146</v>
      </c>
      <c r="L96" s="5" t="s">
        <v>146</v>
      </c>
      <c r="M96" s="5" t="b">
        <v>0</v>
      </c>
      <c r="N96" s="5" t="b">
        <v>1</v>
      </c>
      <c r="O96" s="5" t="s">
        <v>549</v>
      </c>
    </row>
    <row r="97" spans="1:15">
      <c r="A97" s="5" t="s">
        <v>285</v>
      </c>
      <c r="B97" s="5" t="s">
        <v>284</v>
      </c>
      <c r="C97" s="5" t="s">
        <v>519</v>
      </c>
      <c r="D97" s="5" t="s">
        <v>520</v>
      </c>
      <c r="E97" s="5">
        <v>0</v>
      </c>
      <c r="F97" s="5" t="s">
        <v>521</v>
      </c>
      <c r="G97" t="s">
        <v>646</v>
      </c>
      <c r="H97" s="5">
        <f>IF(G97="-","-",VLOOKUP(G97,'VDISK INFO'!$C$2:$D$1000000,COLUMN('VDISK INFO'!D:D)-COLUMN('VDISK INFO'!$C$2:$D$1000000)+1,0))</f>
        <v>0</v>
      </c>
      <c r="I97" s="5" t="s">
        <v>523</v>
      </c>
      <c r="J97" s="5">
        <f>IF(G97="-","-",VLOOKUP(I97,'STORAGE CONTAINER'!$A$2:$B$1000000,COLUMN('STORAGE CONTAINER'!B:B)-COLUMN('STORAGE CONTAINER'!$A$2:$B$1000000)+1,0))</f>
        <v>0</v>
      </c>
      <c r="K97" s="5" t="s">
        <v>146</v>
      </c>
      <c r="L97" s="5" t="s">
        <v>146</v>
      </c>
      <c r="M97" s="5" t="b">
        <v>0</v>
      </c>
      <c r="N97" s="5" t="s">
        <v>146</v>
      </c>
      <c r="O97" s="5" t="s">
        <v>146</v>
      </c>
    </row>
    <row r="98" spans="1:15">
      <c r="A98" s="5" t="s">
        <v>289</v>
      </c>
      <c r="B98" s="5" t="s">
        <v>288</v>
      </c>
      <c r="C98" s="5" t="s">
        <v>519</v>
      </c>
      <c r="D98" s="5" t="s">
        <v>520</v>
      </c>
      <c r="E98" s="5">
        <v>0</v>
      </c>
      <c r="F98" s="5" t="s">
        <v>521</v>
      </c>
      <c r="G98" t="s">
        <v>647</v>
      </c>
      <c r="H98" s="5">
        <f>IF(G98="-","-",VLOOKUP(G98,'VDISK INFO'!$C$2:$D$1000000,COLUMN('VDISK INFO'!D:D)-COLUMN('VDISK INFO'!$C$2:$D$1000000)+1,0))</f>
        <v>0</v>
      </c>
      <c r="I98" s="5" t="s">
        <v>523</v>
      </c>
      <c r="J98" s="5">
        <f>IF(G98="-","-",VLOOKUP(I98,'STORAGE CONTAINER'!$A$2:$B$1000000,COLUMN('STORAGE CONTAINER'!B:B)-COLUMN('STORAGE CONTAINER'!$A$2:$B$1000000)+1,0))</f>
        <v>0</v>
      </c>
      <c r="K98" s="5" t="s">
        <v>146</v>
      </c>
      <c r="L98" s="5" t="s">
        <v>146</v>
      </c>
      <c r="M98" s="5" t="b">
        <v>0</v>
      </c>
      <c r="N98" s="5" t="s">
        <v>146</v>
      </c>
      <c r="O98" s="5" t="s">
        <v>146</v>
      </c>
    </row>
    <row r="99" spans="1:15">
      <c r="A99" s="5" t="s">
        <v>289</v>
      </c>
      <c r="B99" s="5" t="s">
        <v>288</v>
      </c>
      <c r="C99" s="5" t="s">
        <v>534</v>
      </c>
      <c r="D99" s="5" t="s">
        <v>535</v>
      </c>
      <c r="E99" s="5">
        <v>3</v>
      </c>
      <c r="F99" s="5" t="s">
        <v>521</v>
      </c>
      <c r="G99" t="s">
        <v>648</v>
      </c>
      <c r="H99" s="5">
        <f>IF(G99="-","-",VLOOKUP(G99,'VDISK INFO'!$C$2:$D$1000000,COLUMN('VDISK INFO'!D:D)-COLUMN('VDISK INFO'!$C$2:$D$1000000)+1,0))</f>
        <v>0</v>
      </c>
      <c r="I99" s="5" t="s">
        <v>537</v>
      </c>
      <c r="J99" s="5">
        <f>IF(G99="-","-",VLOOKUP(I99,'STORAGE CONTAINER'!$A$2:$B$1000000,COLUMN('STORAGE CONTAINER'!B:B)-COLUMN('STORAGE CONTAINER'!$A$2:$B$1000000)+1,0))</f>
        <v>0</v>
      </c>
      <c r="K99" s="5" t="s">
        <v>146</v>
      </c>
      <c r="L99" s="5" t="s">
        <v>146</v>
      </c>
      <c r="M99" s="5" t="b">
        <v>0</v>
      </c>
      <c r="N99" s="5" t="s">
        <v>146</v>
      </c>
      <c r="O99" s="5" t="s">
        <v>146</v>
      </c>
    </row>
    <row r="100" spans="1:15">
      <c r="A100" s="5" t="s">
        <v>294</v>
      </c>
      <c r="B100" s="5" t="s">
        <v>293</v>
      </c>
      <c r="C100" s="5" t="s">
        <v>519</v>
      </c>
      <c r="D100" s="5" t="s">
        <v>520</v>
      </c>
      <c r="E100" s="5">
        <v>0</v>
      </c>
      <c r="F100" s="5" t="s">
        <v>521</v>
      </c>
      <c r="G100" t="s">
        <v>649</v>
      </c>
      <c r="H100" s="5">
        <f>IF(G100="-","-",VLOOKUP(G100,'VDISK INFO'!$C$2:$D$1000000,COLUMN('VDISK INFO'!D:D)-COLUMN('VDISK INFO'!$C$2:$D$1000000)+1,0))</f>
        <v>0</v>
      </c>
      <c r="I100" s="5" t="s">
        <v>523</v>
      </c>
      <c r="J100" s="5">
        <f>IF(G100="-","-",VLOOKUP(I100,'STORAGE CONTAINER'!$A$2:$B$1000000,COLUMN('STORAGE CONTAINER'!B:B)-COLUMN('STORAGE CONTAINER'!$A$2:$B$1000000)+1,0))</f>
        <v>0</v>
      </c>
      <c r="K100" s="5" t="s">
        <v>146</v>
      </c>
      <c r="L100" s="5" t="s">
        <v>146</v>
      </c>
      <c r="M100" s="5" t="b">
        <v>0</v>
      </c>
      <c r="N100" s="5" t="s">
        <v>146</v>
      </c>
      <c r="O100" s="5" t="s">
        <v>146</v>
      </c>
    </row>
    <row r="101" spans="1:15">
      <c r="A101" s="5" t="s">
        <v>294</v>
      </c>
      <c r="B101" s="5" t="s">
        <v>293</v>
      </c>
      <c r="C101" s="5" t="s">
        <v>534</v>
      </c>
      <c r="D101" s="5" t="s">
        <v>535</v>
      </c>
      <c r="E101" s="5">
        <v>3</v>
      </c>
      <c r="F101" s="5" t="s">
        <v>521</v>
      </c>
      <c r="G101" t="s">
        <v>650</v>
      </c>
      <c r="H101" s="5">
        <f>IF(G101="-","-",VLOOKUP(G101,'VDISK INFO'!$C$2:$D$1000000,COLUMN('VDISK INFO'!D:D)-COLUMN('VDISK INFO'!$C$2:$D$1000000)+1,0))</f>
        <v>0</v>
      </c>
      <c r="I101" s="5" t="s">
        <v>537</v>
      </c>
      <c r="J101" s="5">
        <f>IF(G101="-","-",VLOOKUP(I101,'STORAGE CONTAINER'!$A$2:$B$1000000,COLUMN('STORAGE CONTAINER'!B:B)-COLUMN('STORAGE CONTAINER'!$A$2:$B$1000000)+1,0))</f>
        <v>0</v>
      </c>
      <c r="K101" s="5" t="s">
        <v>146</v>
      </c>
      <c r="L101" s="5" t="s">
        <v>146</v>
      </c>
      <c r="M101" s="5" t="b">
        <v>0</v>
      </c>
      <c r="N101" s="5" t="s">
        <v>146</v>
      </c>
      <c r="O101" s="5" t="s">
        <v>146</v>
      </c>
    </row>
    <row r="102" spans="1:15">
      <c r="A102" s="5" t="s">
        <v>298</v>
      </c>
      <c r="B102" s="5" t="s">
        <v>297</v>
      </c>
      <c r="C102" s="5" t="s">
        <v>534</v>
      </c>
      <c r="D102" s="5" t="s">
        <v>548</v>
      </c>
      <c r="E102" s="5">
        <v>0</v>
      </c>
      <c r="F102" s="5" t="s">
        <v>68</v>
      </c>
      <c r="G102" t="s">
        <v>651</v>
      </c>
      <c r="H102" s="5">
        <f>IF(G102="-","-",VLOOKUP(G102,'VDISK INFO'!$C$2:$D$1000000,COLUMN('VDISK INFO'!D:D)-COLUMN('VDISK INFO'!$C$2:$D$1000000)+1,0))</f>
        <v>0</v>
      </c>
      <c r="I102" s="5" t="s">
        <v>537</v>
      </c>
      <c r="J102" s="5">
        <f>IF(G102="-","-",VLOOKUP(I102,'STORAGE CONTAINER'!$A$2:$B$1000000,COLUMN('STORAGE CONTAINER'!B:B)-COLUMN('STORAGE CONTAINER'!$A$2:$B$1000000)+1,0))</f>
        <v>0</v>
      </c>
      <c r="K102" s="5" t="s">
        <v>146</v>
      </c>
      <c r="L102" s="5" t="s">
        <v>146</v>
      </c>
      <c r="M102" s="5" t="b">
        <v>0</v>
      </c>
      <c r="N102" s="5" t="b">
        <v>1</v>
      </c>
      <c r="O102" s="5" t="s">
        <v>563</v>
      </c>
    </row>
    <row r="103" spans="1:15">
      <c r="A103" s="5" t="s">
        <v>298</v>
      </c>
      <c r="B103" s="5" t="s">
        <v>297</v>
      </c>
      <c r="C103" s="5" t="s">
        <v>519</v>
      </c>
      <c r="D103" s="5" t="s">
        <v>520</v>
      </c>
      <c r="E103" s="5">
        <v>0</v>
      </c>
      <c r="F103" s="5" t="s">
        <v>521</v>
      </c>
      <c r="G103" t="s">
        <v>652</v>
      </c>
      <c r="H103" s="5">
        <f>IF(G103="-","-",VLOOKUP(G103,'VDISK INFO'!$C$2:$D$1000000,COLUMN('VDISK INFO'!D:D)-COLUMN('VDISK INFO'!$C$2:$D$1000000)+1,0))</f>
        <v>0</v>
      </c>
      <c r="I103" s="5" t="s">
        <v>537</v>
      </c>
      <c r="J103" s="5">
        <f>IF(G103="-","-",VLOOKUP(I103,'STORAGE CONTAINER'!$A$2:$B$1000000,COLUMN('STORAGE CONTAINER'!B:B)-COLUMN('STORAGE CONTAINER'!$A$2:$B$1000000)+1,0))</f>
        <v>0</v>
      </c>
      <c r="K103" s="5" t="s">
        <v>146</v>
      </c>
      <c r="L103" s="5" t="s">
        <v>146</v>
      </c>
      <c r="M103" s="5" t="b">
        <v>0</v>
      </c>
      <c r="N103" s="5" t="s">
        <v>146</v>
      </c>
      <c r="O103" s="5" t="s">
        <v>146</v>
      </c>
    </row>
    <row r="104" spans="1:15">
      <c r="A104" s="5" t="s">
        <v>298</v>
      </c>
      <c r="B104" s="5" t="s">
        <v>297</v>
      </c>
      <c r="C104" s="5" t="s">
        <v>519</v>
      </c>
      <c r="D104" s="5" t="s">
        <v>524</v>
      </c>
      <c r="E104" s="5">
        <v>1</v>
      </c>
      <c r="F104" s="5" t="s">
        <v>521</v>
      </c>
      <c r="G104" t="s">
        <v>653</v>
      </c>
      <c r="H104" s="5">
        <f>IF(G104="-","-",VLOOKUP(G104,'VDISK INFO'!$C$2:$D$1000000,COLUMN('VDISK INFO'!D:D)-COLUMN('VDISK INFO'!$C$2:$D$1000000)+1,0))</f>
        <v>0</v>
      </c>
      <c r="I104" s="5" t="s">
        <v>537</v>
      </c>
      <c r="J104" s="5">
        <f>IF(G104="-","-",VLOOKUP(I104,'STORAGE CONTAINER'!$A$2:$B$1000000,COLUMN('STORAGE CONTAINER'!B:B)-COLUMN('STORAGE CONTAINER'!$A$2:$B$1000000)+1,0))</f>
        <v>0</v>
      </c>
      <c r="K104" s="5" t="s">
        <v>146</v>
      </c>
      <c r="L104" s="5" t="s">
        <v>146</v>
      </c>
      <c r="M104" s="5" t="b">
        <v>0</v>
      </c>
      <c r="N104" s="5" t="s">
        <v>146</v>
      </c>
      <c r="O104" s="5" t="s">
        <v>146</v>
      </c>
    </row>
    <row r="105" spans="1:15">
      <c r="A105" s="5" t="s">
        <v>298</v>
      </c>
      <c r="B105" s="5" t="s">
        <v>297</v>
      </c>
      <c r="C105" s="5" t="s">
        <v>519</v>
      </c>
      <c r="D105" s="5" t="s">
        <v>526</v>
      </c>
      <c r="E105" s="5">
        <v>2</v>
      </c>
      <c r="F105" s="5" t="s">
        <v>521</v>
      </c>
      <c r="G105" t="s">
        <v>654</v>
      </c>
      <c r="H105" s="5">
        <f>IF(G105="-","-",VLOOKUP(G105,'VDISK INFO'!$C$2:$D$1000000,COLUMN('VDISK INFO'!D:D)-COLUMN('VDISK INFO'!$C$2:$D$1000000)+1,0))</f>
        <v>0</v>
      </c>
      <c r="I105" s="5" t="s">
        <v>537</v>
      </c>
      <c r="J105" s="5">
        <f>IF(G105="-","-",VLOOKUP(I105,'STORAGE CONTAINER'!$A$2:$B$1000000,COLUMN('STORAGE CONTAINER'!B:B)-COLUMN('STORAGE CONTAINER'!$A$2:$B$1000000)+1,0))</f>
        <v>0</v>
      </c>
      <c r="K105" s="5" t="s">
        <v>146</v>
      </c>
      <c r="L105" s="5" t="s">
        <v>146</v>
      </c>
      <c r="M105" s="5" t="b">
        <v>0</v>
      </c>
      <c r="N105" s="5" t="s">
        <v>146</v>
      </c>
      <c r="O105" s="5" t="s">
        <v>146</v>
      </c>
    </row>
    <row r="106" spans="1:15">
      <c r="A106" s="5" t="s">
        <v>303</v>
      </c>
      <c r="B106" s="5" t="s">
        <v>302</v>
      </c>
      <c r="C106" s="5" t="s">
        <v>534</v>
      </c>
      <c r="D106" s="5" t="s">
        <v>548</v>
      </c>
      <c r="E106" s="5">
        <v>0</v>
      </c>
      <c r="F106" s="5" t="s">
        <v>68</v>
      </c>
      <c r="G106" t="s">
        <v>146</v>
      </c>
      <c r="H106" s="5">
        <f>IF(G106="-","-",VLOOKUP(G106,'VDISK INFO'!$C$2:$D$1000000,COLUMN('VDISK INFO'!D:D)-COLUMN('VDISK INFO'!$C$2:$D$1000000)+1,0))</f>
        <v>0</v>
      </c>
      <c r="I106" s="5" t="s">
        <v>146</v>
      </c>
      <c r="J106" s="5">
        <f>IF(G106="-","-",VLOOKUP(I106,'STORAGE CONTAINER'!$A$2:$B$1000000,COLUMN('STORAGE CONTAINER'!B:B)-COLUMN('STORAGE CONTAINER'!$A$2:$B$1000000)+1,0))</f>
        <v>0</v>
      </c>
      <c r="K106" s="5" t="s">
        <v>146</v>
      </c>
      <c r="L106" s="5" t="s">
        <v>146</v>
      </c>
      <c r="M106" s="5" t="b">
        <v>0</v>
      </c>
      <c r="N106" s="5" t="b">
        <v>1</v>
      </c>
      <c r="O106" s="5" t="s">
        <v>549</v>
      </c>
    </row>
    <row r="107" spans="1:15">
      <c r="A107" s="5" t="s">
        <v>303</v>
      </c>
      <c r="B107" s="5" t="s">
        <v>302</v>
      </c>
      <c r="C107" s="5" t="s">
        <v>519</v>
      </c>
      <c r="D107" s="5" t="s">
        <v>520</v>
      </c>
      <c r="E107" s="5">
        <v>0</v>
      </c>
      <c r="F107" s="5" t="s">
        <v>521</v>
      </c>
      <c r="G107" t="s">
        <v>655</v>
      </c>
      <c r="H107" s="5">
        <f>IF(G107="-","-",VLOOKUP(G107,'VDISK INFO'!$C$2:$D$1000000,COLUMN('VDISK INFO'!D:D)-COLUMN('VDISK INFO'!$C$2:$D$1000000)+1,0))</f>
        <v>0</v>
      </c>
      <c r="I107" s="5" t="s">
        <v>523</v>
      </c>
      <c r="J107" s="5">
        <f>IF(G107="-","-",VLOOKUP(I107,'STORAGE CONTAINER'!$A$2:$B$1000000,COLUMN('STORAGE CONTAINER'!B:B)-COLUMN('STORAGE CONTAINER'!$A$2:$B$1000000)+1,0))</f>
        <v>0</v>
      </c>
      <c r="K107" s="5" t="s">
        <v>146</v>
      </c>
      <c r="L107" s="5" t="s">
        <v>146</v>
      </c>
      <c r="M107" s="5" t="b">
        <v>0</v>
      </c>
      <c r="N107" s="5" t="s">
        <v>146</v>
      </c>
      <c r="O107" s="5" t="s">
        <v>146</v>
      </c>
    </row>
    <row r="108" spans="1:15">
      <c r="A108" s="5" t="s">
        <v>303</v>
      </c>
      <c r="B108" s="5" t="s">
        <v>302</v>
      </c>
      <c r="C108" s="5" t="s">
        <v>519</v>
      </c>
      <c r="D108" s="5" t="s">
        <v>524</v>
      </c>
      <c r="E108" s="5">
        <v>1</v>
      </c>
      <c r="F108" s="5" t="s">
        <v>527</v>
      </c>
      <c r="G108" t="s">
        <v>146</v>
      </c>
      <c r="H108" s="5">
        <f>IF(G108="-","-",VLOOKUP(G108,'VDISK INFO'!$C$2:$D$1000000,COLUMN('VDISK INFO'!D:D)-COLUMN('VDISK INFO'!$C$2:$D$1000000)+1,0))</f>
        <v>0</v>
      </c>
      <c r="I108" s="5" t="s">
        <v>146</v>
      </c>
      <c r="J108" s="5">
        <f>IF(G108="-","-",VLOOKUP(I108,'STORAGE CONTAINER'!$A$2:$B$1000000,COLUMN('STORAGE CONTAINER'!B:B)-COLUMN('STORAGE CONTAINER'!$A$2:$B$1000000)+1,0))</f>
        <v>0</v>
      </c>
      <c r="K108" s="5" t="s">
        <v>656</v>
      </c>
      <c r="L108" s="5">
        <f>IF(K108="","-",VLOOKUP(K108,'VOLUME GROUP'!$A$2:$B$1000000,COLUMN('VOLUME GROUP'!B:B)-COLUMN('VOLUME GROUP'!$A$2:$B$1000000)+1,0))</f>
        <v>0</v>
      </c>
      <c r="M108" s="5" t="b">
        <v>0</v>
      </c>
      <c r="N108" s="5" t="s">
        <v>146</v>
      </c>
      <c r="O108" s="5" t="s">
        <v>146</v>
      </c>
    </row>
    <row r="109" spans="1:15">
      <c r="A109" s="5" t="s">
        <v>309</v>
      </c>
      <c r="B109" s="5" t="s">
        <v>308</v>
      </c>
      <c r="C109" s="5" t="s">
        <v>519</v>
      </c>
      <c r="D109" s="5" t="s">
        <v>520</v>
      </c>
      <c r="E109" s="5">
        <v>0</v>
      </c>
      <c r="F109" s="5" t="s">
        <v>521</v>
      </c>
      <c r="G109" t="s">
        <v>657</v>
      </c>
      <c r="H109" s="5">
        <f>IF(G109="-","-",VLOOKUP(G109,'VDISK INFO'!$C$2:$D$1000000,COLUMN('VDISK INFO'!D:D)-COLUMN('VDISK INFO'!$C$2:$D$1000000)+1,0))</f>
        <v>0</v>
      </c>
      <c r="I109" s="5" t="s">
        <v>523</v>
      </c>
      <c r="J109" s="5">
        <f>IF(G109="-","-",VLOOKUP(I109,'STORAGE CONTAINER'!$A$2:$B$1000000,COLUMN('STORAGE CONTAINER'!B:B)-COLUMN('STORAGE CONTAINER'!$A$2:$B$1000000)+1,0))</f>
        <v>0</v>
      </c>
      <c r="K109" s="5" t="s">
        <v>146</v>
      </c>
      <c r="L109" s="5" t="s">
        <v>146</v>
      </c>
      <c r="M109" s="5" t="b">
        <v>0</v>
      </c>
      <c r="N109" s="5" t="s">
        <v>146</v>
      </c>
      <c r="O109" s="5" t="s">
        <v>146</v>
      </c>
    </row>
    <row r="110" spans="1:15">
      <c r="A110" s="5" t="s">
        <v>309</v>
      </c>
      <c r="B110" s="5" t="s">
        <v>308</v>
      </c>
      <c r="C110" s="5" t="s">
        <v>519</v>
      </c>
      <c r="D110" s="5" t="s">
        <v>524</v>
      </c>
      <c r="E110" s="5">
        <v>1</v>
      </c>
      <c r="F110" s="5" t="s">
        <v>521</v>
      </c>
      <c r="G110" t="s">
        <v>658</v>
      </c>
      <c r="H110" s="5">
        <f>IF(G110="-","-",VLOOKUP(G110,'VDISK INFO'!$C$2:$D$1000000,COLUMN('VDISK INFO'!D:D)-COLUMN('VDISK INFO'!$C$2:$D$1000000)+1,0))</f>
        <v>0</v>
      </c>
      <c r="I110" s="5" t="s">
        <v>523</v>
      </c>
      <c r="J110" s="5">
        <f>IF(G110="-","-",VLOOKUP(I110,'STORAGE CONTAINER'!$A$2:$B$1000000,COLUMN('STORAGE CONTAINER'!B:B)-COLUMN('STORAGE CONTAINER'!$A$2:$B$1000000)+1,0))</f>
        <v>0</v>
      </c>
      <c r="K110" s="5" t="s">
        <v>146</v>
      </c>
      <c r="L110" s="5" t="s">
        <v>146</v>
      </c>
      <c r="M110" s="5" t="b">
        <v>0</v>
      </c>
      <c r="N110" s="5" t="s">
        <v>146</v>
      </c>
      <c r="O110" s="5" t="s">
        <v>146</v>
      </c>
    </row>
    <row r="111" spans="1:15">
      <c r="A111" s="5" t="s">
        <v>309</v>
      </c>
      <c r="B111" s="5" t="s">
        <v>308</v>
      </c>
      <c r="C111" s="5" t="s">
        <v>534</v>
      </c>
      <c r="D111" s="5" t="s">
        <v>535</v>
      </c>
      <c r="E111" s="5">
        <v>3</v>
      </c>
      <c r="F111" s="5" t="s">
        <v>521</v>
      </c>
      <c r="G111" t="s">
        <v>659</v>
      </c>
      <c r="H111" s="5">
        <f>IF(G111="-","-",VLOOKUP(G111,'VDISK INFO'!$C$2:$D$1000000,COLUMN('VDISK INFO'!D:D)-COLUMN('VDISK INFO'!$C$2:$D$1000000)+1,0))</f>
        <v>0</v>
      </c>
      <c r="I111" s="5" t="s">
        <v>537</v>
      </c>
      <c r="J111" s="5">
        <f>IF(G111="-","-",VLOOKUP(I111,'STORAGE CONTAINER'!$A$2:$B$1000000,COLUMN('STORAGE CONTAINER'!B:B)-COLUMN('STORAGE CONTAINER'!$A$2:$B$1000000)+1,0))</f>
        <v>0</v>
      </c>
      <c r="K111" s="5" t="s">
        <v>146</v>
      </c>
      <c r="L111" s="5" t="s">
        <v>146</v>
      </c>
      <c r="M111" s="5" t="b">
        <v>0</v>
      </c>
      <c r="N111" s="5" t="s">
        <v>146</v>
      </c>
      <c r="O111" s="5" t="s">
        <v>146</v>
      </c>
    </row>
    <row r="112" spans="1:15">
      <c r="A112" s="5" t="s">
        <v>312</v>
      </c>
      <c r="B112" s="5" t="s">
        <v>311</v>
      </c>
      <c r="C112" s="5" t="s">
        <v>519</v>
      </c>
      <c r="D112" s="5" t="s">
        <v>520</v>
      </c>
      <c r="E112" s="5">
        <v>0</v>
      </c>
      <c r="F112" s="5" t="s">
        <v>521</v>
      </c>
      <c r="G112" t="s">
        <v>660</v>
      </c>
      <c r="H112" s="5">
        <f>IF(G112="-","-",VLOOKUP(G112,'VDISK INFO'!$C$2:$D$1000000,COLUMN('VDISK INFO'!D:D)-COLUMN('VDISK INFO'!$C$2:$D$1000000)+1,0))</f>
        <v>0</v>
      </c>
      <c r="I112" s="5" t="s">
        <v>523</v>
      </c>
      <c r="J112" s="5">
        <f>IF(G112="-","-",VLOOKUP(I112,'STORAGE CONTAINER'!$A$2:$B$1000000,COLUMN('STORAGE CONTAINER'!B:B)-COLUMN('STORAGE CONTAINER'!$A$2:$B$1000000)+1,0))</f>
        <v>0</v>
      </c>
      <c r="K112" s="5" t="s">
        <v>146</v>
      </c>
      <c r="L112" s="5" t="s">
        <v>146</v>
      </c>
      <c r="M112" s="5" t="b">
        <v>0</v>
      </c>
      <c r="N112" s="5" t="s">
        <v>146</v>
      </c>
      <c r="O112" s="5" t="s">
        <v>146</v>
      </c>
    </row>
    <row r="113" spans="1:15">
      <c r="A113" s="5" t="s">
        <v>312</v>
      </c>
      <c r="B113" s="5" t="s">
        <v>311</v>
      </c>
      <c r="C113" s="5" t="s">
        <v>519</v>
      </c>
      <c r="D113" s="5" t="s">
        <v>524</v>
      </c>
      <c r="E113" s="5">
        <v>1</v>
      </c>
      <c r="F113" s="5" t="s">
        <v>521</v>
      </c>
      <c r="G113" t="s">
        <v>661</v>
      </c>
      <c r="H113" s="5">
        <f>IF(G113="-","-",VLOOKUP(G113,'VDISK INFO'!$C$2:$D$1000000,COLUMN('VDISK INFO'!D:D)-COLUMN('VDISK INFO'!$C$2:$D$1000000)+1,0))</f>
        <v>0</v>
      </c>
      <c r="I113" s="5" t="s">
        <v>523</v>
      </c>
      <c r="J113" s="5">
        <f>IF(G113="-","-",VLOOKUP(I113,'STORAGE CONTAINER'!$A$2:$B$1000000,COLUMN('STORAGE CONTAINER'!B:B)-COLUMN('STORAGE CONTAINER'!$A$2:$B$1000000)+1,0))</f>
        <v>0</v>
      </c>
      <c r="K113" s="5" t="s">
        <v>146</v>
      </c>
      <c r="L113" s="5" t="s">
        <v>146</v>
      </c>
      <c r="M113" s="5" t="b">
        <v>0</v>
      </c>
      <c r="N113" s="5" t="s">
        <v>146</v>
      </c>
      <c r="O113" s="5" t="s">
        <v>146</v>
      </c>
    </row>
    <row r="114" spans="1:15">
      <c r="A114" s="5" t="s">
        <v>312</v>
      </c>
      <c r="B114" s="5" t="s">
        <v>311</v>
      </c>
      <c r="C114" s="5" t="s">
        <v>534</v>
      </c>
      <c r="D114" s="5" t="s">
        <v>535</v>
      </c>
      <c r="E114" s="5">
        <v>3</v>
      </c>
      <c r="F114" s="5" t="s">
        <v>521</v>
      </c>
      <c r="G114" t="s">
        <v>662</v>
      </c>
      <c r="H114" s="5">
        <f>IF(G114="-","-",VLOOKUP(G114,'VDISK INFO'!$C$2:$D$1000000,COLUMN('VDISK INFO'!D:D)-COLUMN('VDISK INFO'!$C$2:$D$1000000)+1,0))</f>
        <v>0</v>
      </c>
      <c r="I114" s="5" t="s">
        <v>537</v>
      </c>
      <c r="J114" s="5">
        <f>IF(G114="-","-",VLOOKUP(I114,'STORAGE CONTAINER'!$A$2:$B$1000000,COLUMN('STORAGE CONTAINER'!B:B)-COLUMN('STORAGE CONTAINER'!$A$2:$B$1000000)+1,0))</f>
        <v>0</v>
      </c>
      <c r="K114" s="5" t="s">
        <v>146</v>
      </c>
      <c r="L114" s="5" t="s">
        <v>146</v>
      </c>
      <c r="M114" s="5" t="b">
        <v>0</v>
      </c>
      <c r="N114" s="5" t="s">
        <v>146</v>
      </c>
      <c r="O114" s="5" t="s">
        <v>146</v>
      </c>
    </row>
    <row r="115" spans="1:15">
      <c r="A115" s="5" t="s">
        <v>317</v>
      </c>
      <c r="B115" s="5" t="s">
        <v>316</v>
      </c>
      <c r="C115" s="5" t="s">
        <v>519</v>
      </c>
      <c r="D115" s="5" t="s">
        <v>520</v>
      </c>
      <c r="E115" s="5">
        <v>0</v>
      </c>
      <c r="F115" s="5" t="s">
        <v>521</v>
      </c>
      <c r="G115" t="s">
        <v>663</v>
      </c>
      <c r="H115" s="5">
        <f>IF(G115="-","-",VLOOKUP(G115,'VDISK INFO'!$C$2:$D$1000000,COLUMN('VDISK INFO'!D:D)-COLUMN('VDISK INFO'!$C$2:$D$1000000)+1,0))</f>
        <v>0</v>
      </c>
      <c r="I115" s="5" t="s">
        <v>523</v>
      </c>
      <c r="J115" s="5">
        <f>IF(G115="-","-",VLOOKUP(I115,'STORAGE CONTAINER'!$A$2:$B$1000000,COLUMN('STORAGE CONTAINER'!B:B)-COLUMN('STORAGE CONTAINER'!$A$2:$B$1000000)+1,0))</f>
        <v>0</v>
      </c>
      <c r="K115" s="5" t="s">
        <v>146</v>
      </c>
      <c r="L115" s="5" t="s">
        <v>146</v>
      </c>
      <c r="M115" s="5" t="b">
        <v>0</v>
      </c>
      <c r="N115" s="5" t="s">
        <v>146</v>
      </c>
      <c r="O115" s="5" t="s">
        <v>146</v>
      </c>
    </row>
    <row r="116" spans="1:15">
      <c r="A116" s="5" t="s">
        <v>317</v>
      </c>
      <c r="B116" s="5" t="s">
        <v>316</v>
      </c>
      <c r="C116" s="5" t="s">
        <v>534</v>
      </c>
      <c r="D116" s="5" t="s">
        <v>535</v>
      </c>
      <c r="E116" s="5">
        <v>3</v>
      </c>
      <c r="F116" s="5" t="s">
        <v>521</v>
      </c>
      <c r="G116" t="s">
        <v>664</v>
      </c>
      <c r="H116" s="5">
        <f>IF(G116="-","-",VLOOKUP(G116,'VDISK INFO'!$C$2:$D$1000000,COLUMN('VDISK INFO'!D:D)-COLUMN('VDISK INFO'!$C$2:$D$1000000)+1,0))</f>
        <v>0</v>
      </c>
      <c r="I116" s="5" t="s">
        <v>537</v>
      </c>
      <c r="J116" s="5">
        <f>IF(G116="-","-",VLOOKUP(I116,'STORAGE CONTAINER'!$A$2:$B$1000000,COLUMN('STORAGE CONTAINER'!B:B)-COLUMN('STORAGE CONTAINER'!$A$2:$B$1000000)+1,0))</f>
        <v>0</v>
      </c>
      <c r="K116" s="5" t="s">
        <v>146</v>
      </c>
      <c r="L116" s="5" t="s">
        <v>146</v>
      </c>
      <c r="M116" s="5" t="b">
        <v>0</v>
      </c>
      <c r="N116" s="5" t="s">
        <v>146</v>
      </c>
      <c r="O116" s="5" t="s">
        <v>146</v>
      </c>
    </row>
    <row r="117" spans="1:15">
      <c r="A117" s="5" t="s">
        <v>322</v>
      </c>
      <c r="B117" s="5" t="s">
        <v>321</v>
      </c>
      <c r="C117" s="5" t="s">
        <v>534</v>
      </c>
      <c r="D117" s="5" t="s">
        <v>548</v>
      </c>
      <c r="E117" s="5">
        <v>0</v>
      </c>
      <c r="F117" s="5" t="s">
        <v>68</v>
      </c>
      <c r="G117" t="s">
        <v>146</v>
      </c>
      <c r="H117" s="5">
        <f>IF(G117="-","-",VLOOKUP(G117,'VDISK INFO'!$C$2:$D$1000000,COLUMN('VDISK INFO'!D:D)-COLUMN('VDISK INFO'!$C$2:$D$1000000)+1,0))</f>
        <v>0</v>
      </c>
      <c r="I117" s="5" t="s">
        <v>146</v>
      </c>
      <c r="J117" s="5">
        <f>IF(G117="-","-",VLOOKUP(I117,'STORAGE CONTAINER'!$A$2:$B$1000000,COLUMN('STORAGE CONTAINER'!B:B)-COLUMN('STORAGE CONTAINER'!$A$2:$B$1000000)+1,0))</f>
        <v>0</v>
      </c>
      <c r="K117" s="5" t="s">
        <v>146</v>
      </c>
      <c r="L117" s="5" t="s">
        <v>146</v>
      </c>
      <c r="M117" s="5" t="b">
        <v>0</v>
      </c>
      <c r="N117" s="5" t="b">
        <v>1</v>
      </c>
      <c r="O117" s="5" t="s">
        <v>549</v>
      </c>
    </row>
    <row r="118" spans="1:15">
      <c r="A118" s="5" t="s">
        <v>322</v>
      </c>
      <c r="B118" s="5" t="s">
        <v>321</v>
      </c>
      <c r="C118" s="5" t="s">
        <v>519</v>
      </c>
      <c r="D118" s="5" t="s">
        <v>520</v>
      </c>
      <c r="E118" s="5">
        <v>0</v>
      </c>
      <c r="F118" s="5" t="s">
        <v>521</v>
      </c>
      <c r="G118" t="s">
        <v>665</v>
      </c>
      <c r="H118" s="5">
        <f>IF(G118="-","-",VLOOKUP(G118,'VDISK INFO'!$C$2:$D$1000000,COLUMN('VDISK INFO'!D:D)-COLUMN('VDISK INFO'!$C$2:$D$1000000)+1,0))</f>
        <v>0</v>
      </c>
      <c r="I118" s="5" t="s">
        <v>523</v>
      </c>
      <c r="J118" s="5">
        <f>IF(G118="-","-",VLOOKUP(I118,'STORAGE CONTAINER'!$A$2:$B$1000000,COLUMN('STORAGE CONTAINER'!B:B)-COLUMN('STORAGE CONTAINER'!$A$2:$B$1000000)+1,0))</f>
        <v>0</v>
      </c>
      <c r="K118" s="5" t="s">
        <v>146</v>
      </c>
      <c r="L118" s="5" t="s">
        <v>146</v>
      </c>
      <c r="M118" s="5" t="b">
        <v>0</v>
      </c>
      <c r="N118" s="5" t="s">
        <v>146</v>
      </c>
      <c r="O118" s="5" t="s">
        <v>146</v>
      </c>
    </row>
    <row r="119" spans="1:15">
      <c r="A119" s="5" t="s">
        <v>322</v>
      </c>
      <c r="B119" s="5" t="s">
        <v>321</v>
      </c>
      <c r="C119" s="5" t="s">
        <v>519</v>
      </c>
      <c r="D119" s="5" t="s">
        <v>524</v>
      </c>
      <c r="E119" s="5">
        <v>1</v>
      </c>
      <c r="F119" s="5" t="s">
        <v>527</v>
      </c>
      <c r="G119" t="s">
        <v>146</v>
      </c>
      <c r="H119" s="5">
        <f>IF(G119="-","-",VLOOKUP(G119,'VDISK INFO'!$C$2:$D$1000000,COLUMN('VDISK INFO'!D:D)-COLUMN('VDISK INFO'!$C$2:$D$1000000)+1,0))</f>
        <v>0</v>
      </c>
      <c r="I119" s="5" t="s">
        <v>146</v>
      </c>
      <c r="J119" s="5">
        <f>IF(G119="-","-",VLOOKUP(I119,'STORAGE CONTAINER'!$A$2:$B$1000000,COLUMN('STORAGE CONTAINER'!B:B)-COLUMN('STORAGE CONTAINER'!$A$2:$B$1000000)+1,0))</f>
        <v>0</v>
      </c>
      <c r="K119" s="5" t="s">
        <v>594</v>
      </c>
      <c r="L119" s="5">
        <f>IF(K119="","-",VLOOKUP(K119,'VOLUME GROUP'!$A$2:$B$1000000,COLUMN('VOLUME GROUP'!B:B)-COLUMN('VOLUME GROUP'!$A$2:$B$1000000)+1,0))</f>
        <v>0</v>
      </c>
      <c r="M119" s="5" t="b">
        <v>0</v>
      </c>
      <c r="N119" s="5" t="s">
        <v>146</v>
      </c>
      <c r="O119" s="5" t="s">
        <v>146</v>
      </c>
    </row>
    <row r="120" spans="1:15">
      <c r="A120" s="5" t="s">
        <v>513</v>
      </c>
      <c r="B120" s="5" t="s">
        <v>512</v>
      </c>
      <c r="C120" s="5" t="s">
        <v>534</v>
      </c>
      <c r="D120" s="5" t="s">
        <v>548</v>
      </c>
      <c r="E120" s="5">
        <v>0</v>
      </c>
      <c r="F120" s="5" t="s">
        <v>68</v>
      </c>
      <c r="G120" t="s">
        <v>146</v>
      </c>
      <c r="H120" s="5">
        <f>IF(G120="-","-",VLOOKUP(G120,'VDISK INFO'!$C$2:$D$1000000,COLUMN('VDISK INFO'!D:D)-COLUMN('VDISK INFO'!$C$2:$D$1000000)+1,0))</f>
        <v>0</v>
      </c>
      <c r="I120" s="5" t="s">
        <v>146</v>
      </c>
      <c r="J120" s="5">
        <f>IF(G120="-","-",VLOOKUP(I120,'STORAGE CONTAINER'!$A$2:$B$1000000,COLUMN('STORAGE CONTAINER'!B:B)-COLUMN('STORAGE CONTAINER'!$A$2:$B$1000000)+1,0))</f>
        <v>0</v>
      </c>
      <c r="K120" s="5" t="s">
        <v>146</v>
      </c>
      <c r="L120" s="5" t="s">
        <v>146</v>
      </c>
      <c r="M120" s="5" t="b">
        <v>0</v>
      </c>
      <c r="N120" s="5" t="b">
        <v>1</v>
      </c>
      <c r="O120" s="5" t="s">
        <v>549</v>
      </c>
    </row>
    <row r="121" spans="1:15">
      <c r="A121" s="5" t="s">
        <v>513</v>
      </c>
      <c r="B121" s="5" t="s">
        <v>512</v>
      </c>
      <c r="C121" s="5" t="s">
        <v>519</v>
      </c>
      <c r="D121" s="5" t="s">
        <v>520</v>
      </c>
      <c r="E121" s="5">
        <v>0</v>
      </c>
      <c r="F121" s="5" t="s">
        <v>521</v>
      </c>
      <c r="G121" t="s">
        <v>666</v>
      </c>
      <c r="H121" s="5">
        <f>IF(G121="-","-",VLOOKUP(G121,'VDISK INFO'!$C$2:$D$1000000,COLUMN('VDISK INFO'!D:D)-COLUMN('VDISK INFO'!$C$2:$D$1000000)+1,0))</f>
        <v>0</v>
      </c>
      <c r="I121" s="5" t="s">
        <v>523</v>
      </c>
      <c r="J121" s="5">
        <f>IF(G121="-","-",VLOOKUP(I121,'STORAGE CONTAINER'!$A$2:$B$1000000,COLUMN('STORAGE CONTAINER'!B:B)-COLUMN('STORAGE CONTAINER'!$A$2:$B$1000000)+1,0))</f>
        <v>0</v>
      </c>
      <c r="K121" s="5" t="s">
        <v>146</v>
      </c>
      <c r="L121" s="5" t="s">
        <v>146</v>
      </c>
      <c r="M121" s="5" t="b">
        <v>0</v>
      </c>
      <c r="N121" s="5" t="s">
        <v>146</v>
      </c>
      <c r="O121" s="5" t="s">
        <v>146</v>
      </c>
    </row>
    <row r="122" spans="1:15">
      <c r="A122" s="5" t="s">
        <v>327</v>
      </c>
      <c r="B122" s="5" t="s">
        <v>326</v>
      </c>
      <c r="C122" s="5" t="s">
        <v>534</v>
      </c>
      <c r="D122" s="5" t="s">
        <v>548</v>
      </c>
      <c r="E122" s="5">
        <v>0</v>
      </c>
      <c r="F122" s="5" t="s">
        <v>68</v>
      </c>
      <c r="G122" t="s">
        <v>146</v>
      </c>
      <c r="H122" s="5">
        <f>IF(G122="-","-",VLOOKUP(G122,'VDISK INFO'!$C$2:$D$1000000,COLUMN('VDISK INFO'!D:D)-COLUMN('VDISK INFO'!$C$2:$D$1000000)+1,0))</f>
        <v>0</v>
      </c>
      <c r="I122" s="5" t="s">
        <v>146</v>
      </c>
      <c r="J122" s="5">
        <f>IF(G122="-","-",VLOOKUP(I122,'STORAGE CONTAINER'!$A$2:$B$1000000,COLUMN('STORAGE CONTAINER'!B:B)-COLUMN('STORAGE CONTAINER'!$A$2:$B$1000000)+1,0))</f>
        <v>0</v>
      </c>
      <c r="K122" s="5" t="s">
        <v>146</v>
      </c>
      <c r="L122" s="5" t="s">
        <v>146</v>
      </c>
      <c r="M122" s="5" t="b">
        <v>0</v>
      </c>
      <c r="N122" s="5" t="b">
        <v>1</v>
      </c>
      <c r="O122" s="5" t="s">
        <v>549</v>
      </c>
    </row>
    <row r="123" spans="1:15">
      <c r="A123" s="5" t="s">
        <v>327</v>
      </c>
      <c r="B123" s="5" t="s">
        <v>326</v>
      </c>
      <c r="C123" s="5" t="s">
        <v>519</v>
      </c>
      <c r="D123" s="5" t="s">
        <v>520</v>
      </c>
      <c r="E123" s="5">
        <v>0</v>
      </c>
      <c r="F123" s="5" t="s">
        <v>521</v>
      </c>
      <c r="G123" t="s">
        <v>667</v>
      </c>
      <c r="H123" s="5">
        <f>IF(G123="-","-",VLOOKUP(G123,'VDISK INFO'!$C$2:$D$1000000,COLUMN('VDISK INFO'!D:D)-COLUMN('VDISK INFO'!$C$2:$D$1000000)+1,0))</f>
        <v>0</v>
      </c>
      <c r="I123" s="5" t="s">
        <v>523</v>
      </c>
      <c r="J123" s="5">
        <f>IF(G123="-","-",VLOOKUP(I123,'STORAGE CONTAINER'!$A$2:$B$1000000,COLUMN('STORAGE CONTAINER'!B:B)-COLUMN('STORAGE CONTAINER'!$A$2:$B$1000000)+1,0))</f>
        <v>0</v>
      </c>
      <c r="K123" s="5" t="s">
        <v>146</v>
      </c>
      <c r="L123" s="5" t="s">
        <v>146</v>
      </c>
      <c r="M123" s="5" t="b">
        <v>0</v>
      </c>
      <c r="N123" s="5" t="s">
        <v>146</v>
      </c>
      <c r="O123" s="5" t="s">
        <v>146</v>
      </c>
    </row>
    <row r="124" spans="1:15">
      <c r="A124" s="5" t="s">
        <v>332</v>
      </c>
      <c r="B124" s="5" t="s">
        <v>331</v>
      </c>
      <c r="C124" s="5" t="s">
        <v>519</v>
      </c>
      <c r="D124" s="5" t="s">
        <v>520</v>
      </c>
      <c r="E124" s="5">
        <v>0</v>
      </c>
      <c r="F124" s="5" t="s">
        <v>521</v>
      </c>
      <c r="G124" t="s">
        <v>668</v>
      </c>
      <c r="H124" s="5">
        <f>IF(G124="-","-",VLOOKUP(G124,'VDISK INFO'!$C$2:$D$1000000,COLUMN('VDISK INFO'!D:D)-COLUMN('VDISK INFO'!$C$2:$D$1000000)+1,0))</f>
        <v>0</v>
      </c>
      <c r="I124" s="5" t="s">
        <v>523</v>
      </c>
      <c r="J124" s="5">
        <f>IF(G124="-","-",VLOOKUP(I124,'STORAGE CONTAINER'!$A$2:$B$1000000,COLUMN('STORAGE CONTAINER'!B:B)-COLUMN('STORAGE CONTAINER'!$A$2:$B$1000000)+1,0))</f>
        <v>0</v>
      </c>
      <c r="K124" s="5" t="s">
        <v>146</v>
      </c>
      <c r="L124" s="5" t="s">
        <v>146</v>
      </c>
      <c r="M124" s="5" t="b">
        <v>0</v>
      </c>
      <c r="N124" s="5" t="s">
        <v>146</v>
      </c>
      <c r="O124" s="5" t="s">
        <v>146</v>
      </c>
    </row>
    <row r="125" spans="1:15">
      <c r="A125" s="5" t="s">
        <v>332</v>
      </c>
      <c r="B125" s="5" t="s">
        <v>331</v>
      </c>
      <c r="C125" s="5" t="s">
        <v>519</v>
      </c>
      <c r="D125" s="5" t="s">
        <v>524</v>
      </c>
      <c r="E125" s="5">
        <v>1</v>
      </c>
      <c r="F125" s="5" t="s">
        <v>521</v>
      </c>
      <c r="G125" t="s">
        <v>669</v>
      </c>
      <c r="H125" s="5">
        <f>IF(G125="-","-",VLOOKUP(G125,'VDISK INFO'!$C$2:$D$1000000,COLUMN('VDISK INFO'!D:D)-COLUMN('VDISK INFO'!$C$2:$D$1000000)+1,0))</f>
        <v>0</v>
      </c>
      <c r="I125" s="5" t="s">
        <v>523</v>
      </c>
      <c r="J125" s="5">
        <f>IF(G125="-","-",VLOOKUP(I125,'STORAGE CONTAINER'!$A$2:$B$1000000,COLUMN('STORAGE CONTAINER'!B:B)-COLUMN('STORAGE CONTAINER'!$A$2:$B$1000000)+1,0))</f>
        <v>0</v>
      </c>
      <c r="K125" s="5" t="s">
        <v>146</v>
      </c>
      <c r="L125" s="5" t="s">
        <v>146</v>
      </c>
      <c r="M125" s="5" t="b">
        <v>0</v>
      </c>
      <c r="N125" s="5" t="s">
        <v>146</v>
      </c>
      <c r="O125" s="5" t="s">
        <v>146</v>
      </c>
    </row>
    <row r="126" spans="1:15">
      <c r="A126" s="5" t="s">
        <v>332</v>
      </c>
      <c r="B126" s="5" t="s">
        <v>331</v>
      </c>
      <c r="C126" s="5" t="s">
        <v>534</v>
      </c>
      <c r="D126" s="5" t="s">
        <v>535</v>
      </c>
      <c r="E126" s="5">
        <v>3</v>
      </c>
      <c r="F126" s="5" t="s">
        <v>521</v>
      </c>
      <c r="G126" t="s">
        <v>670</v>
      </c>
      <c r="H126" s="5">
        <f>IF(G126="-","-",VLOOKUP(G126,'VDISK INFO'!$C$2:$D$1000000,COLUMN('VDISK INFO'!D:D)-COLUMN('VDISK INFO'!$C$2:$D$1000000)+1,0))</f>
        <v>0</v>
      </c>
      <c r="I126" s="5" t="s">
        <v>537</v>
      </c>
      <c r="J126" s="5">
        <f>IF(G126="-","-",VLOOKUP(I126,'STORAGE CONTAINER'!$A$2:$B$1000000,COLUMN('STORAGE CONTAINER'!B:B)-COLUMN('STORAGE CONTAINER'!$A$2:$B$1000000)+1,0))</f>
        <v>0</v>
      </c>
      <c r="K126" s="5" t="s">
        <v>146</v>
      </c>
      <c r="L126" s="5" t="s">
        <v>146</v>
      </c>
      <c r="M126" s="5" t="b">
        <v>0</v>
      </c>
      <c r="N126" s="5" t="s">
        <v>146</v>
      </c>
      <c r="O126" s="5" t="s">
        <v>146</v>
      </c>
    </row>
    <row r="127" spans="1:15">
      <c r="A127" s="5" t="s">
        <v>336</v>
      </c>
      <c r="B127" s="5" t="s">
        <v>335</v>
      </c>
      <c r="C127" s="5" t="s">
        <v>534</v>
      </c>
      <c r="D127" s="5" t="s">
        <v>548</v>
      </c>
      <c r="E127" s="5">
        <v>0</v>
      </c>
      <c r="F127" s="5" t="s">
        <v>68</v>
      </c>
      <c r="G127" t="s">
        <v>671</v>
      </c>
      <c r="H127" s="5">
        <f>IF(G127="-","-",VLOOKUP(G127,'VDISK INFO'!$C$2:$D$1000000,COLUMN('VDISK INFO'!D:D)-COLUMN('VDISK INFO'!$C$2:$D$1000000)+1,0))</f>
        <v>0</v>
      </c>
      <c r="I127" s="5" t="s">
        <v>537</v>
      </c>
      <c r="J127" s="5">
        <f>IF(G127="-","-",VLOOKUP(I127,'STORAGE CONTAINER'!$A$2:$B$1000000,COLUMN('STORAGE CONTAINER'!B:B)-COLUMN('STORAGE CONTAINER'!$A$2:$B$1000000)+1,0))</f>
        <v>0</v>
      </c>
      <c r="K127" s="5" t="s">
        <v>146</v>
      </c>
      <c r="L127" s="5" t="s">
        <v>146</v>
      </c>
      <c r="M127" s="5" t="b">
        <v>0</v>
      </c>
      <c r="N127" s="5" t="b">
        <v>1</v>
      </c>
      <c r="O127" s="5" t="s">
        <v>563</v>
      </c>
    </row>
    <row r="128" spans="1:15">
      <c r="A128" s="5" t="s">
        <v>336</v>
      </c>
      <c r="B128" s="5" t="s">
        <v>335</v>
      </c>
      <c r="C128" s="5" t="s">
        <v>519</v>
      </c>
      <c r="D128" s="5" t="s">
        <v>520</v>
      </c>
      <c r="E128" s="5">
        <v>0</v>
      </c>
      <c r="F128" s="5" t="s">
        <v>521</v>
      </c>
      <c r="G128" t="s">
        <v>672</v>
      </c>
      <c r="H128" s="5">
        <f>IF(G128="-","-",VLOOKUP(G128,'VDISK INFO'!$C$2:$D$1000000,COLUMN('VDISK INFO'!D:D)-COLUMN('VDISK INFO'!$C$2:$D$1000000)+1,0))</f>
        <v>0</v>
      </c>
      <c r="I128" s="5" t="s">
        <v>537</v>
      </c>
      <c r="J128" s="5">
        <f>IF(G128="-","-",VLOOKUP(I128,'STORAGE CONTAINER'!$A$2:$B$1000000,COLUMN('STORAGE CONTAINER'!B:B)-COLUMN('STORAGE CONTAINER'!$A$2:$B$1000000)+1,0))</f>
        <v>0</v>
      </c>
      <c r="K128" s="5" t="s">
        <v>146</v>
      </c>
      <c r="L128" s="5" t="s">
        <v>146</v>
      </c>
      <c r="M128" s="5" t="b">
        <v>0</v>
      </c>
      <c r="N128" s="5" t="s">
        <v>146</v>
      </c>
      <c r="O128" s="5" t="s">
        <v>146</v>
      </c>
    </row>
    <row r="129" spans="1:15">
      <c r="A129" s="5" t="s">
        <v>336</v>
      </c>
      <c r="B129" s="5" t="s">
        <v>335</v>
      </c>
      <c r="C129" s="5" t="s">
        <v>519</v>
      </c>
      <c r="D129" s="5" t="s">
        <v>524</v>
      </c>
      <c r="E129" s="5">
        <v>1</v>
      </c>
      <c r="F129" s="5" t="s">
        <v>521</v>
      </c>
      <c r="G129" t="s">
        <v>673</v>
      </c>
      <c r="H129" s="5">
        <f>IF(G129="-","-",VLOOKUP(G129,'VDISK INFO'!$C$2:$D$1000000,COLUMN('VDISK INFO'!D:D)-COLUMN('VDISK INFO'!$C$2:$D$1000000)+1,0))</f>
        <v>0</v>
      </c>
      <c r="I129" s="5" t="s">
        <v>537</v>
      </c>
      <c r="J129" s="5">
        <f>IF(G129="-","-",VLOOKUP(I129,'STORAGE CONTAINER'!$A$2:$B$1000000,COLUMN('STORAGE CONTAINER'!B:B)-COLUMN('STORAGE CONTAINER'!$A$2:$B$1000000)+1,0))</f>
        <v>0</v>
      </c>
      <c r="K129" s="5" t="s">
        <v>146</v>
      </c>
      <c r="L129" s="5" t="s">
        <v>146</v>
      </c>
      <c r="M129" s="5" t="b">
        <v>0</v>
      </c>
      <c r="N129" s="5" t="s">
        <v>146</v>
      </c>
      <c r="O129" s="5" t="s">
        <v>146</v>
      </c>
    </row>
    <row r="130" spans="1:15">
      <c r="A130" s="5" t="s">
        <v>336</v>
      </c>
      <c r="B130" s="5" t="s">
        <v>335</v>
      </c>
      <c r="C130" s="5" t="s">
        <v>519</v>
      </c>
      <c r="D130" s="5" t="s">
        <v>526</v>
      </c>
      <c r="E130" s="5">
        <v>2</v>
      </c>
      <c r="F130" s="5" t="s">
        <v>521</v>
      </c>
      <c r="G130" t="s">
        <v>674</v>
      </c>
      <c r="H130" s="5">
        <f>IF(G130="-","-",VLOOKUP(G130,'VDISK INFO'!$C$2:$D$1000000,COLUMN('VDISK INFO'!D:D)-COLUMN('VDISK INFO'!$C$2:$D$1000000)+1,0))</f>
        <v>0</v>
      </c>
      <c r="I130" s="5" t="s">
        <v>537</v>
      </c>
      <c r="J130" s="5">
        <f>IF(G130="-","-",VLOOKUP(I130,'STORAGE CONTAINER'!$A$2:$B$1000000,COLUMN('STORAGE CONTAINER'!B:B)-COLUMN('STORAGE CONTAINER'!$A$2:$B$1000000)+1,0))</f>
        <v>0</v>
      </c>
      <c r="K130" s="5" t="s">
        <v>146</v>
      </c>
      <c r="L130" s="5" t="s">
        <v>146</v>
      </c>
      <c r="M130" s="5" t="b">
        <v>0</v>
      </c>
      <c r="N130" s="5" t="s">
        <v>146</v>
      </c>
      <c r="O130" s="5" t="s">
        <v>146</v>
      </c>
    </row>
    <row r="131" spans="1:15">
      <c r="A131" s="5" t="s">
        <v>341</v>
      </c>
      <c r="B131" s="5" t="s">
        <v>340</v>
      </c>
      <c r="C131" s="5" t="s">
        <v>534</v>
      </c>
      <c r="D131" s="5" t="s">
        <v>548</v>
      </c>
      <c r="E131" s="5">
        <v>0</v>
      </c>
      <c r="F131" s="5" t="s">
        <v>68</v>
      </c>
      <c r="G131" t="s">
        <v>146</v>
      </c>
      <c r="H131" s="5">
        <f>IF(G131="-","-",VLOOKUP(G131,'VDISK INFO'!$C$2:$D$1000000,COLUMN('VDISK INFO'!D:D)-COLUMN('VDISK INFO'!$C$2:$D$1000000)+1,0))</f>
        <v>0</v>
      </c>
      <c r="I131" s="5" t="s">
        <v>146</v>
      </c>
      <c r="J131" s="5">
        <f>IF(G131="-","-",VLOOKUP(I131,'STORAGE CONTAINER'!$A$2:$B$1000000,COLUMN('STORAGE CONTAINER'!B:B)-COLUMN('STORAGE CONTAINER'!$A$2:$B$1000000)+1,0))</f>
        <v>0</v>
      </c>
      <c r="K131" s="5" t="s">
        <v>146</v>
      </c>
      <c r="L131" s="5" t="s">
        <v>146</v>
      </c>
      <c r="M131" s="5" t="b">
        <v>0</v>
      </c>
      <c r="N131" s="5" t="b">
        <v>1</v>
      </c>
      <c r="O131" s="5" t="s">
        <v>549</v>
      </c>
    </row>
    <row r="132" spans="1:15">
      <c r="A132" s="5" t="s">
        <v>341</v>
      </c>
      <c r="B132" s="5" t="s">
        <v>340</v>
      </c>
      <c r="C132" s="5" t="s">
        <v>519</v>
      </c>
      <c r="D132" s="5" t="s">
        <v>520</v>
      </c>
      <c r="E132" s="5">
        <v>0</v>
      </c>
      <c r="F132" s="5" t="s">
        <v>521</v>
      </c>
      <c r="G132" t="s">
        <v>675</v>
      </c>
      <c r="H132" s="5">
        <f>IF(G132="-","-",VLOOKUP(G132,'VDISK INFO'!$C$2:$D$1000000,COLUMN('VDISK INFO'!D:D)-COLUMN('VDISK INFO'!$C$2:$D$1000000)+1,0))</f>
        <v>0</v>
      </c>
      <c r="I132" s="5" t="s">
        <v>551</v>
      </c>
      <c r="J132" s="5">
        <f>IF(G132="-","-",VLOOKUP(I132,'STORAGE CONTAINER'!$A$2:$B$1000000,COLUMN('STORAGE CONTAINER'!B:B)-COLUMN('STORAGE CONTAINER'!$A$2:$B$1000000)+1,0))</f>
        <v>0</v>
      </c>
      <c r="K132" s="5" t="s">
        <v>146</v>
      </c>
      <c r="L132" s="5" t="s">
        <v>146</v>
      </c>
      <c r="M132" s="5" t="b">
        <v>0</v>
      </c>
      <c r="N132" s="5" t="s">
        <v>146</v>
      </c>
      <c r="O132" s="5" t="s">
        <v>146</v>
      </c>
    </row>
    <row r="133" spans="1:15">
      <c r="A133" s="5" t="s">
        <v>346</v>
      </c>
      <c r="B133" s="5" t="s">
        <v>345</v>
      </c>
      <c r="C133" s="5" t="s">
        <v>519</v>
      </c>
      <c r="D133" s="5" t="s">
        <v>520</v>
      </c>
      <c r="E133" s="5">
        <v>0</v>
      </c>
      <c r="F133" s="5" t="s">
        <v>521</v>
      </c>
      <c r="G133" t="s">
        <v>676</v>
      </c>
      <c r="H133" s="5">
        <f>IF(G133="-","-",VLOOKUP(G133,'VDISK INFO'!$C$2:$D$1000000,COLUMN('VDISK INFO'!D:D)-COLUMN('VDISK INFO'!$C$2:$D$1000000)+1,0))</f>
        <v>0</v>
      </c>
      <c r="I133" s="5" t="s">
        <v>523</v>
      </c>
      <c r="J133" s="5">
        <f>IF(G133="-","-",VLOOKUP(I133,'STORAGE CONTAINER'!$A$2:$B$1000000,COLUMN('STORAGE CONTAINER'!B:B)-COLUMN('STORAGE CONTAINER'!$A$2:$B$1000000)+1,0))</f>
        <v>0</v>
      </c>
      <c r="K133" s="5" t="s">
        <v>146</v>
      </c>
      <c r="L133" s="5" t="s">
        <v>146</v>
      </c>
      <c r="M133" s="5" t="b">
        <v>0</v>
      </c>
      <c r="N133" s="5" t="s">
        <v>146</v>
      </c>
      <c r="O133" s="5" t="s">
        <v>146</v>
      </c>
    </row>
    <row r="134" spans="1:15">
      <c r="A134" s="5" t="s">
        <v>346</v>
      </c>
      <c r="B134" s="5" t="s">
        <v>345</v>
      </c>
      <c r="C134" s="5" t="s">
        <v>519</v>
      </c>
      <c r="D134" s="5" t="s">
        <v>524</v>
      </c>
      <c r="E134" s="5">
        <v>1</v>
      </c>
      <c r="F134" s="5" t="s">
        <v>521</v>
      </c>
      <c r="G134" t="s">
        <v>677</v>
      </c>
      <c r="H134" s="5">
        <f>IF(G134="-","-",VLOOKUP(G134,'VDISK INFO'!$C$2:$D$1000000,COLUMN('VDISK INFO'!D:D)-COLUMN('VDISK INFO'!$C$2:$D$1000000)+1,0))</f>
        <v>0</v>
      </c>
      <c r="I134" s="5" t="s">
        <v>523</v>
      </c>
      <c r="J134" s="5">
        <f>IF(G134="-","-",VLOOKUP(I134,'STORAGE CONTAINER'!$A$2:$B$1000000,COLUMN('STORAGE CONTAINER'!B:B)-COLUMN('STORAGE CONTAINER'!$A$2:$B$1000000)+1,0))</f>
        <v>0</v>
      </c>
      <c r="K134" s="5" t="s">
        <v>146</v>
      </c>
      <c r="L134" s="5" t="s">
        <v>146</v>
      </c>
      <c r="M134" s="5" t="b">
        <v>0</v>
      </c>
      <c r="N134" s="5" t="s">
        <v>146</v>
      </c>
      <c r="O134" s="5" t="s">
        <v>146</v>
      </c>
    </row>
    <row r="135" spans="1:15">
      <c r="A135" s="5" t="s">
        <v>346</v>
      </c>
      <c r="B135" s="5" t="s">
        <v>345</v>
      </c>
      <c r="C135" s="5" t="s">
        <v>534</v>
      </c>
      <c r="D135" s="5" t="s">
        <v>535</v>
      </c>
      <c r="E135" s="5">
        <v>3</v>
      </c>
      <c r="F135" s="5" t="s">
        <v>521</v>
      </c>
      <c r="G135" t="s">
        <v>678</v>
      </c>
      <c r="H135" s="5">
        <f>IF(G135="-","-",VLOOKUP(G135,'VDISK INFO'!$C$2:$D$1000000,COLUMN('VDISK INFO'!D:D)-COLUMN('VDISK INFO'!$C$2:$D$1000000)+1,0))</f>
        <v>0</v>
      </c>
      <c r="I135" s="5" t="s">
        <v>537</v>
      </c>
      <c r="J135" s="5">
        <f>IF(G135="-","-",VLOOKUP(I135,'STORAGE CONTAINER'!$A$2:$B$1000000,COLUMN('STORAGE CONTAINER'!B:B)-COLUMN('STORAGE CONTAINER'!$A$2:$B$1000000)+1,0))</f>
        <v>0</v>
      </c>
      <c r="K135" s="5" t="s">
        <v>146</v>
      </c>
      <c r="L135" s="5" t="s">
        <v>146</v>
      </c>
      <c r="M135" s="5" t="b">
        <v>0</v>
      </c>
      <c r="N135" s="5" t="s">
        <v>146</v>
      </c>
      <c r="O135" s="5" t="s">
        <v>146</v>
      </c>
    </row>
    <row r="136" spans="1:15">
      <c r="A136" s="5" t="s">
        <v>349</v>
      </c>
      <c r="B136" s="5" t="s">
        <v>348</v>
      </c>
      <c r="C136" s="5" t="s">
        <v>534</v>
      </c>
      <c r="D136" s="5" t="s">
        <v>548</v>
      </c>
      <c r="E136" s="5">
        <v>0</v>
      </c>
      <c r="F136" s="5" t="s">
        <v>68</v>
      </c>
      <c r="G136" t="s">
        <v>146</v>
      </c>
      <c r="H136" s="5">
        <f>IF(G136="-","-",VLOOKUP(G136,'VDISK INFO'!$C$2:$D$1000000,COLUMN('VDISK INFO'!D:D)-COLUMN('VDISK INFO'!$C$2:$D$1000000)+1,0))</f>
        <v>0</v>
      </c>
      <c r="I136" s="5" t="s">
        <v>146</v>
      </c>
      <c r="J136" s="5">
        <f>IF(G136="-","-",VLOOKUP(I136,'STORAGE CONTAINER'!$A$2:$B$1000000,COLUMN('STORAGE CONTAINER'!B:B)-COLUMN('STORAGE CONTAINER'!$A$2:$B$1000000)+1,0))</f>
        <v>0</v>
      </c>
      <c r="K136" s="5" t="s">
        <v>146</v>
      </c>
      <c r="L136" s="5" t="s">
        <v>146</v>
      </c>
      <c r="M136" s="5" t="b">
        <v>0</v>
      </c>
      <c r="N136" s="5" t="b">
        <v>1</v>
      </c>
      <c r="O136" s="5" t="s">
        <v>549</v>
      </c>
    </row>
    <row r="137" spans="1:15">
      <c r="A137" s="5" t="s">
        <v>349</v>
      </c>
      <c r="B137" s="5" t="s">
        <v>348</v>
      </c>
      <c r="C137" s="5" t="s">
        <v>519</v>
      </c>
      <c r="D137" s="5" t="s">
        <v>520</v>
      </c>
      <c r="E137" s="5">
        <v>0</v>
      </c>
      <c r="F137" s="5" t="s">
        <v>521</v>
      </c>
      <c r="G137" t="s">
        <v>679</v>
      </c>
      <c r="H137" s="5">
        <f>IF(G137="-","-",VLOOKUP(G137,'VDISK INFO'!$C$2:$D$1000000,COLUMN('VDISK INFO'!D:D)-COLUMN('VDISK INFO'!$C$2:$D$1000000)+1,0))</f>
        <v>0</v>
      </c>
      <c r="I137" s="5" t="s">
        <v>523</v>
      </c>
      <c r="J137" s="5">
        <f>IF(G137="-","-",VLOOKUP(I137,'STORAGE CONTAINER'!$A$2:$B$1000000,COLUMN('STORAGE CONTAINER'!B:B)-COLUMN('STORAGE CONTAINER'!$A$2:$B$1000000)+1,0))</f>
        <v>0</v>
      </c>
      <c r="K137" s="5" t="s">
        <v>146</v>
      </c>
      <c r="L137" s="5" t="s">
        <v>146</v>
      </c>
      <c r="M137" s="5" t="b">
        <v>0</v>
      </c>
      <c r="N137" s="5" t="s">
        <v>146</v>
      </c>
      <c r="O137" s="5" t="s">
        <v>146</v>
      </c>
    </row>
    <row r="138" spans="1:15">
      <c r="A138" s="5" t="s">
        <v>353</v>
      </c>
      <c r="B138" s="5" t="s">
        <v>352</v>
      </c>
      <c r="C138" s="5" t="s">
        <v>534</v>
      </c>
      <c r="D138" s="5" t="s">
        <v>548</v>
      </c>
      <c r="E138" s="5">
        <v>0</v>
      </c>
      <c r="F138" s="5" t="s">
        <v>68</v>
      </c>
      <c r="G138" t="s">
        <v>146</v>
      </c>
      <c r="H138" s="5">
        <f>IF(G138="-","-",VLOOKUP(G138,'VDISK INFO'!$C$2:$D$1000000,COLUMN('VDISK INFO'!D:D)-COLUMN('VDISK INFO'!$C$2:$D$1000000)+1,0))</f>
        <v>0</v>
      </c>
      <c r="I138" s="5" t="s">
        <v>146</v>
      </c>
      <c r="J138" s="5">
        <f>IF(G138="-","-",VLOOKUP(I138,'STORAGE CONTAINER'!$A$2:$B$1000000,COLUMN('STORAGE CONTAINER'!B:B)-COLUMN('STORAGE CONTAINER'!$A$2:$B$1000000)+1,0))</f>
        <v>0</v>
      </c>
      <c r="K138" s="5" t="s">
        <v>146</v>
      </c>
      <c r="L138" s="5" t="s">
        <v>146</v>
      </c>
      <c r="M138" s="5" t="b">
        <v>0</v>
      </c>
      <c r="N138" s="5" t="b">
        <v>1</v>
      </c>
      <c r="O138" s="5" t="s">
        <v>549</v>
      </c>
    </row>
    <row r="139" spans="1:15">
      <c r="A139" s="5" t="s">
        <v>353</v>
      </c>
      <c r="B139" s="5" t="s">
        <v>352</v>
      </c>
      <c r="C139" s="5" t="s">
        <v>519</v>
      </c>
      <c r="D139" s="5" t="s">
        <v>520</v>
      </c>
      <c r="E139" s="5">
        <v>0</v>
      </c>
      <c r="F139" s="5" t="s">
        <v>521</v>
      </c>
      <c r="G139" t="s">
        <v>680</v>
      </c>
      <c r="H139" s="5">
        <f>IF(G139="-","-",VLOOKUP(G139,'VDISK INFO'!$C$2:$D$1000000,COLUMN('VDISK INFO'!D:D)-COLUMN('VDISK INFO'!$C$2:$D$1000000)+1,0))</f>
        <v>0</v>
      </c>
      <c r="I139" s="5" t="s">
        <v>551</v>
      </c>
      <c r="J139" s="5">
        <f>IF(G139="-","-",VLOOKUP(I139,'STORAGE CONTAINER'!$A$2:$B$1000000,COLUMN('STORAGE CONTAINER'!B:B)-COLUMN('STORAGE CONTAINER'!$A$2:$B$1000000)+1,0))</f>
        <v>0</v>
      </c>
      <c r="K139" s="5" t="s">
        <v>146</v>
      </c>
      <c r="L139" s="5" t="s">
        <v>146</v>
      </c>
      <c r="M139" s="5" t="b">
        <v>0</v>
      </c>
      <c r="N139" s="5" t="s">
        <v>146</v>
      </c>
      <c r="O139" s="5" t="s">
        <v>146</v>
      </c>
    </row>
    <row r="140" spans="1:15">
      <c r="A140" s="5" t="s">
        <v>515</v>
      </c>
      <c r="B140" s="5" t="s">
        <v>514</v>
      </c>
      <c r="C140" s="5" t="s">
        <v>519</v>
      </c>
      <c r="D140" s="5" t="s">
        <v>520</v>
      </c>
      <c r="E140" s="5">
        <v>0</v>
      </c>
      <c r="F140" s="5" t="s">
        <v>521</v>
      </c>
      <c r="G140" t="s">
        <v>681</v>
      </c>
      <c r="H140" s="5">
        <f>IF(G140="-","-",VLOOKUP(G140,'VDISK INFO'!$C$2:$D$1000000,COLUMN('VDISK INFO'!D:D)-COLUMN('VDISK INFO'!$C$2:$D$1000000)+1,0))</f>
        <v>0</v>
      </c>
      <c r="I140" s="5" t="s">
        <v>523</v>
      </c>
      <c r="J140" s="5">
        <f>IF(G140="-","-",VLOOKUP(I140,'STORAGE CONTAINER'!$A$2:$B$1000000,COLUMN('STORAGE CONTAINER'!B:B)-COLUMN('STORAGE CONTAINER'!$A$2:$B$1000000)+1,0))</f>
        <v>0</v>
      </c>
      <c r="K140" s="5" t="s">
        <v>146</v>
      </c>
      <c r="L140" s="5" t="s">
        <v>146</v>
      </c>
      <c r="M140" s="5" t="b">
        <v>0</v>
      </c>
      <c r="N140" s="5" t="s">
        <v>146</v>
      </c>
      <c r="O140" s="5" t="s">
        <v>146</v>
      </c>
    </row>
    <row r="141" spans="1:15">
      <c r="A141" s="5" t="s">
        <v>515</v>
      </c>
      <c r="B141" s="5" t="s">
        <v>514</v>
      </c>
      <c r="C141" s="5" t="s">
        <v>534</v>
      </c>
      <c r="D141" s="5" t="s">
        <v>535</v>
      </c>
      <c r="E141" s="5">
        <v>3</v>
      </c>
      <c r="F141" s="5" t="s">
        <v>521</v>
      </c>
      <c r="G141" t="s">
        <v>146</v>
      </c>
      <c r="H141" s="5">
        <f>IF(G141="-","-",VLOOKUP(G141,'VDISK INFO'!$C$2:$D$1000000,COLUMN('VDISK INFO'!D:D)-COLUMN('VDISK INFO'!$C$2:$D$1000000)+1,0))</f>
        <v>0</v>
      </c>
      <c r="I141" s="5" t="s">
        <v>146</v>
      </c>
      <c r="J141" s="5">
        <f>IF(G141="-","-",VLOOKUP(I141,'STORAGE CONTAINER'!$A$2:$B$1000000,COLUMN('STORAGE CONTAINER'!B:B)-COLUMN('STORAGE CONTAINER'!$A$2:$B$1000000)+1,0))</f>
        <v>0</v>
      </c>
      <c r="K141" s="5" t="s">
        <v>146</v>
      </c>
      <c r="L141" s="5" t="s">
        <v>146</v>
      </c>
      <c r="M141" s="5" t="b">
        <v>0</v>
      </c>
      <c r="N141" s="5" t="s">
        <v>146</v>
      </c>
      <c r="O141" s="5" t="s">
        <v>146</v>
      </c>
    </row>
    <row r="142" spans="1:15">
      <c r="A142" s="5" t="s">
        <v>358</v>
      </c>
      <c r="B142" s="5" t="s">
        <v>357</v>
      </c>
      <c r="C142" s="5" t="s">
        <v>534</v>
      </c>
      <c r="D142" s="5" t="s">
        <v>548</v>
      </c>
      <c r="E142" s="5">
        <v>0</v>
      </c>
      <c r="F142" s="5" t="s">
        <v>68</v>
      </c>
      <c r="G142" t="s">
        <v>682</v>
      </c>
      <c r="H142" s="5">
        <f>IF(G142="-","-",VLOOKUP(G142,'VDISK INFO'!$C$2:$D$1000000,COLUMN('VDISK INFO'!D:D)-COLUMN('VDISK INFO'!$C$2:$D$1000000)+1,0))</f>
        <v>0</v>
      </c>
      <c r="I142" s="5" t="s">
        <v>537</v>
      </c>
      <c r="J142" s="5">
        <f>IF(G142="-","-",VLOOKUP(I142,'STORAGE CONTAINER'!$A$2:$B$1000000,COLUMN('STORAGE CONTAINER'!B:B)-COLUMN('STORAGE CONTAINER'!$A$2:$B$1000000)+1,0))</f>
        <v>0</v>
      </c>
      <c r="K142" s="5" t="s">
        <v>146</v>
      </c>
      <c r="L142" s="5" t="s">
        <v>146</v>
      </c>
      <c r="M142" s="5" t="b">
        <v>0</v>
      </c>
      <c r="N142" s="5" t="b">
        <v>1</v>
      </c>
      <c r="O142" s="5" t="s">
        <v>563</v>
      </c>
    </row>
    <row r="143" spans="1:15">
      <c r="A143" s="5" t="s">
        <v>358</v>
      </c>
      <c r="B143" s="5" t="s">
        <v>357</v>
      </c>
      <c r="C143" s="5" t="s">
        <v>519</v>
      </c>
      <c r="D143" s="5" t="s">
        <v>520</v>
      </c>
      <c r="E143" s="5">
        <v>0</v>
      </c>
      <c r="F143" s="5" t="s">
        <v>521</v>
      </c>
      <c r="G143" t="s">
        <v>683</v>
      </c>
      <c r="H143" s="5">
        <f>IF(G143="-","-",VLOOKUP(G143,'VDISK INFO'!$C$2:$D$1000000,COLUMN('VDISK INFO'!D:D)-COLUMN('VDISK INFO'!$C$2:$D$1000000)+1,0))</f>
        <v>0</v>
      </c>
      <c r="I143" s="5" t="s">
        <v>537</v>
      </c>
      <c r="J143" s="5">
        <f>IF(G143="-","-",VLOOKUP(I143,'STORAGE CONTAINER'!$A$2:$B$1000000,COLUMN('STORAGE CONTAINER'!B:B)-COLUMN('STORAGE CONTAINER'!$A$2:$B$1000000)+1,0))</f>
        <v>0</v>
      </c>
      <c r="K143" s="5" t="s">
        <v>146</v>
      </c>
      <c r="L143" s="5" t="s">
        <v>146</v>
      </c>
      <c r="M143" s="5" t="b">
        <v>0</v>
      </c>
      <c r="N143" s="5" t="s">
        <v>146</v>
      </c>
      <c r="O143" s="5" t="s">
        <v>146</v>
      </c>
    </row>
    <row r="144" spans="1:15">
      <c r="A144" s="5" t="s">
        <v>358</v>
      </c>
      <c r="B144" s="5" t="s">
        <v>357</v>
      </c>
      <c r="C144" s="5" t="s">
        <v>519</v>
      </c>
      <c r="D144" s="5" t="s">
        <v>524</v>
      </c>
      <c r="E144" s="5">
        <v>1</v>
      </c>
      <c r="F144" s="5" t="s">
        <v>521</v>
      </c>
      <c r="G144" t="s">
        <v>684</v>
      </c>
      <c r="H144" s="5">
        <f>IF(G144="-","-",VLOOKUP(G144,'VDISK INFO'!$C$2:$D$1000000,COLUMN('VDISK INFO'!D:D)-COLUMN('VDISK INFO'!$C$2:$D$1000000)+1,0))</f>
        <v>0</v>
      </c>
      <c r="I144" s="5" t="s">
        <v>537</v>
      </c>
      <c r="J144" s="5">
        <f>IF(G144="-","-",VLOOKUP(I144,'STORAGE CONTAINER'!$A$2:$B$1000000,COLUMN('STORAGE CONTAINER'!B:B)-COLUMN('STORAGE CONTAINER'!$A$2:$B$1000000)+1,0))</f>
        <v>0</v>
      </c>
      <c r="K144" s="5" t="s">
        <v>146</v>
      </c>
      <c r="L144" s="5" t="s">
        <v>146</v>
      </c>
      <c r="M144" s="5" t="b">
        <v>0</v>
      </c>
      <c r="N144" s="5" t="s">
        <v>146</v>
      </c>
      <c r="O144" s="5" t="s">
        <v>146</v>
      </c>
    </row>
    <row r="145" spans="1:15">
      <c r="A145" s="5" t="s">
        <v>358</v>
      </c>
      <c r="B145" s="5" t="s">
        <v>357</v>
      </c>
      <c r="C145" s="5" t="s">
        <v>519</v>
      </c>
      <c r="D145" s="5" t="s">
        <v>526</v>
      </c>
      <c r="E145" s="5">
        <v>2</v>
      </c>
      <c r="F145" s="5" t="s">
        <v>521</v>
      </c>
      <c r="G145" t="s">
        <v>685</v>
      </c>
      <c r="H145" s="5">
        <f>IF(G145="-","-",VLOOKUP(G145,'VDISK INFO'!$C$2:$D$1000000,COLUMN('VDISK INFO'!D:D)-COLUMN('VDISK INFO'!$C$2:$D$1000000)+1,0))</f>
        <v>0</v>
      </c>
      <c r="I145" s="5" t="s">
        <v>537</v>
      </c>
      <c r="J145" s="5">
        <f>IF(G145="-","-",VLOOKUP(I145,'STORAGE CONTAINER'!$A$2:$B$1000000,COLUMN('STORAGE CONTAINER'!B:B)-COLUMN('STORAGE CONTAINER'!$A$2:$B$1000000)+1,0))</f>
        <v>0</v>
      </c>
      <c r="K145" s="5" t="s">
        <v>146</v>
      </c>
      <c r="L145" s="5" t="s">
        <v>146</v>
      </c>
      <c r="M145" s="5" t="b">
        <v>0</v>
      </c>
      <c r="N145" s="5" t="s">
        <v>146</v>
      </c>
      <c r="O145" s="5" t="s">
        <v>146</v>
      </c>
    </row>
    <row r="146" spans="1:15">
      <c r="A146" s="5" t="s">
        <v>269</v>
      </c>
      <c r="B146" s="5" t="s">
        <v>361</v>
      </c>
      <c r="C146" s="5" t="s">
        <v>519</v>
      </c>
      <c r="D146" s="5" t="s">
        <v>520</v>
      </c>
      <c r="E146" s="5">
        <v>0</v>
      </c>
      <c r="F146" s="5" t="s">
        <v>521</v>
      </c>
      <c r="G146" t="s">
        <v>686</v>
      </c>
      <c r="H146" s="5">
        <f>IF(G146="-","-",VLOOKUP(G146,'VDISK INFO'!$C$2:$D$1000000,COLUMN('VDISK INFO'!D:D)-COLUMN('VDISK INFO'!$C$2:$D$1000000)+1,0))</f>
        <v>0</v>
      </c>
      <c r="I146" s="5" t="s">
        <v>523</v>
      </c>
      <c r="J146" s="5">
        <f>IF(G146="-","-",VLOOKUP(I146,'STORAGE CONTAINER'!$A$2:$B$1000000,COLUMN('STORAGE CONTAINER'!B:B)-COLUMN('STORAGE CONTAINER'!$A$2:$B$1000000)+1,0))</f>
        <v>0</v>
      </c>
      <c r="K146" s="5" t="s">
        <v>146</v>
      </c>
      <c r="L146" s="5" t="s">
        <v>146</v>
      </c>
      <c r="M146" s="5" t="b">
        <v>0</v>
      </c>
      <c r="N146" s="5" t="s">
        <v>146</v>
      </c>
      <c r="O146" s="5" t="s">
        <v>146</v>
      </c>
    </row>
    <row r="147" spans="1:15">
      <c r="A147" s="5" t="s">
        <v>269</v>
      </c>
      <c r="B147" s="5" t="s">
        <v>361</v>
      </c>
      <c r="C147" s="5" t="s">
        <v>534</v>
      </c>
      <c r="D147" s="5" t="s">
        <v>535</v>
      </c>
      <c r="E147" s="5">
        <v>3</v>
      </c>
      <c r="F147" s="5" t="s">
        <v>521</v>
      </c>
      <c r="G147" t="s">
        <v>146</v>
      </c>
      <c r="H147" s="5">
        <f>IF(G147="-","-",VLOOKUP(G147,'VDISK INFO'!$C$2:$D$1000000,COLUMN('VDISK INFO'!D:D)-COLUMN('VDISK INFO'!$C$2:$D$1000000)+1,0))</f>
        <v>0</v>
      </c>
      <c r="I147" s="5" t="s">
        <v>146</v>
      </c>
      <c r="J147" s="5">
        <f>IF(G147="-","-",VLOOKUP(I147,'STORAGE CONTAINER'!$A$2:$B$1000000,COLUMN('STORAGE CONTAINER'!B:B)-COLUMN('STORAGE CONTAINER'!$A$2:$B$1000000)+1,0))</f>
        <v>0</v>
      </c>
      <c r="K147" s="5" t="s">
        <v>146</v>
      </c>
      <c r="L147" s="5" t="s">
        <v>146</v>
      </c>
      <c r="M147" s="5" t="b">
        <v>0</v>
      </c>
      <c r="N147" s="5" t="s">
        <v>146</v>
      </c>
      <c r="O147" s="5" t="s">
        <v>146</v>
      </c>
    </row>
    <row r="148" spans="1:15">
      <c r="A148" s="5" t="s">
        <v>365</v>
      </c>
      <c r="B148" s="5" t="s">
        <v>364</v>
      </c>
      <c r="C148" s="5" t="s">
        <v>519</v>
      </c>
      <c r="D148" s="5" t="s">
        <v>520</v>
      </c>
      <c r="E148" s="5">
        <v>0</v>
      </c>
      <c r="F148" s="5" t="s">
        <v>521</v>
      </c>
      <c r="G148" t="s">
        <v>687</v>
      </c>
      <c r="H148" s="5">
        <f>IF(G148="-","-",VLOOKUP(G148,'VDISK INFO'!$C$2:$D$1000000,COLUMN('VDISK INFO'!D:D)-COLUMN('VDISK INFO'!$C$2:$D$1000000)+1,0))</f>
        <v>0</v>
      </c>
      <c r="I148" s="5" t="s">
        <v>523</v>
      </c>
      <c r="J148" s="5">
        <f>IF(G148="-","-",VLOOKUP(I148,'STORAGE CONTAINER'!$A$2:$B$1000000,COLUMN('STORAGE CONTAINER'!B:B)-COLUMN('STORAGE CONTAINER'!$A$2:$B$1000000)+1,0))</f>
        <v>0</v>
      </c>
      <c r="K148" s="5" t="s">
        <v>146</v>
      </c>
      <c r="L148" s="5" t="s">
        <v>146</v>
      </c>
      <c r="M148" s="5" t="b">
        <v>0</v>
      </c>
      <c r="N148" s="5" t="s">
        <v>146</v>
      </c>
      <c r="O148" s="5" t="s">
        <v>146</v>
      </c>
    </row>
    <row r="149" spans="1:15">
      <c r="A149" s="5" t="s">
        <v>365</v>
      </c>
      <c r="B149" s="5" t="s">
        <v>364</v>
      </c>
      <c r="C149" s="5" t="s">
        <v>519</v>
      </c>
      <c r="D149" s="5" t="s">
        <v>524</v>
      </c>
      <c r="E149" s="5">
        <v>1</v>
      </c>
      <c r="F149" s="5" t="s">
        <v>521</v>
      </c>
      <c r="G149" t="s">
        <v>688</v>
      </c>
      <c r="H149" s="5">
        <f>IF(G149="-","-",VLOOKUP(G149,'VDISK INFO'!$C$2:$D$1000000,COLUMN('VDISK INFO'!D:D)-COLUMN('VDISK INFO'!$C$2:$D$1000000)+1,0))</f>
        <v>0</v>
      </c>
      <c r="I149" s="5" t="s">
        <v>523</v>
      </c>
      <c r="J149" s="5">
        <f>IF(G149="-","-",VLOOKUP(I149,'STORAGE CONTAINER'!$A$2:$B$1000000,COLUMN('STORAGE CONTAINER'!B:B)-COLUMN('STORAGE CONTAINER'!$A$2:$B$1000000)+1,0))</f>
        <v>0</v>
      </c>
      <c r="K149" s="5" t="s">
        <v>146</v>
      </c>
      <c r="L149" s="5" t="s">
        <v>146</v>
      </c>
      <c r="M149" s="5" t="b">
        <v>0</v>
      </c>
      <c r="N149" s="5" t="s">
        <v>146</v>
      </c>
      <c r="O149" s="5" t="s">
        <v>146</v>
      </c>
    </row>
    <row r="150" spans="1:15">
      <c r="A150" s="5" t="s">
        <v>365</v>
      </c>
      <c r="B150" s="5" t="s">
        <v>364</v>
      </c>
      <c r="C150" s="5" t="s">
        <v>534</v>
      </c>
      <c r="D150" s="5" t="s">
        <v>535</v>
      </c>
      <c r="E150" s="5">
        <v>3</v>
      </c>
      <c r="F150" s="5" t="s">
        <v>521</v>
      </c>
      <c r="G150" t="s">
        <v>689</v>
      </c>
      <c r="H150" s="5">
        <f>IF(G150="-","-",VLOOKUP(G150,'VDISK INFO'!$C$2:$D$1000000,COLUMN('VDISK INFO'!D:D)-COLUMN('VDISK INFO'!$C$2:$D$1000000)+1,0))</f>
        <v>0</v>
      </c>
      <c r="I150" s="5" t="s">
        <v>537</v>
      </c>
      <c r="J150" s="5">
        <f>IF(G150="-","-",VLOOKUP(I150,'STORAGE CONTAINER'!$A$2:$B$1000000,COLUMN('STORAGE CONTAINER'!B:B)-COLUMN('STORAGE CONTAINER'!$A$2:$B$1000000)+1,0))</f>
        <v>0</v>
      </c>
      <c r="K150" s="5" t="s">
        <v>146</v>
      </c>
      <c r="L150" s="5" t="s">
        <v>146</v>
      </c>
      <c r="M150" s="5" t="b">
        <v>0</v>
      </c>
      <c r="N150" s="5" t="s">
        <v>146</v>
      </c>
      <c r="O150" s="5" t="s">
        <v>146</v>
      </c>
    </row>
    <row r="151" spans="1:15">
      <c r="A151" s="5" t="s">
        <v>369</v>
      </c>
      <c r="B151" s="5" t="s">
        <v>368</v>
      </c>
      <c r="C151" s="5" t="s">
        <v>534</v>
      </c>
      <c r="D151" s="5" t="s">
        <v>548</v>
      </c>
      <c r="E151" s="5">
        <v>0</v>
      </c>
      <c r="F151" s="5" t="s">
        <v>68</v>
      </c>
      <c r="G151" t="s">
        <v>146</v>
      </c>
      <c r="H151" s="5">
        <f>IF(G151="-","-",VLOOKUP(G151,'VDISK INFO'!$C$2:$D$1000000,COLUMN('VDISK INFO'!D:D)-COLUMN('VDISK INFO'!$C$2:$D$1000000)+1,0))</f>
        <v>0</v>
      </c>
      <c r="I151" s="5" t="s">
        <v>146</v>
      </c>
      <c r="J151" s="5">
        <f>IF(G151="-","-",VLOOKUP(I151,'STORAGE CONTAINER'!$A$2:$B$1000000,COLUMN('STORAGE CONTAINER'!B:B)-COLUMN('STORAGE CONTAINER'!$A$2:$B$1000000)+1,0))</f>
        <v>0</v>
      </c>
      <c r="K151" s="5" t="s">
        <v>146</v>
      </c>
      <c r="L151" s="5" t="s">
        <v>146</v>
      </c>
      <c r="M151" s="5" t="b">
        <v>0</v>
      </c>
      <c r="N151" s="5" t="b">
        <v>1</v>
      </c>
      <c r="O151" s="5" t="s">
        <v>549</v>
      </c>
    </row>
    <row r="152" spans="1:15">
      <c r="A152" s="5" t="s">
        <v>369</v>
      </c>
      <c r="B152" s="5" t="s">
        <v>368</v>
      </c>
      <c r="C152" s="5" t="s">
        <v>519</v>
      </c>
      <c r="D152" s="5" t="s">
        <v>520</v>
      </c>
      <c r="E152" s="5">
        <v>0</v>
      </c>
      <c r="F152" s="5" t="s">
        <v>521</v>
      </c>
      <c r="G152" t="s">
        <v>690</v>
      </c>
      <c r="H152" s="5">
        <f>IF(G152="-","-",VLOOKUP(G152,'VDISK INFO'!$C$2:$D$1000000,COLUMN('VDISK INFO'!D:D)-COLUMN('VDISK INFO'!$C$2:$D$1000000)+1,0))</f>
        <v>0</v>
      </c>
      <c r="I152" s="5" t="s">
        <v>551</v>
      </c>
      <c r="J152" s="5">
        <f>IF(G152="-","-",VLOOKUP(I152,'STORAGE CONTAINER'!$A$2:$B$1000000,COLUMN('STORAGE CONTAINER'!B:B)-COLUMN('STORAGE CONTAINER'!$A$2:$B$1000000)+1,0))</f>
        <v>0</v>
      </c>
      <c r="K152" s="5" t="s">
        <v>146</v>
      </c>
      <c r="L152" s="5" t="s">
        <v>146</v>
      </c>
      <c r="M152" s="5" t="b">
        <v>0</v>
      </c>
      <c r="N152" s="5" t="s">
        <v>146</v>
      </c>
      <c r="O152" s="5" t="s">
        <v>146</v>
      </c>
    </row>
    <row r="153" spans="1:15">
      <c r="A153" s="5" t="s">
        <v>373</v>
      </c>
      <c r="B153" s="5" t="s">
        <v>372</v>
      </c>
      <c r="C153" s="5" t="s">
        <v>534</v>
      </c>
      <c r="D153" s="5" t="s">
        <v>548</v>
      </c>
      <c r="E153" s="5">
        <v>0</v>
      </c>
      <c r="F153" s="5" t="s">
        <v>68</v>
      </c>
      <c r="G153" t="s">
        <v>146</v>
      </c>
      <c r="H153" s="5">
        <f>IF(G153="-","-",VLOOKUP(G153,'VDISK INFO'!$C$2:$D$1000000,COLUMN('VDISK INFO'!D:D)-COLUMN('VDISK INFO'!$C$2:$D$1000000)+1,0))</f>
        <v>0</v>
      </c>
      <c r="I153" s="5" t="s">
        <v>146</v>
      </c>
      <c r="J153" s="5">
        <f>IF(G153="-","-",VLOOKUP(I153,'STORAGE CONTAINER'!$A$2:$B$1000000,COLUMN('STORAGE CONTAINER'!B:B)-COLUMN('STORAGE CONTAINER'!$A$2:$B$1000000)+1,0))</f>
        <v>0</v>
      </c>
      <c r="K153" s="5" t="s">
        <v>146</v>
      </c>
      <c r="L153" s="5" t="s">
        <v>146</v>
      </c>
      <c r="M153" s="5" t="b">
        <v>0</v>
      </c>
      <c r="N153" s="5" t="b">
        <v>1</v>
      </c>
      <c r="O153" s="5" t="s">
        <v>549</v>
      </c>
    </row>
    <row r="154" spans="1:15">
      <c r="A154" s="5" t="s">
        <v>373</v>
      </c>
      <c r="B154" s="5" t="s">
        <v>372</v>
      </c>
      <c r="C154" s="5" t="s">
        <v>519</v>
      </c>
      <c r="D154" s="5" t="s">
        <v>520</v>
      </c>
      <c r="E154" s="5">
        <v>0</v>
      </c>
      <c r="F154" s="5" t="s">
        <v>521</v>
      </c>
      <c r="G154" t="s">
        <v>691</v>
      </c>
      <c r="H154" s="5">
        <f>IF(G154="-","-",VLOOKUP(G154,'VDISK INFO'!$C$2:$D$1000000,COLUMN('VDISK INFO'!D:D)-COLUMN('VDISK INFO'!$C$2:$D$1000000)+1,0))</f>
        <v>0</v>
      </c>
      <c r="I154" s="5" t="s">
        <v>523</v>
      </c>
      <c r="J154" s="5">
        <f>IF(G154="-","-",VLOOKUP(I154,'STORAGE CONTAINER'!$A$2:$B$1000000,COLUMN('STORAGE CONTAINER'!B:B)-COLUMN('STORAGE CONTAINER'!$A$2:$B$1000000)+1,0))</f>
        <v>0</v>
      </c>
      <c r="K154" s="5" t="s">
        <v>146</v>
      </c>
      <c r="L154" s="5" t="s">
        <v>146</v>
      </c>
      <c r="M154" s="5" t="b">
        <v>0</v>
      </c>
      <c r="N154" s="5" t="s">
        <v>146</v>
      </c>
      <c r="O154" s="5" t="s">
        <v>146</v>
      </c>
    </row>
    <row r="155" spans="1:15">
      <c r="A155" s="5" t="s">
        <v>377</v>
      </c>
      <c r="B155" s="5" t="s">
        <v>376</v>
      </c>
      <c r="C155" s="5" t="s">
        <v>534</v>
      </c>
      <c r="D155" s="5" t="s">
        <v>548</v>
      </c>
      <c r="E155" s="5">
        <v>0</v>
      </c>
      <c r="F155" s="5" t="s">
        <v>68</v>
      </c>
      <c r="G155" t="s">
        <v>146</v>
      </c>
      <c r="H155" s="5">
        <f>IF(G155="-","-",VLOOKUP(G155,'VDISK INFO'!$C$2:$D$1000000,COLUMN('VDISK INFO'!D:D)-COLUMN('VDISK INFO'!$C$2:$D$1000000)+1,0))</f>
        <v>0</v>
      </c>
      <c r="I155" s="5" t="s">
        <v>146</v>
      </c>
      <c r="J155" s="5">
        <f>IF(G155="-","-",VLOOKUP(I155,'STORAGE CONTAINER'!$A$2:$B$1000000,COLUMN('STORAGE CONTAINER'!B:B)-COLUMN('STORAGE CONTAINER'!$A$2:$B$1000000)+1,0))</f>
        <v>0</v>
      </c>
      <c r="K155" s="5" t="s">
        <v>146</v>
      </c>
      <c r="L155" s="5" t="s">
        <v>146</v>
      </c>
      <c r="M155" s="5" t="b">
        <v>0</v>
      </c>
      <c r="N155" s="5" t="b">
        <v>1</v>
      </c>
      <c r="O155" s="5" t="s">
        <v>549</v>
      </c>
    </row>
    <row r="156" spans="1:15">
      <c r="A156" s="5" t="s">
        <v>377</v>
      </c>
      <c r="B156" s="5" t="s">
        <v>376</v>
      </c>
      <c r="C156" s="5" t="s">
        <v>602</v>
      </c>
      <c r="D156" s="5" t="s">
        <v>603</v>
      </c>
      <c r="E156" s="5">
        <v>0</v>
      </c>
      <c r="F156" s="5" t="s">
        <v>521</v>
      </c>
      <c r="G156" t="s">
        <v>692</v>
      </c>
      <c r="H156" s="5">
        <f>IF(G156="-","-",VLOOKUP(G156,'VDISK INFO'!$C$2:$D$1000000,COLUMN('VDISK INFO'!D:D)-COLUMN('VDISK INFO'!$C$2:$D$1000000)+1,0))</f>
        <v>0</v>
      </c>
      <c r="I156" s="5" t="s">
        <v>523</v>
      </c>
      <c r="J156" s="5">
        <f>IF(G156="-","-",VLOOKUP(I156,'STORAGE CONTAINER'!$A$2:$B$1000000,COLUMN('STORAGE CONTAINER'!B:B)-COLUMN('STORAGE CONTAINER'!$A$2:$B$1000000)+1,0))</f>
        <v>0</v>
      </c>
      <c r="K156" s="5" t="s">
        <v>146</v>
      </c>
      <c r="L156" s="5" t="s">
        <v>146</v>
      </c>
      <c r="M156" s="5" t="b">
        <v>0</v>
      </c>
      <c r="N156" s="5" t="s">
        <v>146</v>
      </c>
      <c r="O156" s="5" t="s">
        <v>146</v>
      </c>
    </row>
    <row r="157" spans="1:15">
      <c r="A157" s="5" t="s">
        <v>381</v>
      </c>
      <c r="B157" s="5" t="s">
        <v>380</v>
      </c>
      <c r="C157" s="5" t="s">
        <v>534</v>
      </c>
      <c r="D157" s="5" t="s">
        <v>548</v>
      </c>
      <c r="E157" s="5">
        <v>0</v>
      </c>
      <c r="F157" s="5" t="s">
        <v>68</v>
      </c>
      <c r="G157" t="s">
        <v>146</v>
      </c>
      <c r="H157" s="5">
        <f>IF(G157="-","-",VLOOKUP(G157,'VDISK INFO'!$C$2:$D$1000000,COLUMN('VDISK INFO'!D:D)-COLUMN('VDISK INFO'!$C$2:$D$1000000)+1,0))</f>
        <v>0</v>
      </c>
      <c r="I157" s="5" t="s">
        <v>146</v>
      </c>
      <c r="J157" s="5">
        <f>IF(G157="-","-",VLOOKUP(I157,'STORAGE CONTAINER'!$A$2:$B$1000000,COLUMN('STORAGE CONTAINER'!B:B)-COLUMN('STORAGE CONTAINER'!$A$2:$B$1000000)+1,0))</f>
        <v>0</v>
      </c>
      <c r="K157" s="5" t="s">
        <v>146</v>
      </c>
      <c r="L157" s="5" t="s">
        <v>146</v>
      </c>
      <c r="M157" s="5" t="b">
        <v>0</v>
      </c>
      <c r="N157" s="5" t="b">
        <v>1</v>
      </c>
      <c r="O157" s="5" t="s">
        <v>549</v>
      </c>
    </row>
    <row r="158" spans="1:15">
      <c r="A158" s="5" t="s">
        <v>381</v>
      </c>
      <c r="B158" s="5" t="s">
        <v>380</v>
      </c>
      <c r="C158" s="5" t="s">
        <v>519</v>
      </c>
      <c r="D158" s="5" t="s">
        <v>520</v>
      </c>
      <c r="E158" s="5">
        <v>0</v>
      </c>
      <c r="F158" s="5" t="s">
        <v>521</v>
      </c>
      <c r="G158" t="s">
        <v>693</v>
      </c>
      <c r="H158" s="5">
        <f>IF(G158="-","-",VLOOKUP(G158,'VDISK INFO'!$C$2:$D$1000000,COLUMN('VDISK INFO'!D:D)-COLUMN('VDISK INFO'!$C$2:$D$1000000)+1,0))</f>
        <v>0</v>
      </c>
      <c r="I158" s="5" t="s">
        <v>551</v>
      </c>
      <c r="J158" s="5">
        <f>IF(G158="-","-",VLOOKUP(I158,'STORAGE CONTAINER'!$A$2:$B$1000000,COLUMN('STORAGE CONTAINER'!B:B)-COLUMN('STORAGE CONTAINER'!$A$2:$B$1000000)+1,0))</f>
        <v>0</v>
      </c>
      <c r="K158" s="5" t="s">
        <v>146</v>
      </c>
      <c r="L158" s="5" t="s">
        <v>146</v>
      </c>
      <c r="M158" s="5" t="b">
        <v>0</v>
      </c>
      <c r="N158" s="5" t="s">
        <v>146</v>
      </c>
      <c r="O158" s="5" t="s">
        <v>146</v>
      </c>
    </row>
    <row r="159" spans="1:15">
      <c r="A159" s="5" t="s">
        <v>384</v>
      </c>
      <c r="B159" s="5" t="s">
        <v>383</v>
      </c>
      <c r="C159" s="5" t="s">
        <v>519</v>
      </c>
      <c r="D159" s="5" t="s">
        <v>520</v>
      </c>
      <c r="E159" s="5">
        <v>0</v>
      </c>
      <c r="F159" s="5" t="s">
        <v>521</v>
      </c>
      <c r="G159" t="s">
        <v>694</v>
      </c>
      <c r="H159" s="5">
        <f>IF(G159="-","-",VLOOKUP(G159,'VDISK INFO'!$C$2:$D$1000000,COLUMN('VDISK INFO'!D:D)-COLUMN('VDISK INFO'!$C$2:$D$1000000)+1,0))</f>
        <v>0</v>
      </c>
      <c r="I159" s="5" t="s">
        <v>523</v>
      </c>
      <c r="J159" s="5">
        <f>IF(G159="-","-",VLOOKUP(I159,'STORAGE CONTAINER'!$A$2:$B$1000000,COLUMN('STORAGE CONTAINER'!B:B)-COLUMN('STORAGE CONTAINER'!$A$2:$B$1000000)+1,0))</f>
        <v>0</v>
      </c>
      <c r="K159" s="5" t="s">
        <v>146</v>
      </c>
      <c r="L159" s="5" t="s">
        <v>146</v>
      </c>
      <c r="M159" s="5" t="b">
        <v>0</v>
      </c>
      <c r="N159" s="5" t="s">
        <v>146</v>
      </c>
      <c r="O159" s="5" t="s">
        <v>146</v>
      </c>
    </row>
    <row r="160" spans="1:15">
      <c r="A160" s="5" t="s">
        <v>384</v>
      </c>
      <c r="B160" s="5" t="s">
        <v>383</v>
      </c>
      <c r="C160" s="5" t="s">
        <v>519</v>
      </c>
      <c r="D160" s="5" t="s">
        <v>524</v>
      </c>
      <c r="E160" s="5">
        <v>1</v>
      </c>
      <c r="F160" s="5" t="s">
        <v>521</v>
      </c>
      <c r="G160" t="s">
        <v>695</v>
      </c>
      <c r="H160" s="5">
        <f>IF(G160="-","-",VLOOKUP(G160,'VDISK INFO'!$C$2:$D$1000000,COLUMN('VDISK INFO'!D:D)-COLUMN('VDISK INFO'!$C$2:$D$1000000)+1,0))</f>
        <v>0</v>
      </c>
      <c r="I160" s="5" t="s">
        <v>523</v>
      </c>
      <c r="J160" s="5">
        <f>IF(G160="-","-",VLOOKUP(I160,'STORAGE CONTAINER'!$A$2:$B$1000000,COLUMN('STORAGE CONTAINER'!B:B)-COLUMN('STORAGE CONTAINER'!$A$2:$B$1000000)+1,0))</f>
        <v>0</v>
      </c>
      <c r="K160" s="5" t="s">
        <v>146</v>
      </c>
      <c r="L160" s="5" t="s">
        <v>146</v>
      </c>
      <c r="M160" s="5" t="b">
        <v>0</v>
      </c>
      <c r="N160" s="5" t="s">
        <v>146</v>
      </c>
      <c r="O160" s="5" t="s">
        <v>146</v>
      </c>
    </row>
    <row r="161" spans="1:15">
      <c r="A161" s="5" t="s">
        <v>384</v>
      </c>
      <c r="B161" s="5" t="s">
        <v>383</v>
      </c>
      <c r="C161" s="5" t="s">
        <v>534</v>
      </c>
      <c r="D161" s="5" t="s">
        <v>535</v>
      </c>
      <c r="E161" s="5">
        <v>3</v>
      </c>
      <c r="F161" s="5" t="s">
        <v>521</v>
      </c>
      <c r="G161" t="s">
        <v>696</v>
      </c>
      <c r="H161" s="5">
        <f>IF(G161="-","-",VLOOKUP(G161,'VDISK INFO'!$C$2:$D$1000000,COLUMN('VDISK INFO'!D:D)-COLUMN('VDISK INFO'!$C$2:$D$1000000)+1,0))</f>
        <v>0</v>
      </c>
      <c r="I161" s="5" t="s">
        <v>537</v>
      </c>
      <c r="J161" s="5">
        <f>IF(G161="-","-",VLOOKUP(I161,'STORAGE CONTAINER'!$A$2:$B$1000000,COLUMN('STORAGE CONTAINER'!B:B)-COLUMN('STORAGE CONTAINER'!$A$2:$B$1000000)+1,0))</f>
        <v>0</v>
      </c>
      <c r="K161" s="5" t="s">
        <v>146</v>
      </c>
      <c r="L161" s="5" t="s">
        <v>146</v>
      </c>
      <c r="M161" s="5" t="b">
        <v>0</v>
      </c>
      <c r="N161" s="5" t="s">
        <v>146</v>
      </c>
      <c r="O161" s="5" t="s">
        <v>146</v>
      </c>
    </row>
    <row r="162" spans="1:15">
      <c r="A162" s="5" t="s">
        <v>387</v>
      </c>
      <c r="B162" s="5" t="s">
        <v>386</v>
      </c>
      <c r="C162" s="5" t="s">
        <v>534</v>
      </c>
      <c r="D162" s="5" t="s">
        <v>548</v>
      </c>
      <c r="E162" s="5">
        <v>0</v>
      </c>
      <c r="F162" s="5" t="s">
        <v>68</v>
      </c>
      <c r="G162" t="s">
        <v>146</v>
      </c>
      <c r="H162" s="5">
        <f>IF(G162="-","-",VLOOKUP(G162,'VDISK INFO'!$C$2:$D$1000000,COLUMN('VDISK INFO'!D:D)-COLUMN('VDISK INFO'!$C$2:$D$1000000)+1,0))</f>
        <v>0</v>
      </c>
      <c r="I162" s="5" t="s">
        <v>146</v>
      </c>
      <c r="J162" s="5">
        <f>IF(G162="-","-",VLOOKUP(I162,'STORAGE CONTAINER'!$A$2:$B$1000000,COLUMN('STORAGE CONTAINER'!B:B)-COLUMN('STORAGE CONTAINER'!$A$2:$B$1000000)+1,0))</f>
        <v>0</v>
      </c>
      <c r="K162" s="5" t="s">
        <v>146</v>
      </c>
      <c r="L162" s="5" t="s">
        <v>146</v>
      </c>
      <c r="M162" s="5" t="b">
        <v>0</v>
      </c>
      <c r="N162" s="5" t="b">
        <v>1</v>
      </c>
      <c r="O162" s="5" t="s">
        <v>549</v>
      </c>
    </row>
    <row r="163" spans="1:15">
      <c r="A163" s="5" t="s">
        <v>387</v>
      </c>
      <c r="B163" s="5" t="s">
        <v>386</v>
      </c>
      <c r="C163" s="5" t="s">
        <v>519</v>
      </c>
      <c r="D163" s="5" t="s">
        <v>520</v>
      </c>
      <c r="E163" s="5">
        <v>0</v>
      </c>
      <c r="F163" s="5" t="s">
        <v>521</v>
      </c>
      <c r="G163" t="s">
        <v>697</v>
      </c>
      <c r="H163" s="5">
        <f>IF(G163="-","-",VLOOKUP(G163,'VDISK INFO'!$C$2:$D$1000000,COLUMN('VDISK INFO'!D:D)-COLUMN('VDISK INFO'!$C$2:$D$1000000)+1,0))</f>
        <v>0</v>
      </c>
      <c r="I163" s="5" t="s">
        <v>523</v>
      </c>
      <c r="J163" s="5">
        <f>IF(G163="-","-",VLOOKUP(I163,'STORAGE CONTAINER'!$A$2:$B$1000000,COLUMN('STORAGE CONTAINER'!B:B)-COLUMN('STORAGE CONTAINER'!$A$2:$B$1000000)+1,0))</f>
        <v>0</v>
      </c>
      <c r="K163" s="5" t="s">
        <v>146</v>
      </c>
      <c r="L163" s="5" t="s">
        <v>146</v>
      </c>
      <c r="M163" s="5" t="b">
        <v>0</v>
      </c>
      <c r="N163" s="5" t="s">
        <v>146</v>
      </c>
      <c r="O163" s="5" t="s">
        <v>146</v>
      </c>
    </row>
    <row r="164" spans="1:15">
      <c r="A164" s="5" t="s">
        <v>391</v>
      </c>
      <c r="B164" s="5" t="s">
        <v>390</v>
      </c>
      <c r="C164" s="5" t="s">
        <v>519</v>
      </c>
      <c r="D164" s="5" t="s">
        <v>520</v>
      </c>
      <c r="E164" s="5">
        <v>0</v>
      </c>
      <c r="F164" s="5" t="s">
        <v>521</v>
      </c>
      <c r="G164" t="s">
        <v>698</v>
      </c>
      <c r="H164" s="5">
        <f>IF(G164="-","-",VLOOKUP(G164,'VDISK INFO'!$C$2:$D$1000000,COLUMN('VDISK INFO'!D:D)-COLUMN('VDISK INFO'!$C$2:$D$1000000)+1,0))</f>
        <v>0</v>
      </c>
      <c r="I164" s="5" t="s">
        <v>523</v>
      </c>
      <c r="J164" s="5">
        <f>IF(G164="-","-",VLOOKUP(I164,'STORAGE CONTAINER'!$A$2:$B$1000000,COLUMN('STORAGE CONTAINER'!B:B)-COLUMN('STORAGE CONTAINER'!$A$2:$B$1000000)+1,0))</f>
        <v>0</v>
      </c>
      <c r="K164" s="5" t="s">
        <v>146</v>
      </c>
      <c r="L164" s="5" t="s">
        <v>146</v>
      </c>
      <c r="M164" s="5" t="b">
        <v>0</v>
      </c>
      <c r="N164" s="5" t="s">
        <v>146</v>
      </c>
      <c r="O164" s="5" t="s">
        <v>146</v>
      </c>
    </row>
    <row r="165" spans="1:15">
      <c r="A165" s="5" t="s">
        <v>391</v>
      </c>
      <c r="B165" s="5" t="s">
        <v>390</v>
      </c>
      <c r="C165" s="5" t="s">
        <v>534</v>
      </c>
      <c r="D165" s="5" t="s">
        <v>535</v>
      </c>
      <c r="E165" s="5">
        <v>3</v>
      </c>
      <c r="F165" s="5" t="s">
        <v>521</v>
      </c>
      <c r="G165" t="s">
        <v>699</v>
      </c>
      <c r="H165" s="5">
        <f>IF(G165="-","-",VLOOKUP(G165,'VDISK INFO'!$C$2:$D$1000000,COLUMN('VDISK INFO'!D:D)-COLUMN('VDISK INFO'!$C$2:$D$1000000)+1,0))</f>
        <v>0</v>
      </c>
      <c r="I165" s="5" t="s">
        <v>537</v>
      </c>
      <c r="J165" s="5">
        <f>IF(G165="-","-",VLOOKUP(I165,'STORAGE CONTAINER'!$A$2:$B$1000000,COLUMN('STORAGE CONTAINER'!B:B)-COLUMN('STORAGE CONTAINER'!$A$2:$B$1000000)+1,0))</f>
        <v>0</v>
      </c>
      <c r="K165" s="5" t="s">
        <v>146</v>
      </c>
      <c r="L165" s="5" t="s">
        <v>146</v>
      </c>
      <c r="M165" s="5" t="b">
        <v>0</v>
      </c>
      <c r="N165" s="5" t="s">
        <v>146</v>
      </c>
      <c r="O165" s="5" t="s">
        <v>146</v>
      </c>
    </row>
    <row r="166" spans="1:15">
      <c r="A166" s="5" t="s">
        <v>395</v>
      </c>
      <c r="B166" s="5" t="s">
        <v>394</v>
      </c>
      <c r="C166" s="5" t="s">
        <v>519</v>
      </c>
      <c r="D166" s="5" t="s">
        <v>520</v>
      </c>
      <c r="E166" s="5">
        <v>0</v>
      </c>
      <c r="F166" s="5" t="s">
        <v>521</v>
      </c>
      <c r="G166" t="s">
        <v>700</v>
      </c>
      <c r="H166" s="5">
        <f>IF(G166="-","-",VLOOKUP(G166,'VDISK INFO'!$C$2:$D$1000000,COLUMN('VDISK INFO'!D:D)-COLUMN('VDISK INFO'!$C$2:$D$1000000)+1,0))</f>
        <v>0</v>
      </c>
      <c r="I166" s="5" t="s">
        <v>523</v>
      </c>
      <c r="J166" s="5">
        <f>IF(G166="-","-",VLOOKUP(I166,'STORAGE CONTAINER'!$A$2:$B$1000000,COLUMN('STORAGE CONTAINER'!B:B)-COLUMN('STORAGE CONTAINER'!$A$2:$B$1000000)+1,0))</f>
        <v>0</v>
      </c>
      <c r="K166" s="5" t="s">
        <v>146</v>
      </c>
      <c r="L166" s="5" t="s">
        <v>146</v>
      </c>
      <c r="M166" s="5" t="b">
        <v>0</v>
      </c>
      <c r="N166" s="5" t="s">
        <v>146</v>
      </c>
      <c r="O166" s="5" t="s">
        <v>146</v>
      </c>
    </row>
    <row r="167" spans="1:15">
      <c r="A167" s="5" t="s">
        <v>395</v>
      </c>
      <c r="B167" s="5" t="s">
        <v>394</v>
      </c>
      <c r="C167" s="5" t="s">
        <v>519</v>
      </c>
      <c r="D167" s="5" t="s">
        <v>524</v>
      </c>
      <c r="E167" s="5">
        <v>1</v>
      </c>
      <c r="F167" s="5" t="s">
        <v>521</v>
      </c>
      <c r="G167" t="s">
        <v>701</v>
      </c>
      <c r="H167" s="5">
        <f>IF(G167="-","-",VLOOKUP(G167,'VDISK INFO'!$C$2:$D$1000000,COLUMN('VDISK INFO'!D:D)-COLUMN('VDISK INFO'!$C$2:$D$1000000)+1,0))</f>
        <v>0</v>
      </c>
      <c r="I167" s="5" t="s">
        <v>523</v>
      </c>
      <c r="J167" s="5">
        <f>IF(G167="-","-",VLOOKUP(I167,'STORAGE CONTAINER'!$A$2:$B$1000000,COLUMN('STORAGE CONTAINER'!B:B)-COLUMN('STORAGE CONTAINER'!$A$2:$B$1000000)+1,0))</f>
        <v>0</v>
      </c>
      <c r="K167" s="5" t="s">
        <v>146</v>
      </c>
      <c r="L167" s="5" t="s">
        <v>146</v>
      </c>
      <c r="M167" s="5" t="b">
        <v>0</v>
      </c>
      <c r="N167" s="5" t="s">
        <v>146</v>
      </c>
      <c r="O167" s="5" t="s">
        <v>146</v>
      </c>
    </row>
    <row r="168" spans="1:15">
      <c r="A168" s="5" t="s">
        <v>395</v>
      </c>
      <c r="B168" s="5" t="s">
        <v>394</v>
      </c>
      <c r="C168" s="5" t="s">
        <v>519</v>
      </c>
      <c r="D168" s="5" t="s">
        <v>529</v>
      </c>
      <c r="E168" s="5">
        <v>3</v>
      </c>
      <c r="F168" s="5" t="s">
        <v>521</v>
      </c>
      <c r="G168" t="s">
        <v>702</v>
      </c>
      <c r="H168" s="5">
        <f>IF(G168="-","-",VLOOKUP(G168,'VDISK INFO'!$C$2:$D$1000000,COLUMN('VDISK INFO'!D:D)-COLUMN('VDISK INFO'!$C$2:$D$1000000)+1,0))</f>
        <v>0</v>
      </c>
      <c r="I168" s="5" t="s">
        <v>523</v>
      </c>
      <c r="J168" s="5">
        <f>IF(G168="-","-",VLOOKUP(I168,'STORAGE CONTAINER'!$A$2:$B$1000000,COLUMN('STORAGE CONTAINER'!B:B)-COLUMN('STORAGE CONTAINER'!$A$2:$B$1000000)+1,0))</f>
        <v>0</v>
      </c>
      <c r="K168" s="5" t="s">
        <v>146</v>
      </c>
      <c r="L168" s="5" t="s">
        <v>146</v>
      </c>
      <c r="M168" s="5" t="b">
        <v>0</v>
      </c>
      <c r="N168" s="5" t="s">
        <v>146</v>
      </c>
      <c r="O168" s="5" t="s">
        <v>146</v>
      </c>
    </row>
    <row r="169" spans="1:15">
      <c r="A169" s="5" t="s">
        <v>395</v>
      </c>
      <c r="B169" s="5" t="s">
        <v>394</v>
      </c>
      <c r="C169" s="5" t="s">
        <v>519</v>
      </c>
      <c r="D169" s="5" t="s">
        <v>531</v>
      </c>
      <c r="E169" s="5">
        <v>4</v>
      </c>
      <c r="F169" s="5" t="s">
        <v>521</v>
      </c>
      <c r="G169" t="s">
        <v>703</v>
      </c>
      <c r="H169" s="5">
        <f>IF(G169="-","-",VLOOKUP(G169,'VDISK INFO'!$C$2:$D$1000000,COLUMN('VDISK INFO'!D:D)-COLUMN('VDISK INFO'!$C$2:$D$1000000)+1,0))</f>
        <v>0</v>
      </c>
      <c r="I169" s="5" t="s">
        <v>523</v>
      </c>
      <c r="J169" s="5">
        <f>IF(G169="-","-",VLOOKUP(I169,'STORAGE CONTAINER'!$A$2:$B$1000000,COLUMN('STORAGE CONTAINER'!B:B)-COLUMN('STORAGE CONTAINER'!$A$2:$B$1000000)+1,0))</f>
        <v>0</v>
      </c>
      <c r="K169" s="5" t="s">
        <v>146</v>
      </c>
      <c r="L169" s="5" t="s">
        <v>146</v>
      </c>
      <c r="M169" s="5" t="b">
        <v>0</v>
      </c>
      <c r="N169" s="5" t="s">
        <v>146</v>
      </c>
      <c r="O169" s="5" t="s">
        <v>146</v>
      </c>
    </row>
    <row r="170" spans="1:15">
      <c r="A170" s="5" t="s">
        <v>395</v>
      </c>
      <c r="B170" s="5" t="s">
        <v>394</v>
      </c>
      <c r="C170" s="5" t="s">
        <v>534</v>
      </c>
      <c r="D170" s="5" t="s">
        <v>548</v>
      </c>
      <c r="E170" s="5">
        <v>0</v>
      </c>
      <c r="F170" s="5" t="s">
        <v>68</v>
      </c>
      <c r="G170" t="s">
        <v>704</v>
      </c>
      <c r="H170" s="5">
        <f>IF(G170="-","-",VLOOKUP(G170,'VDISK INFO'!$C$2:$D$1000000,COLUMN('VDISK INFO'!D:D)-COLUMN('VDISK INFO'!$C$2:$D$1000000)+1,0))</f>
        <v>0</v>
      </c>
      <c r="I170" s="5" t="s">
        <v>523</v>
      </c>
      <c r="J170" s="5">
        <f>IF(G170="-","-",VLOOKUP(I170,'STORAGE CONTAINER'!$A$2:$B$1000000,COLUMN('STORAGE CONTAINER'!B:B)-COLUMN('STORAGE CONTAINER'!$A$2:$B$1000000)+1,0))</f>
        <v>0</v>
      </c>
      <c r="K170" s="5" t="s">
        <v>146</v>
      </c>
      <c r="L170" s="5" t="s">
        <v>146</v>
      </c>
      <c r="M170" s="5" t="b">
        <v>0</v>
      </c>
      <c r="N170" s="5" t="b">
        <v>1</v>
      </c>
      <c r="O170" s="5" t="s">
        <v>563</v>
      </c>
    </row>
    <row r="171" spans="1:15">
      <c r="A171" s="5" t="s">
        <v>401</v>
      </c>
      <c r="B171" s="5" t="s">
        <v>400</v>
      </c>
      <c r="C171" s="5" t="s">
        <v>534</v>
      </c>
      <c r="D171" s="5" t="s">
        <v>548</v>
      </c>
      <c r="E171" s="5">
        <v>0</v>
      </c>
      <c r="F171" s="5" t="s">
        <v>68</v>
      </c>
      <c r="G171" t="s">
        <v>146</v>
      </c>
      <c r="H171" s="5">
        <f>IF(G171="-","-",VLOOKUP(G171,'VDISK INFO'!$C$2:$D$1000000,COLUMN('VDISK INFO'!D:D)-COLUMN('VDISK INFO'!$C$2:$D$1000000)+1,0))</f>
        <v>0</v>
      </c>
      <c r="I171" s="5" t="s">
        <v>146</v>
      </c>
      <c r="J171" s="5">
        <f>IF(G171="-","-",VLOOKUP(I171,'STORAGE CONTAINER'!$A$2:$B$1000000,COLUMN('STORAGE CONTAINER'!B:B)-COLUMN('STORAGE CONTAINER'!$A$2:$B$1000000)+1,0))</f>
        <v>0</v>
      </c>
      <c r="K171" s="5" t="s">
        <v>146</v>
      </c>
      <c r="L171" s="5" t="s">
        <v>146</v>
      </c>
      <c r="M171" s="5" t="b">
        <v>0</v>
      </c>
      <c r="N171" s="5" t="b">
        <v>1</v>
      </c>
      <c r="O171" s="5" t="s">
        <v>549</v>
      </c>
    </row>
    <row r="172" spans="1:15">
      <c r="A172" s="5" t="s">
        <v>401</v>
      </c>
      <c r="B172" s="5" t="s">
        <v>400</v>
      </c>
      <c r="C172" s="5" t="s">
        <v>519</v>
      </c>
      <c r="D172" s="5" t="s">
        <v>520</v>
      </c>
      <c r="E172" s="5">
        <v>0</v>
      </c>
      <c r="F172" s="5" t="s">
        <v>521</v>
      </c>
      <c r="G172" t="s">
        <v>705</v>
      </c>
      <c r="H172" s="5">
        <f>IF(G172="-","-",VLOOKUP(G172,'VDISK INFO'!$C$2:$D$1000000,COLUMN('VDISK INFO'!D:D)-COLUMN('VDISK INFO'!$C$2:$D$1000000)+1,0))</f>
        <v>0</v>
      </c>
      <c r="I172" s="5" t="s">
        <v>523</v>
      </c>
      <c r="J172" s="5">
        <f>IF(G172="-","-",VLOOKUP(I172,'STORAGE CONTAINER'!$A$2:$B$1000000,COLUMN('STORAGE CONTAINER'!B:B)-COLUMN('STORAGE CONTAINER'!$A$2:$B$1000000)+1,0))</f>
        <v>0</v>
      </c>
      <c r="K172" s="5" t="s">
        <v>146</v>
      </c>
      <c r="L172" s="5" t="s">
        <v>146</v>
      </c>
      <c r="M172" s="5" t="b">
        <v>0</v>
      </c>
      <c r="N172" s="5" t="s">
        <v>146</v>
      </c>
      <c r="O172" s="5" t="s">
        <v>146</v>
      </c>
    </row>
    <row r="173" spans="1:15">
      <c r="A173" s="5" t="s">
        <v>401</v>
      </c>
      <c r="B173" s="5" t="s">
        <v>400</v>
      </c>
      <c r="C173" s="5" t="s">
        <v>519</v>
      </c>
      <c r="D173" s="5" t="s">
        <v>524</v>
      </c>
      <c r="E173" s="5">
        <v>1</v>
      </c>
      <c r="F173" s="5" t="s">
        <v>521</v>
      </c>
      <c r="G173" t="s">
        <v>706</v>
      </c>
      <c r="H173" s="5">
        <f>IF(G173="-","-",VLOOKUP(G173,'VDISK INFO'!$C$2:$D$1000000,COLUMN('VDISK INFO'!D:D)-COLUMN('VDISK INFO'!$C$2:$D$1000000)+1,0))</f>
        <v>0</v>
      </c>
      <c r="I173" s="5" t="s">
        <v>523</v>
      </c>
      <c r="J173" s="5">
        <f>IF(G173="-","-",VLOOKUP(I173,'STORAGE CONTAINER'!$A$2:$B$1000000,COLUMN('STORAGE CONTAINER'!B:B)-COLUMN('STORAGE CONTAINER'!$A$2:$B$1000000)+1,0))</f>
        <v>0</v>
      </c>
      <c r="K173" s="5" t="s">
        <v>146</v>
      </c>
      <c r="L173" s="5" t="s">
        <v>146</v>
      </c>
      <c r="M173" s="5" t="b">
        <v>0</v>
      </c>
      <c r="N173" s="5" t="s">
        <v>146</v>
      </c>
      <c r="O173" s="5" t="s">
        <v>146</v>
      </c>
    </row>
    <row r="174" spans="1:15">
      <c r="A174" s="5" t="s">
        <v>405</v>
      </c>
      <c r="B174" s="5" t="s">
        <v>404</v>
      </c>
      <c r="C174" s="5" t="s">
        <v>534</v>
      </c>
      <c r="D174" s="5" t="s">
        <v>548</v>
      </c>
      <c r="E174" s="5">
        <v>0</v>
      </c>
      <c r="F174" s="5" t="s">
        <v>68</v>
      </c>
      <c r="G174" t="s">
        <v>146</v>
      </c>
      <c r="H174" s="5">
        <f>IF(G174="-","-",VLOOKUP(G174,'VDISK INFO'!$C$2:$D$1000000,COLUMN('VDISK INFO'!D:D)-COLUMN('VDISK INFO'!$C$2:$D$1000000)+1,0))</f>
        <v>0</v>
      </c>
      <c r="I174" s="5" t="s">
        <v>146</v>
      </c>
      <c r="J174" s="5">
        <f>IF(G174="-","-",VLOOKUP(I174,'STORAGE CONTAINER'!$A$2:$B$1000000,COLUMN('STORAGE CONTAINER'!B:B)-COLUMN('STORAGE CONTAINER'!$A$2:$B$1000000)+1,0))</f>
        <v>0</v>
      </c>
      <c r="K174" s="5" t="s">
        <v>146</v>
      </c>
      <c r="L174" s="5" t="s">
        <v>146</v>
      </c>
      <c r="M174" s="5" t="b">
        <v>0</v>
      </c>
      <c r="N174" s="5" t="b">
        <v>1</v>
      </c>
      <c r="O174" s="5" t="s">
        <v>549</v>
      </c>
    </row>
    <row r="175" spans="1:15">
      <c r="A175" s="5" t="s">
        <v>405</v>
      </c>
      <c r="B175" s="5" t="s">
        <v>404</v>
      </c>
      <c r="C175" s="5" t="s">
        <v>519</v>
      </c>
      <c r="D175" s="5" t="s">
        <v>520</v>
      </c>
      <c r="E175" s="5">
        <v>0</v>
      </c>
      <c r="F175" s="5" t="s">
        <v>521</v>
      </c>
      <c r="G175" t="s">
        <v>707</v>
      </c>
      <c r="H175" s="5">
        <f>IF(G175="-","-",VLOOKUP(G175,'VDISK INFO'!$C$2:$D$1000000,COLUMN('VDISK INFO'!D:D)-COLUMN('VDISK INFO'!$C$2:$D$1000000)+1,0))</f>
        <v>0</v>
      </c>
      <c r="I175" s="5" t="s">
        <v>551</v>
      </c>
      <c r="J175" s="5">
        <f>IF(G175="-","-",VLOOKUP(I175,'STORAGE CONTAINER'!$A$2:$B$1000000,COLUMN('STORAGE CONTAINER'!B:B)-COLUMN('STORAGE CONTAINER'!$A$2:$B$1000000)+1,0))</f>
        <v>0</v>
      </c>
      <c r="K175" s="5" t="s">
        <v>146</v>
      </c>
      <c r="L175" s="5" t="s">
        <v>146</v>
      </c>
      <c r="M175" s="5" t="b">
        <v>0</v>
      </c>
      <c r="N175" s="5" t="s">
        <v>146</v>
      </c>
      <c r="O175" s="5" t="s">
        <v>146</v>
      </c>
    </row>
    <row r="176" spans="1:15">
      <c r="A176" s="5" t="s">
        <v>409</v>
      </c>
      <c r="B176" s="5" t="s">
        <v>408</v>
      </c>
      <c r="C176" s="5" t="s">
        <v>534</v>
      </c>
      <c r="D176" s="5" t="s">
        <v>548</v>
      </c>
      <c r="E176" s="5">
        <v>0</v>
      </c>
      <c r="F176" s="5" t="s">
        <v>68</v>
      </c>
      <c r="G176" t="s">
        <v>146</v>
      </c>
      <c r="H176" s="5">
        <f>IF(G176="-","-",VLOOKUP(G176,'VDISK INFO'!$C$2:$D$1000000,COLUMN('VDISK INFO'!D:D)-COLUMN('VDISK INFO'!$C$2:$D$1000000)+1,0))</f>
        <v>0</v>
      </c>
      <c r="I176" s="5" t="s">
        <v>146</v>
      </c>
      <c r="J176" s="5">
        <f>IF(G176="-","-",VLOOKUP(I176,'STORAGE CONTAINER'!$A$2:$B$1000000,COLUMN('STORAGE CONTAINER'!B:B)-COLUMN('STORAGE CONTAINER'!$A$2:$B$1000000)+1,0))</f>
        <v>0</v>
      </c>
      <c r="K176" s="5" t="s">
        <v>146</v>
      </c>
      <c r="L176" s="5" t="s">
        <v>146</v>
      </c>
      <c r="M176" s="5" t="b">
        <v>0</v>
      </c>
      <c r="N176" s="5" t="b">
        <v>1</v>
      </c>
      <c r="O176" s="5" t="s">
        <v>549</v>
      </c>
    </row>
    <row r="177" spans="1:15">
      <c r="A177" s="5" t="s">
        <v>409</v>
      </c>
      <c r="B177" s="5" t="s">
        <v>408</v>
      </c>
      <c r="C177" s="5" t="s">
        <v>519</v>
      </c>
      <c r="D177" s="5" t="s">
        <v>520</v>
      </c>
      <c r="E177" s="5">
        <v>0</v>
      </c>
      <c r="F177" s="5" t="s">
        <v>521</v>
      </c>
      <c r="G177" t="s">
        <v>708</v>
      </c>
      <c r="H177" s="5">
        <f>IF(G177="-","-",VLOOKUP(G177,'VDISK INFO'!$C$2:$D$1000000,COLUMN('VDISK INFO'!D:D)-COLUMN('VDISK INFO'!$C$2:$D$1000000)+1,0))</f>
        <v>0</v>
      </c>
      <c r="I177" s="5" t="s">
        <v>551</v>
      </c>
      <c r="J177" s="5">
        <f>IF(G177="-","-",VLOOKUP(I177,'STORAGE CONTAINER'!$A$2:$B$1000000,COLUMN('STORAGE CONTAINER'!B:B)-COLUMN('STORAGE CONTAINER'!$A$2:$B$1000000)+1,0))</f>
        <v>0</v>
      </c>
      <c r="K177" s="5" t="s">
        <v>146</v>
      </c>
      <c r="L177" s="5" t="s">
        <v>146</v>
      </c>
      <c r="M177" s="5" t="b">
        <v>0</v>
      </c>
      <c r="N177" s="5" t="s">
        <v>146</v>
      </c>
      <c r="O177" s="5" t="s">
        <v>146</v>
      </c>
    </row>
    <row r="178" spans="1:15">
      <c r="A178" s="5" t="s">
        <v>409</v>
      </c>
      <c r="B178" s="5" t="s">
        <v>408</v>
      </c>
      <c r="C178" s="5" t="s">
        <v>519</v>
      </c>
      <c r="D178" s="5" t="s">
        <v>524</v>
      </c>
      <c r="E178" s="5">
        <v>1</v>
      </c>
      <c r="F178" s="5" t="s">
        <v>521</v>
      </c>
      <c r="G178" t="s">
        <v>709</v>
      </c>
      <c r="H178" s="5">
        <f>IF(G178="-","-",VLOOKUP(G178,'VDISK INFO'!$C$2:$D$1000000,COLUMN('VDISK INFO'!D:D)-COLUMN('VDISK INFO'!$C$2:$D$1000000)+1,0))</f>
        <v>0</v>
      </c>
      <c r="I178" s="5" t="s">
        <v>523</v>
      </c>
      <c r="J178" s="5">
        <f>IF(G178="-","-",VLOOKUP(I178,'STORAGE CONTAINER'!$A$2:$B$1000000,COLUMN('STORAGE CONTAINER'!B:B)-COLUMN('STORAGE CONTAINER'!$A$2:$B$1000000)+1,0))</f>
        <v>0</v>
      </c>
      <c r="K178" s="5" t="s">
        <v>146</v>
      </c>
      <c r="L178" s="5" t="s">
        <v>146</v>
      </c>
      <c r="M178" s="5" t="b">
        <v>0</v>
      </c>
      <c r="N178" s="5" t="s">
        <v>146</v>
      </c>
      <c r="O178" s="5" t="s">
        <v>146</v>
      </c>
    </row>
    <row r="179" spans="1:15">
      <c r="A179" s="5" t="s">
        <v>413</v>
      </c>
      <c r="B179" s="5" t="s">
        <v>412</v>
      </c>
      <c r="C179" s="5" t="s">
        <v>534</v>
      </c>
      <c r="D179" s="5" t="s">
        <v>548</v>
      </c>
      <c r="E179" s="5">
        <v>0</v>
      </c>
      <c r="F179" s="5" t="s">
        <v>68</v>
      </c>
      <c r="G179" t="s">
        <v>146</v>
      </c>
      <c r="H179" s="5">
        <f>IF(G179="-","-",VLOOKUP(G179,'VDISK INFO'!$C$2:$D$1000000,COLUMN('VDISK INFO'!D:D)-COLUMN('VDISK INFO'!$C$2:$D$1000000)+1,0))</f>
        <v>0</v>
      </c>
      <c r="I179" s="5" t="s">
        <v>146</v>
      </c>
      <c r="J179" s="5">
        <f>IF(G179="-","-",VLOOKUP(I179,'STORAGE CONTAINER'!$A$2:$B$1000000,COLUMN('STORAGE CONTAINER'!B:B)-COLUMN('STORAGE CONTAINER'!$A$2:$B$1000000)+1,0))</f>
        <v>0</v>
      </c>
      <c r="K179" s="5" t="s">
        <v>146</v>
      </c>
      <c r="L179" s="5" t="s">
        <v>146</v>
      </c>
      <c r="M179" s="5" t="b">
        <v>0</v>
      </c>
      <c r="N179" s="5" t="b">
        <v>1</v>
      </c>
      <c r="O179" s="5" t="s">
        <v>549</v>
      </c>
    </row>
    <row r="180" spans="1:15">
      <c r="A180" s="5" t="s">
        <v>413</v>
      </c>
      <c r="B180" s="5" t="s">
        <v>412</v>
      </c>
      <c r="C180" s="5" t="s">
        <v>519</v>
      </c>
      <c r="D180" s="5" t="s">
        <v>520</v>
      </c>
      <c r="E180" s="5">
        <v>0</v>
      </c>
      <c r="F180" s="5" t="s">
        <v>521</v>
      </c>
      <c r="G180" t="s">
        <v>710</v>
      </c>
      <c r="H180" s="5">
        <f>IF(G180="-","-",VLOOKUP(G180,'VDISK INFO'!$C$2:$D$1000000,COLUMN('VDISK INFO'!D:D)-COLUMN('VDISK INFO'!$C$2:$D$1000000)+1,0))</f>
        <v>0</v>
      </c>
      <c r="I180" s="5" t="s">
        <v>523</v>
      </c>
      <c r="J180" s="5">
        <f>IF(G180="-","-",VLOOKUP(I180,'STORAGE CONTAINER'!$A$2:$B$1000000,COLUMN('STORAGE CONTAINER'!B:B)-COLUMN('STORAGE CONTAINER'!$A$2:$B$1000000)+1,0))</f>
        <v>0</v>
      </c>
      <c r="K180" s="5" t="s">
        <v>146</v>
      </c>
      <c r="L180" s="5" t="s">
        <v>146</v>
      </c>
      <c r="M180" s="5" t="b">
        <v>0</v>
      </c>
      <c r="N180" s="5" t="s">
        <v>146</v>
      </c>
      <c r="O180" s="5" t="s">
        <v>146</v>
      </c>
    </row>
    <row r="181" spans="1:15">
      <c r="A181" s="5" t="s">
        <v>417</v>
      </c>
      <c r="B181" s="5" t="s">
        <v>416</v>
      </c>
      <c r="C181" s="5" t="s">
        <v>534</v>
      </c>
      <c r="D181" s="5" t="s">
        <v>548</v>
      </c>
      <c r="E181" s="5">
        <v>0</v>
      </c>
      <c r="F181" s="5" t="s">
        <v>68</v>
      </c>
      <c r="G181" t="s">
        <v>146</v>
      </c>
      <c r="H181" s="5">
        <f>IF(G181="-","-",VLOOKUP(G181,'VDISK INFO'!$C$2:$D$1000000,COLUMN('VDISK INFO'!D:D)-COLUMN('VDISK INFO'!$C$2:$D$1000000)+1,0))</f>
        <v>0</v>
      </c>
      <c r="I181" s="5" t="s">
        <v>146</v>
      </c>
      <c r="J181" s="5">
        <f>IF(G181="-","-",VLOOKUP(I181,'STORAGE CONTAINER'!$A$2:$B$1000000,COLUMN('STORAGE CONTAINER'!B:B)-COLUMN('STORAGE CONTAINER'!$A$2:$B$1000000)+1,0))</f>
        <v>0</v>
      </c>
      <c r="K181" s="5" t="s">
        <v>146</v>
      </c>
      <c r="L181" s="5" t="s">
        <v>146</v>
      </c>
      <c r="M181" s="5" t="b">
        <v>0</v>
      </c>
      <c r="N181" s="5" t="b">
        <v>1</v>
      </c>
      <c r="O181" s="5" t="s">
        <v>549</v>
      </c>
    </row>
    <row r="182" spans="1:15">
      <c r="A182" s="5" t="s">
        <v>417</v>
      </c>
      <c r="B182" s="5" t="s">
        <v>416</v>
      </c>
      <c r="C182" s="5" t="s">
        <v>519</v>
      </c>
      <c r="D182" s="5" t="s">
        <v>520</v>
      </c>
      <c r="E182" s="5">
        <v>0</v>
      </c>
      <c r="F182" s="5" t="s">
        <v>521</v>
      </c>
      <c r="G182" t="s">
        <v>711</v>
      </c>
      <c r="H182" s="5">
        <f>IF(G182="-","-",VLOOKUP(G182,'VDISK INFO'!$C$2:$D$1000000,COLUMN('VDISK INFO'!D:D)-COLUMN('VDISK INFO'!$C$2:$D$1000000)+1,0))</f>
        <v>0</v>
      </c>
      <c r="I182" s="5" t="s">
        <v>523</v>
      </c>
      <c r="J182" s="5">
        <f>IF(G182="-","-",VLOOKUP(I182,'STORAGE CONTAINER'!$A$2:$B$1000000,COLUMN('STORAGE CONTAINER'!B:B)-COLUMN('STORAGE CONTAINER'!$A$2:$B$1000000)+1,0))</f>
        <v>0</v>
      </c>
      <c r="K182" s="5" t="s">
        <v>146</v>
      </c>
      <c r="L182" s="5" t="s">
        <v>146</v>
      </c>
      <c r="M182" s="5" t="b">
        <v>0</v>
      </c>
      <c r="N182" s="5" t="s">
        <v>146</v>
      </c>
      <c r="O182" s="5" t="s">
        <v>146</v>
      </c>
    </row>
    <row r="183" spans="1:15">
      <c r="A183" s="5" t="s">
        <v>421</v>
      </c>
      <c r="B183" s="5" t="s">
        <v>420</v>
      </c>
      <c r="C183" s="5" t="s">
        <v>519</v>
      </c>
      <c r="D183" s="5" t="s">
        <v>520</v>
      </c>
      <c r="E183" s="5">
        <v>0</v>
      </c>
      <c r="F183" s="5" t="s">
        <v>521</v>
      </c>
      <c r="G183" t="s">
        <v>712</v>
      </c>
      <c r="H183" s="5">
        <f>IF(G183="-","-",VLOOKUP(G183,'VDISK INFO'!$C$2:$D$1000000,COLUMN('VDISK INFO'!D:D)-COLUMN('VDISK INFO'!$C$2:$D$1000000)+1,0))</f>
        <v>0</v>
      </c>
      <c r="I183" s="5" t="s">
        <v>523</v>
      </c>
      <c r="J183" s="5">
        <f>IF(G183="-","-",VLOOKUP(I183,'STORAGE CONTAINER'!$A$2:$B$1000000,COLUMN('STORAGE CONTAINER'!B:B)-COLUMN('STORAGE CONTAINER'!$A$2:$B$1000000)+1,0))</f>
        <v>0</v>
      </c>
      <c r="K183" s="5" t="s">
        <v>146</v>
      </c>
      <c r="L183" s="5" t="s">
        <v>146</v>
      </c>
      <c r="M183" s="5" t="b">
        <v>0</v>
      </c>
      <c r="N183" s="5" t="s">
        <v>146</v>
      </c>
      <c r="O183" s="5" t="s">
        <v>146</v>
      </c>
    </row>
    <row r="184" spans="1:15">
      <c r="A184" s="5" t="s">
        <v>421</v>
      </c>
      <c r="B184" s="5" t="s">
        <v>420</v>
      </c>
      <c r="C184" s="5" t="s">
        <v>534</v>
      </c>
      <c r="D184" s="5" t="s">
        <v>535</v>
      </c>
      <c r="E184" s="5">
        <v>3</v>
      </c>
      <c r="F184" s="5" t="s">
        <v>521</v>
      </c>
      <c r="G184" t="s">
        <v>713</v>
      </c>
      <c r="H184" s="5">
        <f>IF(G184="-","-",VLOOKUP(G184,'VDISK INFO'!$C$2:$D$1000000,COLUMN('VDISK INFO'!D:D)-COLUMN('VDISK INFO'!$C$2:$D$1000000)+1,0))</f>
        <v>0</v>
      </c>
      <c r="I184" s="5" t="s">
        <v>537</v>
      </c>
      <c r="J184" s="5">
        <f>IF(G184="-","-",VLOOKUP(I184,'STORAGE CONTAINER'!$A$2:$B$1000000,COLUMN('STORAGE CONTAINER'!B:B)-COLUMN('STORAGE CONTAINER'!$A$2:$B$1000000)+1,0))</f>
        <v>0</v>
      </c>
      <c r="K184" s="5" t="s">
        <v>146</v>
      </c>
      <c r="L184" s="5" t="s">
        <v>146</v>
      </c>
      <c r="M184" s="5" t="b">
        <v>0</v>
      </c>
      <c r="N184" s="5" t="s">
        <v>146</v>
      </c>
      <c r="O184" s="5" t="s">
        <v>146</v>
      </c>
    </row>
    <row r="185" spans="1:15">
      <c r="A185" s="5" t="s">
        <v>425</v>
      </c>
      <c r="B185" s="5" t="s">
        <v>424</v>
      </c>
      <c r="C185" s="5" t="s">
        <v>519</v>
      </c>
      <c r="D185" s="5" t="s">
        <v>520</v>
      </c>
      <c r="E185" s="5">
        <v>0</v>
      </c>
      <c r="F185" s="5" t="s">
        <v>521</v>
      </c>
      <c r="G185" t="s">
        <v>714</v>
      </c>
      <c r="H185" s="5">
        <f>IF(G185="-","-",VLOOKUP(G185,'VDISK INFO'!$C$2:$D$1000000,COLUMN('VDISK INFO'!D:D)-COLUMN('VDISK INFO'!$C$2:$D$1000000)+1,0))</f>
        <v>0</v>
      </c>
      <c r="I185" s="5" t="s">
        <v>523</v>
      </c>
      <c r="J185" s="5">
        <f>IF(G185="-","-",VLOOKUP(I185,'STORAGE CONTAINER'!$A$2:$B$1000000,COLUMN('STORAGE CONTAINER'!B:B)-COLUMN('STORAGE CONTAINER'!$A$2:$B$1000000)+1,0))</f>
        <v>0</v>
      </c>
      <c r="K185" s="5" t="s">
        <v>146</v>
      </c>
      <c r="L185" s="5" t="s">
        <v>146</v>
      </c>
      <c r="M185" s="5" t="b">
        <v>0</v>
      </c>
      <c r="N185" s="5" t="s">
        <v>146</v>
      </c>
      <c r="O185" s="5" t="s">
        <v>146</v>
      </c>
    </row>
    <row r="186" spans="1:15">
      <c r="A186" s="5" t="s">
        <v>425</v>
      </c>
      <c r="B186" s="5" t="s">
        <v>424</v>
      </c>
      <c r="C186" s="5" t="s">
        <v>534</v>
      </c>
      <c r="D186" s="5" t="s">
        <v>535</v>
      </c>
      <c r="E186" s="5">
        <v>3</v>
      </c>
      <c r="F186" s="5" t="s">
        <v>521</v>
      </c>
      <c r="G186" t="s">
        <v>715</v>
      </c>
      <c r="H186" s="5">
        <f>IF(G186="-","-",VLOOKUP(G186,'VDISK INFO'!$C$2:$D$1000000,COLUMN('VDISK INFO'!D:D)-COLUMN('VDISK INFO'!$C$2:$D$1000000)+1,0))</f>
        <v>0</v>
      </c>
      <c r="I186" s="5" t="s">
        <v>537</v>
      </c>
      <c r="J186" s="5">
        <f>IF(G186="-","-",VLOOKUP(I186,'STORAGE CONTAINER'!$A$2:$B$1000000,COLUMN('STORAGE CONTAINER'!B:B)-COLUMN('STORAGE CONTAINER'!$A$2:$B$1000000)+1,0))</f>
        <v>0</v>
      </c>
      <c r="K186" s="5" t="s">
        <v>146</v>
      </c>
      <c r="L186" s="5" t="s">
        <v>146</v>
      </c>
      <c r="M186" s="5" t="b">
        <v>0</v>
      </c>
      <c r="N186" s="5" t="s">
        <v>146</v>
      </c>
      <c r="O186" s="5" t="s">
        <v>146</v>
      </c>
    </row>
    <row r="187" spans="1:15">
      <c r="A187" s="5" t="s">
        <v>429</v>
      </c>
      <c r="B187" s="5" t="s">
        <v>428</v>
      </c>
      <c r="C187" s="5" t="s">
        <v>519</v>
      </c>
      <c r="D187" s="5" t="s">
        <v>520</v>
      </c>
      <c r="E187" s="5">
        <v>0</v>
      </c>
      <c r="F187" s="5" t="s">
        <v>521</v>
      </c>
      <c r="G187" t="s">
        <v>716</v>
      </c>
      <c r="H187" s="5">
        <f>IF(G187="-","-",VLOOKUP(G187,'VDISK INFO'!$C$2:$D$1000000,COLUMN('VDISK INFO'!D:D)-COLUMN('VDISK INFO'!$C$2:$D$1000000)+1,0))</f>
        <v>0</v>
      </c>
      <c r="I187" s="5" t="s">
        <v>523</v>
      </c>
      <c r="J187" s="5">
        <f>IF(G187="-","-",VLOOKUP(I187,'STORAGE CONTAINER'!$A$2:$B$1000000,COLUMN('STORAGE CONTAINER'!B:B)-COLUMN('STORAGE CONTAINER'!$A$2:$B$1000000)+1,0))</f>
        <v>0</v>
      </c>
      <c r="K187" s="5" t="s">
        <v>146</v>
      </c>
      <c r="L187" s="5" t="s">
        <v>146</v>
      </c>
      <c r="M187" s="5" t="b">
        <v>0</v>
      </c>
      <c r="N187" s="5" t="s">
        <v>146</v>
      </c>
      <c r="O187" s="5" t="s">
        <v>146</v>
      </c>
    </row>
    <row r="188" spans="1:15">
      <c r="A188" s="5" t="s">
        <v>429</v>
      </c>
      <c r="B188" s="5" t="s">
        <v>428</v>
      </c>
      <c r="C188" s="5" t="s">
        <v>519</v>
      </c>
      <c r="D188" s="5" t="s">
        <v>524</v>
      </c>
      <c r="E188" s="5">
        <v>1</v>
      </c>
      <c r="F188" s="5" t="s">
        <v>521</v>
      </c>
      <c r="G188" t="s">
        <v>717</v>
      </c>
      <c r="H188" s="5">
        <f>IF(G188="-","-",VLOOKUP(G188,'VDISK INFO'!$C$2:$D$1000000,COLUMN('VDISK INFO'!D:D)-COLUMN('VDISK INFO'!$C$2:$D$1000000)+1,0))</f>
        <v>0</v>
      </c>
      <c r="I188" s="5" t="s">
        <v>523</v>
      </c>
      <c r="J188" s="5">
        <f>IF(G188="-","-",VLOOKUP(I188,'STORAGE CONTAINER'!$A$2:$B$1000000,COLUMN('STORAGE CONTAINER'!B:B)-COLUMN('STORAGE CONTAINER'!$A$2:$B$1000000)+1,0))</f>
        <v>0</v>
      </c>
      <c r="K188" s="5" t="s">
        <v>146</v>
      </c>
      <c r="L188" s="5" t="s">
        <v>146</v>
      </c>
      <c r="M188" s="5" t="b">
        <v>0</v>
      </c>
      <c r="N188" s="5" t="s">
        <v>146</v>
      </c>
      <c r="O188" s="5" t="s">
        <v>146</v>
      </c>
    </row>
    <row r="189" spans="1:15">
      <c r="A189" s="5" t="s">
        <v>429</v>
      </c>
      <c r="B189" s="5" t="s">
        <v>428</v>
      </c>
      <c r="C189" s="5" t="s">
        <v>534</v>
      </c>
      <c r="D189" s="5" t="s">
        <v>535</v>
      </c>
      <c r="E189" s="5">
        <v>3</v>
      </c>
      <c r="F189" s="5" t="s">
        <v>521</v>
      </c>
      <c r="G189" t="s">
        <v>718</v>
      </c>
      <c r="H189" s="5">
        <f>IF(G189="-","-",VLOOKUP(G189,'VDISK INFO'!$C$2:$D$1000000,COLUMN('VDISK INFO'!D:D)-COLUMN('VDISK INFO'!$C$2:$D$1000000)+1,0))</f>
        <v>0</v>
      </c>
      <c r="I189" s="5" t="s">
        <v>537</v>
      </c>
      <c r="J189" s="5">
        <f>IF(G189="-","-",VLOOKUP(I189,'STORAGE CONTAINER'!$A$2:$B$1000000,COLUMN('STORAGE CONTAINER'!B:B)-COLUMN('STORAGE CONTAINER'!$A$2:$B$1000000)+1,0))</f>
        <v>0</v>
      </c>
      <c r="K189" s="5" t="s">
        <v>146</v>
      </c>
      <c r="L189" s="5" t="s">
        <v>146</v>
      </c>
      <c r="M189" s="5" t="b">
        <v>0</v>
      </c>
      <c r="N189" s="5" t="s">
        <v>146</v>
      </c>
      <c r="O189" s="5" t="s">
        <v>146</v>
      </c>
    </row>
    <row r="190" spans="1:15">
      <c r="A190" s="5" t="s">
        <v>432</v>
      </c>
      <c r="B190" s="5" t="s">
        <v>431</v>
      </c>
      <c r="C190" s="5" t="s">
        <v>519</v>
      </c>
      <c r="D190" s="5" t="s">
        <v>520</v>
      </c>
      <c r="E190" s="5">
        <v>0</v>
      </c>
      <c r="F190" s="5" t="s">
        <v>521</v>
      </c>
      <c r="G190" t="s">
        <v>719</v>
      </c>
      <c r="H190" s="5">
        <f>IF(G190="-","-",VLOOKUP(G190,'VDISK INFO'!$C$2:$D$1000000,COLUMN('VDISK INFO'!D:D)-COLUMN('VDISK INFO'!$C$2:$D$1000000)+1,0))</f>
        <v>0</v>
      </c>
      <c r="I190" s="5" t="s">
        <v>523</v>
      </c>
      <c r="J190" s="5">
        <f>IF(G190="-","-",VLOOKUP(I190,'STORAGE CONTAINER'!$A$2:$B$1000000,COLUMN('STORAGE CONTAINER'!B:B)-COLUMN('STORAGE CONTAINER'!$A$2:$B$1000000)+1,0))</f>
        <v>0</v>
      </c>
      <c r="K190" s="5" t="s">
        <v>146</v>
      </c>
      <c r="L190" s="5" t="s">
        <v>146</v>
      </c>
      <c r="M190" s="5" t="b">
        <v>0</v>
      </c>
      <c r="N190" s="5" t="s">
        <v>146</v>
      </c>
      <c r="O190" s="5" t="s">
        <v>146</v>
      </c>
    </row>
    <row r="191" spans="1:15">
      <c r="A191" s="5" t="s">
        <v>432</v>
      </c>
      <c r="B191" s="5" t="s">
        <v>431</v>
      </c>
      <c r="C191" s="5" t="s">
        <v>519</v>
      </c>
      <c r="D191" s="5" t="s">
        <v>524</v>
      </c>
      <c r="E191" s="5">
        <v>1</v>
      </c>
      <c r="F191" s="5" t="s">
        <v>521</v>
      </c>
      <c r="G191" t="s">
        <v>720</v>
      </c>
      <c r="H191" s="5">
        <f>IF(G191="-","-",VLOOKUP(G191,'VDISK INFO'!$C$2:$D$1000000,COLUMN('VDISK INFO'!D:D)-COLUMN('VDISK INFO'!$C$2:$D$1000000)+1,0))</f>
        <v>0</v>
      </c>
      <c r="I191" s="5" t="s">
        <v>523</v>
      </c>
      <c r="J191" s="5">
        <f>IF(G191="-","-",VLOOKUP(I191,'STORAGE CONTAINER'!$A$2:$B$1000000,COLUMN('STORAGE CONTAINER'!B:B)-COLUMN('STORAGE CONTAINER'!$A$2:$B$1000000)+1,0))</f>
        <v>0</v>
      </c>
      <c r="K191" s="5" t="s">
        <v>146</v>
      </c>
      <c r="L191" s="5" t="s">
        <v>146</v>
      </c>
      <c r="M191" s="5" t="b">
        <v>0</v>
      </c>
      <c r="N191" s="5" t="s">
        <v>146</v>
      </c>
      <c r="O191" s="5" t="s">
        <v>146</v>
      </c>
    </row>
    <row r="192" spans="1:15">
      <c r="A192" s="5" t="s">
        <v>432</v>
      </c>
      <c r="B192" s="5" t="s">
        <v>431</v>
      </c>
      <c r="C192" s="5" t="s">
        <v>534</v>
      </c>
      <c r="D192" s="5" t="s">
        <v>535</v>
      </c>
      <c r="E192" s="5">
        <v>3</v>
      </c>
      <c r="F192" s="5" t="s">
        <v>521</v>
      </c>
      <c r="G192" t="s">
        <v>721</v>
      </c>
      <c r="H192" s="5">
        <f>IF(G192="-","-",VLOOKUP(G192,'VDISK INFO'!$C$2:$D$1000000,COLUMN('VDISK INFO'!D:D)-COLUMN('VDISK INFO'!$C$2:$D$1000000)+1,0))</f>
        <v>0</v>
      </c>
      <c r="I192" s="5" t="s">
        <v>537</v>
      </c>
      <c r="J192" s="5">
        <f>IF(G192="-","-",VLOOKUP(I192,'STORAGE CONTAINER'!$A$2:$B$1000000,COLUMN('STORAGE CONTAINER'!B:B)-COLUMN('STORAGE CONTAINER'!$A$2:$B$1000000)+1,0))</f>
        <v>0</v>
      </c>
      <c r="K192" s="5" t="s">
        <v>146</v>
      </c>
      <c r="L192" s="5" t="s">
        <v>146</v>
      </c>
      <c r="M192" s="5" t="b">
        <v>0</v>
      </c>
      <c r="N192" s="5" t="s">
        <v>146</v>
      </c>
      <c r="O192" s="5" t="s">
        <v>146</v>
      </c>
    </row>
    <row r="193" spans="1:15">
      <c r="A193" s="5" t="s">
        <v>436</v>
      </c>
      <c r="B193" s="5" t="s">
        <v>435</v>
      </c>
      <c r="C193" s="5" t="s">
        <v>519</v>
      </c>
      <c r="D193" s="5" t="s">
        <v>520</v>
      </c>
      <c r="E193" s="5">
        <v>0</v>
      </c>
      <c r="F193" s="5" t="s">
        <v>521</v>
      </c>
      <c r="G193" t="s">
        <v>722</v>
      </c>
      <c r="H193" s="5">
        <f>IF(G193="-","-",VLOOKUP(G193,'VDISK INFO'!$C$2:$D$1000000,COLUMN('VDISK INFO'!D:D)-COLUMN('VDISK INFO'!$C$2:$D$1000000)+1,0))</f>
        <v>0</v>
      </c>
      <c r="I193" s="5" t="s">
        <v>523</v>
      </c>
      <c r="J193" s="5">
        <f>IF(G193="-","-",VLOOKUP(I193,'STORAGE CONTAINER'!$A$2:$B$1000000,COLUMN('STORAGE CONTAINER'!B:B)-COLUMN('STORAGE CONTAINER'!$A$2:$B$1000000)+1,0))</f>
        <v>0</v>
      </c>
      <c r="K193" s="5" t="s">
        <v>146</v>
      </c>
      <c r="L193" s="5" t="s">
        <v>146</v>
      </c>
      <c r="M193" s="5" t="b">
        <v>0</v>
      </c>
      <c r="N193" s="5" t="s">
        <v>146</v>
      </c>
      <c r="O193" s="5" t="s">
        <v>146</v>
      </c>
    </row>
    <row r="194" spans="1:15">
      <c r="A194" s="5" t="s">
        <v>436</v>
      </c>
      <c r="B194" s="5" t="s">
        <v>435</v>
      </c>
      <c r="C194" s="5" t="s">
        <v>519</v>
      </c>
      <c r="D194" s="5" t="s">
        <v>524</v>
      </c>
      <c r="E194" s="5">
        <v>1</v>
      </c>
      <c r="F194" s="5" t="s">
        <v>521</v>
      </c>
      <c r="G194" t="s">
        <v>723</v>
      </c>
      <c r="H194" s="5">
        <f>IF(G194="-","-",VLOOKUP(G194,'VDISK INFO'!$C$2:$D$1000000,COLUMN('VDISK INFO'!D:D)-COLUMN('VDISK INFO'!$C$2:$D$1000000)+1,0))</f>
        <v>0</v>
      </c>
      <c r="I194" s="5" t="s">
        <v>523</v>
      </c>
      <c r="J194" s="5">
        <f>IF(G194="-","-",VLOOKUP(I194,'STORAGE CONTAINER'!$A$2:$B$1000000,COLUMN('STORAGE CONTAINER'!B:B)-COLUMN('STORAGE CONTAINER'!$A$2:$B$1000000)+1,0))</f>
        <v>0</v>
      </c>
      <c r="K194" s="5" t="s">
        <v>146</v>
      </c>
      <c r="L194" s="5" t="s">
        <v>146</v>
      </c>
      <c r="M194" s="5" t="b">
        <v>0</v>
      </c>
      <c r="N194" s="5" t="s">
        <v>146</v>
      </c>
      <c r="O194" s="5" t="s">
        <v>146</v>
      </c>
    </row>
    <row r="195" spans="1:15">
      <c r="A195" s="5" t="s">
        <v>436</v>
      </c>
      <c r="B195" s="5" t="s">
        <v>435</v>
      </c>
      <c r="C195" s="5" t="s">
        <v>534</v>
      </c>
      <c r="D195" s="5" t="s">
        <v>535</v>
      </c>
      <c r="E195" s="5">
        <v>3</v>
      </c>
      <c r="F195" s="5" t="s">
        <v>521</v>
      </c>
      <c r="G195" t="s">
        <v>724</v>
      </c>
      <c r="H195" s="5">
        <f>IF(G195="-","-",VLOOKUP(G195,'VDISK INFO'!$C$2:$D$1000000,COLUMN('VDISK INFO'!D:D)-COLUMN('VDISK INFO'!$C$2:$D$1000000)+1,0))</f>
        <v>0</v>
      </c>
      <c r="I195" s="5" t="s">
        <v>537</v>
      </c>
      <c r="J195" s="5">
        <f>IF(G195="-","-",VLOOKUP(I195,'STORAGE CONTAINER'!$A$2:$B$1000000,COLUMN('STORAGE CONTAINER'!B:B)-COLUMN('STORAGE CONTAINER'!$A$2:$B$1000000)+1,0))</f>
        <v>0</v>
      </c>
      <c r="K195" s="5" t="s">
        <v>146</v>
      </c>
      <c r="L195" s="5" t="s">
        <v>146</v>
      </c>
      <c r="M195" s="5" t="b">
        <v>0</v>
      </c>
      <c r="N195" s="5" t="s">
        <v>146</v>
      </c>
      <c r="O195" s="5" t="s">
        <v>146</v>
      </c>
    </row>
    <row r="196" spans="1:15">
      <c r="A196" s="5" t="s">
        <v>439</v>
      </c>
      <c r="B196" s="5" t="s">
        <v>438</v>
      </c>
      <c r="C196" s="5" t="s">
        <v>534</v>
      </c>
      <c r="D196" s="5" t="s">
        <v>548</v>
      </c>
      <c r="E196" s="5">
        <v>0</v>
      </c>
      <c r="F196" s="5" t="s">
        <v>68</v>
      </c>
      <c r="G196" t="s">
        <v>725</v>
      </c>
      <c r="H196" s="5">
        <f>IF(G196="-","-",VLOOKUP(G196,'VDISK INFO'!$C$2:$D$1000000,COLUMN('VDISK INFO'!D:D)-COLUMN('VDISK INFO'!$C$2:$D$1000000)+1,0))</f>
        <v>0</v>
      </c>
      <c r="I196" s="5" t="s">
        <v>523</v>
      </c>
      <c r="J196" s="5">
        <f>IF(G196="-","-",VLOOKUP(I196,'STORAGE CONTAINER'!$A$2:$B$1000000,COLUMN('STORAGE CONTAINER'!B:B)-COLUMN('STORAGE CONTAINER'!$A$2:$B$1000000)+1,0))</f>
        <v>0</v>
      </c>
      <c r="K196" s="5" t="s">
        <v>146</v>
      </c>
      <c r="L196" s="5" t="s">
        <v>146</v>
      </c>
      <c r="M196" s="5" t="b">
        <v>0</v>
      </c>
      <c r="N196" s="5" t="b">
        <v>1</v>
      </c>
      <c r="O196" s="5" t="s">
        <v>563</v>
      </c>
    </row>
    <row r="197" spans="1:15">
      <c r="A197" s="5" t="s">
        <v>439</v>
      </c>
      <c r="B197" s="5" t="s">
        <v>438</v>
      </c>
      <c r="C197" s="5" t="s">
        <v>519</v>
      </c>
      <c r="D197" s="5" t="s">
        <v>520</v>
      </c>
      <c r="E197" s="5">
        <v>0</v>
      </c>
      <c r="F197" s="5" t="s">
        <v>521</v>
      </c>
      <c r="G197" t="s">
        <v>726</v>
      </c>
      <c r="H197" s="5">
        <f>IF(G197="-","-",VLOOKUP(G197,'VDISK INFO'!$C$2:$D$1000000,COLUMN('VDISK INFO'!D:D)-COLUMN('VDISK INFO'!$C$2:$D$1000000)+1,0))</f>
        <v>0</v>
      </c>
      <c r="I197" s="5" t="s">
        <v>551</v>
      </c>
      <c r="J197" s="5">
        <f>IF(G197="-","-",VLOOKUP(I197,'STORAGE CONTAINER'!$A$2:$B$1000000,COLUMN('STORAGE CONTAINER'!B:B)-COLUMN('STORAGE CONTAINER'!$A$2:$B$1000000)+1,0))</f>
        <v>0</v>
      </c>
      <c r="K197" s="5" t="s">
        <v>146</v>
      </c>
      <c r="L197" s="5" t="s">
        <v>146</v>
      </c>
      <c r="M197" s="5" t="b">
        <v>0</v>
      </c>
      <c r="N197" s="5" t="s">
        <v>146</v>
      </c>
      <c r="O197" s="5" t="s">
        <v>146</v>
      </c>
    </row>
    <row r="198" spans="1:15">
      <c r="A198" s="5" t="s">
        <v>445</v>
      </c>
      <c r="B198" s="5" t="s">
        <v>444</v>
      </c>
      <c r="C198" s="5" t="s">
        <v>519</v>
      </c>
      <c r="D198" s="5" t="s">
        <v>520</v>
      </c>
      <c r="E198" s="5">
        <v>0</v>
      </c>
      <c r="F198" s="5" t="s">
        <v>521</v>
      </c>
      <c r="G198" t="s">
        <v>727</v>
      </c>
      <c r="H198" s="5">
        <f>IF(G198="-","-",VLOOKUP(G198,'VDISK INFO'!$C$2:$D$1000000,COLUMN('VDISK INFO'!D:D)-COLUMN('VDISK INFO'!$C$2:$D$1000000)+1,0))</f>
        <v>0</v>
      </c>
      <c r="I198" s="5" t="s">
        <v>523</v>
      </c>
      <c r="J198" s="5">
        <f>IF(G198="-","-",VLOOKUP(I198,'STORAGE CONTAINER'!$A$2:$B$1000000,COLUMN('STORAGE CONTAINER'!B:B)-COLUMN('STORAGE CONTAINER'!$A$2:$B$1000000)+1,0))</f>
        <v>0</v>
      </c>
      <c r="K198" s="5" t="s">
        <v>146</v>
      </c>
      <c r="L198" s="5" t="s">
        <v>146</v>
      </c>
      <c r="M198" s="5" t="b">
        <v>0</v>
      </c>
      <c r="N198" s="5" t="s">
        <v>146</v>
      </c>
      <c r="O198" s="5" t="s">
        <v>146</v>
      </c>
    </row>
    <row r="199" spans="1:15">
      <c r="A199" s="5" t="s">
        <v>445</v>
      </c>
      <c r="B199" s="5" t="s">
        <v>444</v>
      </c>
      <c r="C199" s="5" t="s">
        <v>534</v>
      </c>
      <c r="D199" s="5" t="s">
        <v>535</v>
      </c>
      <c r="E199" s="5">
        <v>3</v>
      </c>
      <c r="F199" s="5" t="s">
        <v>521</v>
      </c>
      <c r="G199" t="s">
        <v>728</v>
      </c>
      <c r="H199" s="5">
        <f>IF(G199="-","-",VLOOKUP(G199,'VDISK INFO'!$C$2:$D$1000000,COLUMN('VDISK INFO'!D:D)-COLUMN('VDISK INFO'!$C$2:$D$1000000)+1,0))</f>
        <v>0</v>
      </c>
      <c r="I199" s="5" t="s">
        <v>537</v>
      </c>
      <c r="J199" s="5">
        <f>IF(G199="-","-",VLOOKUP(I199,'STORAGE CONTAINER'!$A$2:$B$1000000,COLUMN('STORAGE CONTAINER'!B:B)-COLUMN('STORAGE CONTAINER'!$A$2:$B$1000000)+1,0))</f>
        <v>0</v>
      </c>
      <c r="K199" s="5" t="s">
        <v>146</v>
      </c>
      <c r="L199" s="5" t="s">
        <v>146</v>
      </c>
      <c r="M199" s="5" t="b">
        <v>0</v>
      </c>
      <c r="N199" s="5" t="s">
        <v>146</v>
      </c>
      <c r="O199" s="5" t="s">
        <v>146</v>
      </c>
    </row>
    <row r="200" spans="1:15">
      <c r="A200" s="5" t="s">
        <v>449</v>
      </c>
      <c r="B200" s="5" t="s">
        <v>448</v>
      </c>
      <c r="C200" s="5" t="s">
        <v>534</v>
      </c>
      <c r="D200" s="5" t="s">
        <v>548</v>
      </c>
      <c r="E200" s="5">
        <v>0</v>
      </c>
      <c r="F200" s="5" t="s">
        <v>68</v>
      </c>
      <c r="G200" t="s">
        <v>146</v>
      </c>
      <c r="H200" s="5">
        <f>IF(G200="-","-",VLOOKUP(G200,'VDISK INFO'!$C$2:$D$1000000,COLUMN('VDISK INFO'!D:D)-COLUMN('VDISK INFO'!$C$2:$D$1000000)+1,0))</f>
        <v>0</v>
      </c>
      <c r="I200" s="5" t="s">
        <v>146</v>
      </c>
      <c r="J200" s="5">
        <f>IF(G200="-","-",VLOOKUP(I200,'STORAGE CONTAINER'!$A$2:$B$1000000,COLUMN('STORAGE CONTAINER'!B:B)-COLUMN('STORAGE CONTAINER'!$A$2:$B$1000000)+1,0))</f>
        <v>0</v>
      </c>
      <c r="K200" s="5" t="s">
        <v>146</v>
      </c>
      <c r="L200" s="5" t="s">
        <v>146</v>
      </c>
      <c r="M200" s="5" t="b">
        <v>0</v>
      </c>
      <c r="N200" s="5" t="b">
        <v>1</v>
      </c>
      <c r="O200" s="5" t="s">
        <v>549</v>
      </c>
    </row>
    <row r="201" spans="1:15">
      <c r="A201" s="5" t="s">
        <v>449</v>
      </c>
      <c r="B201" s="5" t="s">
        <v>448</v>
      </c>
      <c r="C201" s="5" t="s">
        <v>519</v>
      </c>
      <c r="D201" s="5" t="s">
        <v>520</v>
      </c>
      <c r="E201" s="5">
        <v>0</v>
      </c>
      <c r="F201" s="5" t="s">
        <v>521</v>
      </c>
      <c r="G201" t="s">
        <v>729</v>
      </c>
      <c r="H201" s="5">
        <f>IF(G201="-","-",VLOOKUP(G201,'VDISK INFO'!$C$2:$D$1000000,COLUMN('VDISK INFO'!D:D)-COLUMN('VDISK INFO'!$C$2:$D$1000000)+1,0))</f>
        <v>0</v>
      </c>
      <c r="I201" s="5" t="s">
        <v>523</v>
      </c>
      <c r="J201" s="5">
        <f>IF(G201="-","-",VLOOKUP(I201,'STORAGE CONTAINER'!$A$2:$B$1000000,COLUMN('STORAGE CONTAINER'!B:B)-COLUMN('STORAGE CONTAINER'!$A$2:$B$1000000)+1,0))</f>
        <v>0</v>
      </c>
      <c r="K201" s="5" t="s">
        <v>146</v>
      </c>
      <c r="L201" s="5" t="s">
        <v>146</v>
      </c>
      <c r="M201" s="5" t="b">
        <v>0</v>
      </c>
      <c r="N201" s="5" t="s">
        <v>146</v>
      </c>
      <c r="O201" s="5" t="s">
        <v>146</v>
      </c>
    </row>
    <row r="202" spans="1:15">
      <c r="A202" s="5" t="s">
        <v>453</v>
      </c>
      <c r="B202" s="5" t="s">
        <v>452</v>
      </c>
      <c r="C202" s="5" t="s">
        <v>519</v>
      </c>
      <c r="D202" s="5" t="s">
        <v>520</v>
      </c>
      <c r="E202" s="5">
        <v>0</v>
      </c>
      <c r="F202" s="5" t="s">
        <v>521</v>
      </c>
      <c r="G202" t="s">
        <v>730</v>
      </c>
      <c r="H202" s="5">
        <f>IF(G202="-","-",VLOOKUP(G202,'VDISK INFO'!$C$2:$D$1000000,COLUMN('VDISK INFO'!D:D)-COLUMN('VDISK INFO'!$C$2:$D$1000000)+1,0))</f>
        <v>0</v>
      </c>
      <c r="I202" s="5" t="s">
        <v>523</v>
      </c>
      <c r="J202" s="5">
        <f>IF(G202="-","-",VLOOKUP(I202,'STORAGE CONTAINER'!$A$2:$B$1000000,COLUMN('STORAGE CONTAINER'!B:B)-COLUMN('STORAGE CONTAINER'!$A$2:$B$1000000)+1,0))</f>
        <v>0</v>
      </c>
      <c r="K202" s="5" t="s">
        <v>146</v>
      </c>
      <c r="L202" s="5" t="s">
        <v>146</v>
      </c>
      <c r="M202" s="5" t="b">
        <v>0</v>
      </c>
      <c r="N202" s="5" t="s">
        <v>146</v>
      </c>
      <c r="O202" s="5" t="s">
        <v>146</v>
      </c>
    </row>
    <row r="203" spans="1:15">
      <c r="A203" s="5" t="s">
        <v>453</v>
      </c>
      <c r="B203" s="5" t="s">
        <v>452</v>
      </c>
      <c r="C203" s="5" t="s">
        <v>519</v>
      </c>
      <c r="D203" s="5" t="s">
        <v>524</v>
      </c>
      <c r="E203" s="5">
        <v>1</v>
      </c>
      <c r="F203" s="5" t="s">
        <v>521</v>
      </c>
      <c r="G203" t="s">
        <v>731</v>
      </c>
      <c r="H203" s="5">
        <f>IF(G203="-","-",VLOOKUP(G203,'VDISK INFO'!$C$2:$D$1000000,COLUMN('VDISK INFO'!D:D)-COLUMN('VDISK INFO'!$C$2:$D$1000000)+1,0))</f>
        <v>0</v>
      </c>
      <c r="I203" s="5" t="s">
        <v>523</v>
      </c>
      <c r="J203" s="5">
        <f>IF(G203="-","-",VLOOKUP(I203,'STORAGE CONTAINER'!$A$2:$B$1000000,COLUMN('STORAGE CONTAINER'!B:B)-COLUMN('STORAGE CONTAINER'!$A$2:$B$1000000)+1,0))</f>
        <v>0</v>
      </c>
      <c r="K203" s="5" t="s">
        <v>146</v>
      </c>
      <c r="L203" s="5" t="s">
        <v>146</v>
      </c>
      <c r="M203" s="5" t="b">
        <v>0</v>
      </c>
      <c r="N203" s="5" t="s">
        <v>146</v>
      </c>
      <c r="O203" s="5" t="s">
        <v>146</v>
      </c>
    </row>
    <row r="204" spans="1:15">
      <c r="A204" s="5" t="s">
        <v>453</v>
      </c>
      <c r="B204" s="5" t="s">
        <v>452</v>
      </c>
      <c r="C204" s="5" t="s">
        <v>534</v>
      </c>
      <c r="D204" s="5" t="s">
        <v>535</v>
      </c>
      <c r="E204" s="5">
        <v>3</v>
      </c>
      <c r="F204" s="5" t="s">
        <v>521</v>
      </c>
      <c r="G204" t="s">
        <v>732</v>
      </c>
      <c r="H204" s="5">
        <f>IF(G204="-","-",VLOOKUP(G204,'VDISK INFO'!$C$2:$D$1000000,COLUMN('VDISK INFO'!D:D)-COLUMN('VDISK INFO'!$C$2:$D$1000000)+1,0))</f>
        <v>0</v>
      </c>
      <c r="I204" s="5" t="s">
        <v>537</v>
      </c>
      <c r="J204" s="5">
        <f>IF(G204="-","-",VLOOKUP(I204,'STORAGE CONTAINER'!$A$2:$B$1000000,COLUMN('STORAGE CONTAINER'!B:B)-COLUMN('STORAGE CONTAINER'!$A$2:$B$1000000)+1,0))</f>
        <v>0</v>
      </c>
      <c r="K204" s="5" t="s">
        <v>146</v>
      </c>
      <c r="L204" s="5" t="s">
        <v>146</v>
      </c>
      <c r="M204" s="5" t="b">
        <v>0</v>
      </c>
      <c r="N204" s="5" t="s">
        <v>146</v>
      </c>
      <c r="O204" s="5" t="s">
        <v>146</v>
      </c>
    </row>
    <row r="205" spans="1:15">
      <c r="A205" s="5" t="s">
        <v>457</v>
      </c>
      <c r="B205" s="5" t="s">
        <v>456</v>
      </c>
      <c r="C205" s="5" t="s">
        <v>519</v>
      </c>
      <c r="D205" s="5" t="s">
        <v>520</v>
      </c>
      <c r="E205" s="5">
        <v>0</v>
      </c>
      <c r="F205" s="5" t="s">
        <v>521</v>
      </c>
      <c r="G205" t="s">
        <v>733</v>
      </c>
      <c r="H205" s="5">
        <f>IF(G205="-","-",VLOOKUP(G205,'VDISK INFO'!$C$2:$D$1000000,COLUMN('VDISK INFO'!D:D)-COLUMN('VDISK INFO'!$C$2:$D$1000000)+1,0))</f>
        <v>0</v>
      </c>
      <c r="I205" s="5" t="s">
        <v>523</v>
      </c>
      <c r="J205" s="5">
        <f>IF(G205="-","-",VLOOKUP(I205,'STORAGE CONTAINER'!$A$2:$B$1000000,COLUMN('STORAGE CONTAINER'!B:B)-COLUMN('STORAGE CONTAINER'!$A$2:$B$1000000)+1,0))</f>
        <v>0</v>
      </c>
      <c r="K205" s="5" t="s">
        <v>146</v>
      </c>
      <c r="L205" s="5" t="s">
        <v>146</v>
      </c>
      <c r="M205" s="5" t="b">
        <v>0</v>
      </c>
      <c r="N205" s="5" t="s">
        <v>146</v>
      </c>
      <c r="O205" s="5" t="s">
        <v>146</v>
      </c>
    </row>
    <row r="206" spans="1:15">
      <c r="A206" s="5" t="s">
        <v>457</v>
      </c>
      <c r="B206" s="5" t="s">
        <v>456</v>
      </c>
      <c r="C206" s="5" t="s">
        <v>534</v>
      </c>
      <c r="D206" s="5" t="s">
        <v>535</v>
      </c>
      <c r="E206" s="5">
        <v>3</v>
      </c>
      <c r="F206" s="5" t="s">
        <v>521</v>
      </c>
      <c r="G206" t="s">
        <v>734</v>
      </c>
      <c r="H206" s="5">
        <f>IF(G206="-","-",VLOOKUP(G206,'VDISK INFO'!$C$2:$D$1000000,COLUMN('VDISK INFO'!D:D)-COLUMN('VDISK INFO'!$C$2:$D$1000000)+1,0))</f>
        <v>0</v>
      </c>
      <c r="I206" s="5" t="s">
        <v>537</v>
      </c>
      <c r="J206" s="5">
        <f>IF(G206="-","-",VLOOKUP(I206,'STORAGE CONTAINER'!$A$2:$B$1000000,COLUMN('STORAGE CONTAINER'!B:B)-COLUMN('STORAGE CONTAINER'!$A$2:$B$1000000)+1,0))</f>
        <v>0</v>
      </c>
      <c r="K206" s="5" t="s">
        <v>146</v>
      </c>
      <c r="L206" s="5" t="s">
        <v>146</v>
      </c>
      <c r="M206" s="5" t="b">
        <v>0</v>
      </c>
      <c r="N206" s="5" t="s">
        <v>146</v>
      </c>
      <c r="O206" s="5" t="s">
        <v>146</v>
      </c>
    </row>
    <row r="207" spans="1:15">
      <c r="A207" s="5" t="s">
        <v>461</v>
      </c>
      <c r="B207" s="5" t="s">
        <v>460</v>
      </c>
      <c r="C207" s="5" t="s">
        <v>534</v>
      </c>
      <c r="D207" s="5" t="s">
        <v>548</v>
      </c>
      <c r="E207" s="5">
        <v>0</v>
      </c>
      <c r="F207" s="5" t="s">
        <v>68</v>
      </c>
      <c r="G207" t="s">
        <v>146</v>
      </c>
      <c r="H207" s="5">
        <f>IF(G207="-","-",VLOOKUP(G207,'VDISK INFO'!$C$2:$D$1000000,COLUMN('VDISK INFO'!D:D)-COLUMN('VDISK INFO'!$C$2:$D$1000000)+1,0))</f>
        <v>0</v>
      </c>
      <c r="I207" s="5" t="s">
        <v>146</v>
      </c>
      <c r="J207" s="5">
        <f>IF(G207="-","-",VLOOKUP(I207,'STORAGE CONTAINER'!$A$2:$B$1000000,COLUMN('STORAGE CONTAINER'!B:B)-COLUMN('STORAGE CONTAINER'!$A$2:$B$1000000)+1,0))</f>
        <v>0</v>
      </c>
      <c r="K207" s="5" t="s">
        <v>146</v>
      </c>
      <c r="L207" s="5" t="s">
        <v>146</v>
      </c>
      <c r="M207" s="5" t="b">
        <v>0</v>
      </c>
      <c r="N207" s="5" t="b">
        <v>1</v>
      </c>
      <c r="O207" s="5" t="s">
        <v>549</v>
      </c>
    </row>
    <row r="208" spans="1:15">
      <c r="A208" s="5" t="s">
        <v>461</v>
      </c>
      <c r="B208" s="5" t="s">
        <v>460</v>
      </c>
      <c r="C208" s="5" t="s">
        <v>519</v>
      </c>
      <c r="D208" s="5" t="s">
        <v>520</v>
      </c>
      <c r="E208" s="5">
        <v>0</v>
      </c>
      <c r="F208" s="5" t="s">
        <v>521</v>
      </c>
      <c r="G208" t="s">
        <v>735</v>
      </c>
      <c r="H208" s="5">
        <f>IF(G208="-","-",VLOOKUP(G208,'VDISK INFO'!$C$2:$D$1000000,COLUMN('VDISK INFO'!D:D)-COLUMN('VDISK INFO'!$C$2:$D$1000000)+1,0))</f>
        <v>0</v>
      </c>
      <c r="I208" s="5" t="s">
        <v>523</v>
      </c>
      <c r="J208" s="5">
        <f>IF(G208="-","-",VLOOKUP(I208,'STORAGE CONTAINER'!$A$2:$B$1000000,COLUMN('STORAGE CONTAINER'!B:B)-COLUMN('STORAGE CONTAINER'!$A$2:$B$1000000)+1,0))</f>
        <v>0</v>
      </c>
      <c r="K208" s="5" t="s">
        <v>146</v>
      </c>
      <c r="L208" s="5" t="s">
        <v>146</v>
      </c>
      <c r="M208" s="5" t="b">
        <v>0</v>
      </c>
      <c r="N208" s="5" t="s">
        <v>146</v>
      </c>
      <c r="O208" s="5" t="s">
        <v>146</v>
      </c>
    </row>
    <row r="209" spans="1:15">
      <c r="A209" s="5" t="s">
        <v>465</v>
      </c>
      <c r="B209" s="5" t="s">
        <v>464</v>
      </c>
      <c r="C209" s="5" t="s">
        <v>519</v>
      </c>
      <c r="D209" s="5" t="s">
        <v>520</v>
      </c>
      <c r="E209" s="5">
        <v>0</v>
      </c>
      <c r="F209" s="5" t="s">
        <v>521</v>
      </c>
      <c r="G209" t="s">
        <v>736</v>
      </c>
      <c r="H209" s="5">
        <f>IF(G209="-","-",VLOOKUP(G209,'VDISK INFO'!$C$2:$D$1000000,COLUMN('VDISK INFO'!D:D)-COLUMN('VDISK INFO'!$C$2:$D$1000000)+1,0))</f>
        <v>0</v>
      </c>
      <c r="I209" s="5" t="s">
        <v>523</v>
      </c>
      <c r="J209" s="5">
        <f>IF(G209="-","-",VLOOKUP(I209,'STORAGE CONTAINER'!$A$2:$B$1000000,COLUMN('STORAGE CONTAINER'!B:B)-COLUMN('STORAGE CONTAINER'!$A$2:$B$1000000)+1,0))</f>
        <v>0</v>
      </c>
      <c r="K209" s="5" t="s">
        <v>146</v>
      </c>
      <c r="L209" s="5" t="s">
        <v>146</v>
      </c>
      <c r="M209" s="5" t="b">
        <v>0</v>
      </c>
      <c r="N209" s="5" t="s">
        <v>146</v>
      </c>
      <c r="O209" s="5" t="s">
        <v>146</v>
      </c>
    </row>
    <row r="210" spans="1:15">
      <c r="A210" s="5" t="s">
        <v>465</v>
      </c>
      <c r="B210" s="5" t="s">
        <v>464</v>
      </c>
      <c r="C210" s="5" t="s">
        <v>519</v>
      </c>
      <c r="D210" s="5" t="s">
        <v>524</v>
      </c>
      <c r="E210" s="5">
        <v>1</v>
      </c>
      <c r="F210" s="5" t="s">
        <v>521</v>
      </c>
      <c r="G210" t="s">
        <v>737</v>
      </c>
      <c r="H210" s="5">
        <f>IF(G210="-","-",VLOOKUP(G210,'VDISK INFO'!$C$2:$D$1000000,COLUMN('VDISK INFO'!D:D)-COLUMN('VDISK INFO'!$C$2:$D$1000000)+1,0))</f>
        <v>0</v>
      </c>
      <c r="I210" s="5" t="s">
        <v>523</v>
      </c>
      <c r="J210" s="5">
        <f>IF(G210="-","-",VLOOKUP(I210,'STORAGE CONTAINER'!$A$2:$B$1000000,COLUMN('STORAGE CONTAINER'!B:B)-COLUMN('STORAGE CONTAINER'!$A$2:$B$1000000)+1,0))</f>
        <v>0</v>
      </c>
      <c r="K210" s="5" t="s">
        <v>146</v>
      </c>
      <c r="L210" s="5" t="s">
        <v>146</v>
      </c>
      <c r="M210" s="5" t="b">
        <v>0</v>
      </c>
      <c r="N210" s="5" t="s">
        <v>146</v>
      </c>
      <c r="O210" s="5" t="s">
        <v>146</v>
      </c>
    </row>
    <row r="211" spans="1:15">
      <c r="A211" s="5" t="s">
        <v>465</v>
      </c>
      <c r="B211" s="5" t="s">
        <v>464</v>
      </c>
      <c r="C211" s="5" t="s">
        <v>534</v>
      </c>
      <c r="D211" s="5" t="s">
        <v>535</v>
      </c>
      <c r="E211" s="5">
        <v>3</v>
      </c>
      <c r="F211" s="5" t="s">
        <v>521</v>
      </c>
      <c r="G211" t="s">
        <v>738</v>
      </c>
      <c r="H211" s="5">
        <f>IF(G211="-","-",VLOOKUP(G211,'VDISK INFO'!$C$2:$D$1000000,COLUMN('VDISK INFO'!D:D)-COLUMN('VDISK INFO'!$C$2:$D$1000000)+1,0))</f>
        <v>0</v>
      </c>
      <c r="I211" s="5" t="s">
        <v>537</v>
      </c>
      <c r="J211" s="5">
        <f>IF(G211="-","-",VLOOKUP(I211,'STORAGE CONTAINER'!$A$2:$B$1000000,COLUMN('STORAGE CONTAINER'!B:B)-COLUMN('STORAGE CONTAINER'!$A$2:$B$1000000)+1,0))</f>
        <v>0</v>
      </c>
      <c r="K211" s="5" t="s">
        <v>146</v>
      </c>
      <c r="L211" s="5" t="s">
        <v>146</v>
      </c>
      <c r="M211" s="5" t="b">
        <v>0</v>
      </c>
      <c r="N211" s="5" t="s">
        <v>146</v>
      </c>
      <c r="O211" s="5" t="s">
        <v>146</v>
      </c>
    </row>
    <row r="212" spans="1:15">
      <c r="A212" s="5" t="s">
        <v>470</v>
      </c>
      <c r="B212" s="5" t="s">
        <v>469</v>
      </c>
      <c r="C212" s="5" t="s">
        <v>534</v>
      </c>
      <c r="D212" s="5" t="s">
        <v>548</v>
      </c>
      <c r="E212" s="5">
        <v>0</v>
      </c>
      <c r="F212" s="5" t="s">
        <v>68</v>
      </c>
      <c r="G212" t="s">
        <v>146</v>
      </c>
      <c r="H212" s="5">
        <f>IF(G212="-","-",VLOOKUP(G212,'VDISK INFO'!$C$2:$D$1000000,COLUMN('VDISK INFO'!D:D)-COLUMN('VDISK INFO'!$C$2:$D$1000000)+1,0))</f>
        <v>0</v>
      </c>
      <c r="I212" s="5" t="s">
        <v>146</v>
      </c>
      <c r="J212" s="5">
        <f>IF(G212="-","-",VLOOKUP(I212,'STORAGE CONTAINER'!$A$2:$B$1000000,COLUMN('STORAGE CONTAINER'!B:B)-COLUMN('STORAGE CONTAINER'!$A$2:$B$1000000)+1,0))</f>
        <v>0</v>
      </c>
      <c r="K212" s="5" t="s">
        <v>146</v>
      </c>
      <c r="L212" s="5" t="s">
        <v>146</v>
      </c>
      <c r="M212" s="5" t="b">
        <v>0</v>
      </c>
      <c r="N212" s="5" t="b">
        <v>1</v>
      </c>
      <c r="O212" s="5" t="s">
        <v>549</v>
      </c>
    </row>
    <row r="213" spans="1:15">
      <c r="A213" s="5" t="s">
        <v>470</v>
      </c>
      <c r="B213" s="5" t="s">
        <v>469</v>
      </c>
      <c r="C213" s="5" t="s">
        <v>519</v>
      </c>
      <c r="D213" s="5" t="s">
        <v>520</v>
      </c>
      <c r="E213" s="5">
        <v>0</v>
      </c>
      <c r="F213" s="5" t="s">
        <v>521</v>
      </c>
      <c r="G213" t="s">
        <v>739</v>
      </c>
      <c r="H213" s="5">
        <f>IF(G213="-","-",VLOOKUP(G213,'VDISK INFO'!$C$2:$D$1000000,COLUMN('VDISK INFO'!D:D)-COLUMN('VDISK INFO'!$C$2:$D$1000000)+1,0))</f>
        <v>0</v>
      </c>
      <c r="I213" s="5" t="s">
        <v>523</v>
      </c>
      <c r="J213" s="5">
        <f>IF(G213="-","-",VLOOKUP(I213,'STORAGE CONTAINER'!$A$2:$B$1000000,COLUMN('STORAGE CONTAINER'!B:B)-COLUMN('STORAGE CONTAINER'!$A$2:$B$1000000)+1,0))</f>
        <v>0</v>
      </c>
      <c r="K213" s="5" t="s">
        <v>146</v>
      </c>
      <c r="L213" s="5" t="s">
        <v>146</v>
      </c>
      <c r="M213" s="5" t="b">
        <v>0</v>
      </c>
      <c r="N213" s="5" t="s">
        <v>146</v>
      </c>
      <c r="O213" s="5" t="s">
        <v>146</v>
      </c>
    </row>
    <row r="214" spans="1:15">
      <c r="A214" s="5" t="s">
        <v>474</v>
      </c>
      <c r="B214" s="5" t="s">
        <v>473</v>
      </c>
      <c r="C214" s="5" t="s">
        <v>519</v>
      </c>
      <c r="D214" s="5" t="s">
        <v>520</v>
      </c>
      <c r="E214" s="5">
        <v>0</v>
      </c>
      <c r="F214" s="5" t="s">
        <v>521</v>
      </c>
      <c r="G214" t="s">
        <v>740</v>
      </c>
      <c r="H214" s="5">
        <f>IF(G214="-","-",VLOOKUP(G214,'VDISK INFO'!$C$2:$D$1000000,COLUMN('VDISK INFO'!D:D)-COLUMN('VDISK INFO'!$C$2:$D$1000000)+1,0))</f>
        <v>0</v>
      </c>
      <c r="I214" s="5" t="s">
        <v>523</v>
      </c>
      <c r="J214" s="5">
        <f>IF(G214="-","-",VLOOKUP(I214,'STORAGE CONTAINER'!$A$2:$B$1000000,COLUMN('STORAGE CONTAINER'!B:B)-COLUMN('STORAGE CONTAINER'!$A$2:$B$1000000)+1,0))</f>
        <v>0</v>
      </c>
      <c r="K214" s="5" t="s">
        <v>146</v>
      </c>
      <c r="L214" s="5" t="s">
        <v>146</v>
      </c>
      <c r="M214" s="5" t="b">
        <v>0</v>
      </c>
      <c r="N214" s="5" t="s">
        <v>146</v>
      </c>
      <c r="O214" s="5" t="s">
        <v>146</v>
      </c>
    </row>
    <row r="215" spans="1:15">
      <c r="A215" s="5" t="s">
        <v>474</v>
      </c>
      <c r="B215" s="5" t="s">
        <v>473</v>
      </c>
      <c r="C215" s="5" t="s">
        <v>519</v>
      </c>
      <c r="D215" s="5" t="s">
        <v>524</v>
      </c>
      <c r="E215" s="5">
        <v>1</v>
      </c>
      <c r="F215" s="5" t="s">
        <v>521</v>
      </c>
      <c r="G215" t="s">
        <v>741</v>
      </c>
      <c r="H215" s="5">
        <f>IF(G215="-","-",VLOOKUP(G215,'VDISK INFO'!$C$2:$D$1000000,COLUMN('VDISK INFO'!D:D)-COLUMN('VDISK INFO'!$C$2:$D$1000000)+1,0))</f>
        <v>0</v>
      </c>
      <c r="I215" s="5" t="s">
        <v>523</v>
      </c>
      <c r="J215" s="5">
        <f>IF(G215="-","-",VLOOKUP(I215,'STORAGE CONTAINER'!$A$2:$B$1000000,COLUMN('STORAGE CONTAINER'!B:B)-COLUMN('STORAGE CONTAINER'!$A$2:$B$1000000)+1,0))</f>
        <v>0</v>
      </c>
      <c r="K215" s="5" t="s">
        <v>146</v>
      </c>
      <c r="L215" s="5" t="s">
        <v>146</v>
      </c>
      <c r="M215" s="5" t="b">
        <v>0</v>
      </c>
      <c r="N215" s="5" t="s">
        <v>146</v>
      </c>
      <c r="O215" s="5" t="s">
        <v>146</v>
      </c>
    </row>
    <row r="216" spans="1:15">
      <c r="A216" s="5" t="s">
        <v>474</v>
      </c>
      <c r="B216" s="5" t="s">
        <v>473</v>
      </c>
      <c r="C216" s="5" t="s">
        <v>534</v>
      </c>
      <c r="D216" s="5" t="s">
        <v>535</v>
      </c>
      <c r="E216" s="5">
        <v>3</v>
      </c>
      <c r="F216" s="5" t="s">
        <v>521</v>
      </c>
      <c r="G216" t="s">
        <v>742</v>
      </c>
      <c r="H216" s="5">
        <f>IF(G216="-","-",VLOOKUP(G216,'VDISK INFO'!$C$2:$D$1000000,COLUMN('VDISK INFO'!D:D)-COLUMN('VDISK INFO'!$C$2:$D$1000000)+1,0))</f>
        <v>0</v>
      </c>
      <c r="I216" s="5" t="s">
        <v>537</v>
      </c>
      <c r="J216" s="5">
        <f>IF(G216="-","-",VLOOKUP(I216,'STORAGE CONTAINER'!$A$2:$B$1000000,COLUMN('STORAGE CONTAINER'!B:B)-COLUMN('STORAGE CONTAINER'!$A$2:$B$1000000)+1,0))</f>
        <v>0</v>
      </c>
      <c r="K216" s="5" t="s">
        <v>146</v>
      </c>
      <c r="L216" s="5" t="s">
        <v>146</v>
      </c>
      <c r="M216" s="5" t="b">
        <v>0</v>
      </c>
      <c r="N216" s="5" t="s">
        <v>146</v>
      </c>
      <c r="O216" s="5" t="s">
        <v>146</v>
      </c>
    </row>
    <row r="217" spans="1:15">
      <c r="A217" s="5" t="s">
        <v>477</v>
      </c>
      <c r="B217" s="5" t="s">
        <v>476</v>
      </c>
      <c r="C217" s="5" t="s">
        <v>534</v>
      </c>
      <c r="D217" s="5" t="s">
        <v>548</v>
      </c>
      <c r="E217" s="5">
        <v>0</v>
      </c>
      <c r="F217" s="5" t="s">
        <v>68</v>
      </c>
      <c r="G217" t="s">
        <v>146</v>
      </c>
      <c r="H217" s="5">
        <f>IF(G217="-","-",VLOOKUP(G217,'VDISK INFO'!$C$2:$D$1000000,COLUMN('VDISK INFO'!D:D)-COLUMN('VDISK INFO'!$C$2:$D$1000000)+1,0))</f>
        <v>0</v>
      </c>
      <c r="I217" s="5" t="s">
        <v>146</v>
      </c>
      <c r="J217" s="5">
        <f>IF(G217="-","-",VLOOKUP(I217,'STORAGE CONTAINER'!$A$2:$B$1000000,COLUMN('STORAGE CONTAINER'!B:B)-COLUMN('STORAGE CONTAINER'!$A$2:$B$1000000)+1,0))</f>
        <v>0</v>
      </c>
      <c r="K217" s="5" t="s">
        <v>146</v>
      </c>
      <c r="L217" s="5" t="s">
        <v>146</v>
      </c>
      <c r="M217" s="5" t="b">
        <v>0</v>
      </c>
      <c r="N217" s="5" t="b">
        <v>1</v>
      </c>
      <c r="O217" s="5" t="s">
        <v>549</v>
      </c>
    </row>
    <row r="218" spans="1:15">
      <c r="A218" s="5" t="s">
        <v>477</v>
      </c>
      <c r="B218" s="5" t="s">
        <v>476</v>
      </c>
      <c r="C218" s="5" t="s">
        <v>519</v>
      </c>
      <c r="D218" s="5" t="s">
        <v>520</v>
      </c>
      <c r="E218" s="5">
        <v>0</v>
      </c>
      <c r="F218" s="5" t="s">
        <v>521</v>
      </c>
      <c r="G218" t="s">
        <v>743</v>
      </c>
      <c r="H218" s="5">
        <f>IF(G218="-","-",VLOOKUP(G218,'VDISK INFO'!$C$2:$D$1000000,COLUMN('VDISK INFO'!D:D)-COLUMN('VDISK INFO'!$C$2:$D$1000000)+1,0))</f>
        <v>0</v>
      </c>
      <c r="I218" s="5" t="s">
        <v>523</v>
      </c>
      <c r="J218" s="5">
        <f>IF(G218="-","-",VLOOKUP(I218,'STORAGE CONTAINER'!$A$2:$B$1000000,COLUMN('STORAGE CONTAINER'!B:B)-COLUMN('STORAGE CONTAINER'!$A$2:$B$1000000)+1,0))</f>
        <v>0</v>
      </c>
      <c r="K218" s="5" t="s">
        <v>146</v>
      </c>
      <c r="L218" s="5" t="s">
        <v>146</v>
      </c>
      <c r="M218" s="5" t="b">
        <v>0</v>
      </c>
      <c r="N218" s="5" t="s">
        <v>146</v>
      </c>
      <c r="O218" s="5" t="s">
        <v>146</v>
      </c>
    </row>
    <row r="219" spans="1:15">
      <c r="A219" s="5" t="s">
        <v>482</v>
      </c>
      <c r="B219" s="5" t="s">
        <v>481</v>
      </c>
      <c r="C219" s="5" t="s">
        <v>534</v>
      </c>
      <c r="D219" s="5" t="s">
        <v>548</v>
      </c>
      <c r="E219" s="5">
        <v>0</v>
      </c>
      <c r="F219" s="5" t="s">
        <v>68</v>
      </c>
      <c r="G219" t="s">
        <v>146</v>
      </c>
      <c r="H219" s="5">
        <f>IF(G219="-","-",VLOOKUP(G219,'VDISK INFO'!$C$2:$D$1000000,COLUMN('VDISK INFO'!D:D)-COLUMN('VDISK INFO'!$C$2:$D$1000000)+1,0))</f>
        <v>0</v>
      </c>
      <c r="I219" s="5" t="s">
        <v>146</v>
      </c>
      <c r="J219" s="5">
        <f>IF(G219="-","-",VLOOKUP(I219,'STORAGE CONTAINER'!$A$2:$B$1000000,COLUMN('STORAGE CONTAINER'!B:B)-COLUMN('STORAGE CONTAINER'!$A$2:$B$1000000)+1,0))</f>
        <v>0</v>
      </c>
      <c r="K219" s="5" t="s">
        <v>146</v>
      </c>
      <c r="L219" s="5" t="s">
        <v>146</v>
      </c>
      <c r="M219" s="5" t="b">
        <v>0</v>
      </c>
      <c r="N219" s="5" t="b">
        <v>1</v>
      </c>
      <c r="O219" s="5" t="s">
        <v>549</v>
      </c>
    </row>
    <row r="220" spans="1:15">
      <c r="A220" s="5" t="s">
        <v>482</v>
      </c>
      <c r="B220" s="5" t="s">
        <v>481</v>
      </c>
      <c r="C220" s="5" t="s">
        <v>519</v>
      </c>
      <c r="D220" s="5" t="s">
        <v>520</v>
      </c>
      <c r="E220" s="5">
        <v>0</v>
      </c>
      <c r="F220" s="5" t="s">
        <v>521</v>
      </c>
      <c r="G220" t="s">
        <v>744</v>
      </c>
      <c r="H220" s="5">
        <f>IF(G220="-","-",VLOOKUP(G220,'VDISK INFO'!$C$2:$D$1000000,COLUMN('VDISK INFO'!D:D)-COLUMN('VDISK INFO'!$C$2:$D$1000000)+1,0))</f>
        <v>0</v>
      </c>
      <c r="I220" s="5" t="s">
        <v>551</v>
      </c>
      <c r="J220" s="5">
        <f>IF(G220="-","-",VLOOKUP(I220,'STORAGE CONTAINER'!$A$2:$B$1000000,COLUMN('STORAGE CONTAINER'!B:B)-COLUMN('STORAGE CONTAINER'!$A$2:$B$1000000)+1,0))</f>
        <v>0</v>
      </c>
      <c r="K220" s="5" t="s">
        <v>146</v>
      </c>
      <c r="L220" s="5" t="s">
        <v>146</v>
      </c>
      <c r="M220" s="5" t="b">
        <v>0</v>
      </c>
      <c r="N220" s="5" t="s">
        <v>146</v>
      </c>
      <c r="O220" s="5" t="s">
        <v>146</v>
      </c>
    </row>
    <row r="221" spans="1:15">
      <c r="A221" s="5" t="s">
        <v>486</v>
      </c>
      <c r="B221" s="5" t="s">
        <v>485</v>
      </c>
      <c r="C221" s="5" t="s">
        <v>519</v>
      </c>
      <c r="D221" s="5" t="s">
        <v>520</v>
      </c>
      <c r="E221" s="5">
        <v>0</v>
      </c>
      <c r="F221" s="5" t="s">
        <v>521</v>
      </c>
      <c r="G221" t="s">
        <v>745</v>
      </c>
      <c r="H221" s="5">
        <f>IF(G221="-","-",VLOOKUP(G221,'VDISK INFO'!$C$2:$D$1000000,COLUMN('VDISK INFO'!D:D)-COLUMN('VDISK INFO'!$C$2:$D$1000000)+1,0))</f>
        <v>0</v>
      </c>
      <c r="I221" s="5" t="s">
        <v>523</v>
      </c>
      <c r="J221" s="5">
        <f>IF(G221="-","-",VLOOKUP(I221,'STORAGE CONTAINER'!$A$2:$B$1000000,COLUMN('STORAGE CONTAINER'!B:B)-COLUMN('STORAGE CONTAINER'!$A$2:$B$1000000)+1,0))</f>
        <v>0</v>
      </c>
      <c r="K221" s="5" t="s">
        <v>146</v>
      </c>
      <c r="L221" s="5" t="s">
        <v>146</v>
      </c>
      <c r="M221" s="5" t="b">
        <v>0</v>
      </c>
      <c r="N221" s="5" t="s">
        <v>146</v>
      </c>
      <c r="O221" s="5" t="s">
        <v>146</v>
      </c>
    </row>
    <row r="222" spans="1:15">
      <c r="A222" s="5" t="s">
        <v>486</v>
      </c>
      <c r="B222" s="5" t="s">
        <v>485</v>
      </c>
      <c r="C222" s="5" t="s">
        <v>519</v>
      </c>
      <c r="D222" s="5" t="s">
        <v>524</v>
      </c>
      <c r="E222" s="5">
        <v>1</v>
      </c>
      <c r="F222" s="5" t="s">
        <v>521</v>
      </c>
      <c r="G222" t="s">
        <v>746</v>
      </c>
      <c r="H222" s="5">
        <f>IF(G222="-","-",VLOOKUP(G222,'VDISK INFO'!$C$2:$D$1000000,COLUMN('VDISK INFO'!D:D)-COLUMN('VDISK INFO'!$C$2:$D$1000000)+1,0))</f>
        <v>0</v>
      </c>
      <c r="I222" s="5" t="s">
        <v>523</v>
      </c>
      <c r="J222" s="5">
        <f>IF(G222="-","-",VLOOKUP(I222,'STORAGE CONTAINER'!$A$2:$B$1000000,COLUMN('STORAGE CONTAINER'!B:B)-COLUMN('STORAGE CONTAINER'!$A$2:$B$1000000)+1,0))</f>
        <v>0</v>
      </c>
      <c r="K222" s="5" t="s">
        <v>146</v>
      </c>
      <c r="L222" s="5" t="s">
        <v>146</v>
      </c>
      <c r="M222" s="5" t="b">
        <v>0</v>
      </c>
      <c r="N222" s="5" t="s">
        <v>146</v>
      </c>
      <c r="O222" s="5" t="s">
        <v>146</v>
      </c>
    </row>
    <row r="223" spans="1:15">
      <c r="A223" s="5" t="s">
        <v>486</v>
      </c>
      <c r="B223" s="5" t="s">
        <v>485</v>
      </c>
      <c r="C223" s="5" t="s">
        <v>534</v>
      </c>
      <c r="D223" s="5" t="s">
        <v>535</v>
      </c>
      <c r="E223" s="5">
        <v>3</v>
      </c>
      <c r="F223" s="5" t="s">
        <v>521</v>
      </c>
      <c r="G223" t="s">
        <v>747</v>
      </c>
      <c r="H223" s="5">
        <f>IF(G223="-","-",VLOOKUP(G223,'VDISK INFO'!$C$2:$D$1000000,COLUMN('VDISK INFO'!D:D)-COLUMN('VDISK INFO'!$C$2:$D$1000000)+1,0))</f>
        <v>0</v>
      </c>
      <c r="I223" s="5" t="s">
        <v>537</v>
      </c>
      <c r="J223" s="5">
        <f>IF(G223="-","-",VLOOKUP(I223,'STORAGE CONTAINER'!$A$2:$B$1000000,COLUMN('STORAGE CONTAINER'!B:B)-COLUMN('STORAGE CONTAINER'!$A$2:$B$1000000)+1,0))</f>
        <v>0</v>
      </c>
      <c r="K223" s="5" t="s">
        <v>146</v>
      </c>
      <c r="L223" s="5" t="s">
        <v>146</v>
      </c>
      <c r="M223" s="5" t="b">
        <v>0</v>
      </c>
      <c r="N223" s="5" t="s">
        <v>146</v>
      </c>
      <c r="O223" s="5" t="s">
        <v>146</v>
      </c>
    </row>
    <row r="224" spans="1:15">
      <c r="A224" s="5" t="s">
        <v>490</v>
      </c>
      <c r="B224" s="5" t="s">
        <v>489</v>
      </c>
      <c r="C224" s="5" t="s">
        <v>534</v>
      </c>
      <c r="D224" s="5" t="s">
        <v>548</v>
      </c>
      <c r="E224" s="5">
        <v>0</v>
      </c>
      <c r="F224" s="5" t="s">
        <v>68</v>
      </c>
      <c r="G224" t="s">
        <v>146</v>
      </c>
      <c r="H224" s="5">
        <f>IF(G224="-","-",VLOOKUP(G224,'VDISK INFO'!$C$2:$D$1000000,COLUMN('VDISK INFO'!D:D)-COLUMN('VDISK INFO'!$C$2:$D$1000000)+1,0))</f>
        <v>0</v>
      </c>
      <c r="I224" s="5" t="s">
        <v>146</v>
      </c>
      <c r="J224" s="5">
        <f>IF(G224="-","-",VLOOKUP(I224,'STORAGE CONTAINER'!$A$2:$B$1000000,COLUMN('STORAGE CONTAINER'!B:B)-COLUMN('STORAGE CONTAINER'!$A$2:$B$1000000)+1,0))</f>
        <v>0</v>
      </c>
      <c r="K224" s="5" t="s">
        <v>146</v>
      </c>
      <c r="L224" s="5" t="s">
        <v>146</v>
      </c>
      <c r="M224" s="5" t="b">
        <v>0</v>
      </c>
      <c r="N224" s="5" t="b">
        <v>1</v>
      </c>
      <c r="O224" s="5" t="s">
        <v>549</v>
      </c>
    </row>
    <row r="225" spans="1:15">
      <c r="A225" s="5" t="s">
        <v>490</v>
      </c>
      <c r="B225" s="5" t="s">
        <v>489</v>
      </c>
      <c r="C225" s="5" t="s">
        <v>519</v>
      </c>
      <c r="D225" s="5" t="s">
        <v>520</v>
      </c>
      <c r="E225" s="5">
        <v>0</v>
      </c>
      <c r="F225" s="5" t="s">
        <v>521</v>
      </c>
      <c r="G225" t="s">
        <v>748</v>
      </c>
      <c r="H225" s="5">
        <f>IF(G225="-","-",VLOOKUP(G225,'VDISK INFO'!$C$2:$D$1000000,COLUMN('VDISK INFO'!D:D)-COLUMN('VDISK INFO'!$C$2:$D$1000000)+1,0))</f>
        <v>0</v>
      </c>
      <c r="I225" s="5" t="s">
        <v>523</v>
      </c>
      <c r="J225" s="5">
        <f>IF(G225="-","-",VLOOKUP(I225,'STORAGE CONTAINER'!$A$2:$B$1000000,COLUMN('STORAGE CONTAINER'!B:B)-COLUMN('STORAGE CONTAINER'!$A$2:$B$1000000)+1,0))</f>
        <v>0</v>
      </c>
      <c r="K225" s="5" t="s">
        <v>146</v>
      </c>
      <c r="L225" s="5" t="s">
        <v>146</v>
      </c>
      <c r="M225" s="5" t="b">
        <v>0</v>
      </c>
      <c r="N225" s="5" t="s">
        <v>146</v>
      </c>
      <c r="O225" s="5" t="s">
        <v>146</v>
      </c>
    </row>
    <row r="226" spans="1:15">
      <c r="A226" s="5" t="s">
        <v>490</v>
      </c>
      <c r="B226" s="5" t="s">
        <v>489</v>
      </c>
      <c r="C226" s="5" t="s">
        <v>519</v>
      </c>
      <c r="D226" s="5" t="s">
        <v>524</v>
      </c>
      <c r="E226" s="5">
        <v>1</v>
      </c>
      <c r="F226" s="5" t="s">
        <v>527</v>
      </c>
      <c r="G226" t="s">
        <v>146</v>
      </c>
      <c r="H226" s="5">
        <f>IF(G226="-","-",VLOOKUP(G226,'VDISK INFO'!$C$2:$D$1000000,COLUMN('VDISK INFO'!D:D)-COLUMN('VDISK INFO'!$C$2:$D$1000000)+1,0))</f>
        <v>0</v>
      </c>
      <c r="I226" s="5" t="s">
        <v>146</v>
      </c>
      <c r="J226" s="5">
        <f>IF(G226="-","-",VLOOKUP(I226,'STORAGE CONTAINER'!$A$2:$B$1000000,COLUMN('STORAGE CONTAINER'!B:B)-COLUMN('STORAGE CONTAINER'!$A$2:$B$1000000)+1,0))</f>
        <v>0</v>
      </c>
      <c r="K226" s="5" t="s">
        <v>749</v>
      </c>
      <c r="L226" s="5">
        <f>IF(K226="","-",VLOOKUP(K226,'VOLUME GROUP'!$A$2:$B$1000000,COLUMN('VOLUME GROUP'!B:B)-COLUMN('VOLUME GROUP'!$A$2:$B$1000000)+1,0))</f>
        <v>0</v>
      </c>
      <c r="M226" s="5" t="b">
        <v>0</v>
      </c>
      <c r="N226" s="5" t="s">
        <v>146</v>
      </c>
      <c r="O226" s="5" t="s">
        <v>146</v>
      </c>
    </row>
    <row r="227" spans="1:15">
      <c r="A227" s="5" t="s">
        <v>517</v>
      </c>
      <c r="B227" s="5" t="s">
        <v>516</v>
      </c>
      <c r="C227" s="5" t="s">
        <v>534</v>
      </c>
      <c r="D227" s="5" t="s">
        <v>548</v>
      </c>
      <c r="E227" s="5">
        <v>0</v>
      </c>
      <c r="F227" s="5" t="s">
        <v>68</v>
      </c>
      <c r="G227" t="s">
        <v>146</v>
      </c>
      <c r="H227" s="5">
        <f>IF(G227="-","-",VLOOKUP(G227,'VDISK INFO'!$C$2:$D$1000000,COLUMN('VDISK INFO'!D:D)-COLUMN('VDISK INFO'!$C$2:$D$1000000)+1,0))</f>
        <v>0</v>
      </c>
      <c r="I227" s="5" t="s">
        <v>146</v>
      </c>
      <c r="J227" s="5">
        <f>IF(G227="-","-",VLOOKUP(I227,'STORAGE CONTAINER'!$A$2:$B$1000000,COLUMN('STORAGE CONTAINER'!B:B)-COLUMN('STORAGE CONTAINER'!$A$2:$B$1000000)+1,0))</f>
        <v>0</v>
      </c>
      <c r="K227" s="5" t="s">
        <v>146</v>
      </c>
      <c r="L227" s="5" t="s">
        <v>146</v>
      </c>
      <c r="M227" s="5" t="b">
        <v>0</v>
      </c>
      <c r="N227" s="5" t="b">
        <v>1</v>
      </c>
      <c r="O227" s="5" t="s">
        <v>549</v>
      </c>
    </row>
    <row r="228" spans="1:15">
      <c r="A228" s="5" t="s">
        <v>494</v>
      </c>
      <c r="B228" s="5" t="s">
        <v>493</v>
      </c>
      <c r="C228" s="5" t="s">
        <v>519</v>
      </c>
      <c r="D228" s="5" t="s">
        <v>520</v>
      </c>
      <c r="E228" s="5">
        <v>0</v>
      </c>
      <c r="F228" s="5" t="s">
        <v>521</v>
      </c>
      <c r="G228" t="s">
        <v>750</v>
      </c>
      <c r="H228" s="5">
        <f>IF(G228="-","-",VLOOKUP(G228,'VDISK INFO'!$C$2:$D$1000000,COLUMN('VDISK INFO'!D:D)-COLUMN('VDISK INFO'!$C$2:$D$1000000)+1,0))</f>
        <v>0</v>
      </c>
      <c r="I228" s="5" t="s">
        <v>523</v>
      </c>
      <c r="J228" s="5">
        <f>IF(G228="-","-",VLOOKUP(I228,'STORAGE CONTAINER'!$A$2:$B$1000000,COLUMN('STORAGE CONTAINER'!B:B)-COLUMN('STORAGE CONTAINER'!$A$2:$B$1000000)+1,0))</f>
        <v>0</v>
      </c>
      <c r="K228" s="5" t="s">
        <v>146</v>
      </c>
      <c r="L228" s="5" t="s">
        <v>146</v>
      </c>
      <c r="M228" s="5" t="b">
        <v>0</v>
      </c>
      <c r="N228" s="5" t="s">
        <v>146</v>
      </c>
      <c r="O228" s="5" t="s">
        <v>146</v>
      </c>
    </row>
    <row r="229" spans="1:15">
      <c r="A229" s="5" t="s">
        <v>494</v>
      </c>
      <c r="B229" s="5" t="s">
        <v>493</v>
      </c>
      <c r="C229" s="5" t="s">
        <v>519</v>
      </c>
      <c r="D229" s="5" t="s">
        <v>524</v>
      </c>
      <c r="E229" s="5">
        <v>1</v>
      </c>
      <c r="F229" s="5" t="s">
        <v>521</v>
      </c>
      <c r="G229" t="s">
        <v>751</v>
      </c>
      <c r="H229" s="5">
        <f>IF(G229="-","-",VLOOKUP(G229,'VDISK INFO'!$C$2:$D$1000000,COLUMN('VDISK INFO'!D:D)-COLUMN('VDISK INFO'!$C$2:$D$1000000)+1,0))</f>
        <v>0</v>
      </c>
      <c r="I229" s="5" t="s">
        <v>523</v>
      </c>
      <c r="J229" s="5">
        <f>IF(G229="-","-",VLOOKUP(I229,'STORAGE CONTAINER'!$A$2:$B$1000000,COLUMN('STORAGE CONTAINER'!B:B)-COLUMN('STORAGE CONTAINER'!$A$2:$B$1000000)+1,0))</f>
        <v>0</v>
      </c>
      <c r="K229" s="5" t="s">
        <v>146</v>
      </c>
      <c r="L229" s="5" t="s">
        <v>146</v>
      </c>
      <c r="M229" s="5" t="b">
        <v>0</v>
      </c>
      <c r="N229" s="5" t="s">
        <v>146</v>
      </c>
      <c r="O229" s="5" t="s">
        <v>146</v>
      </c>
    </row>
    <row r="230" spans="1:15">
      <c r="A230" s="5" t="s">
        <v>494</v>
      </c>
      <c r="B230" s="5" t="s">
        <v>493</v>
      </c>
      <c r="C230" s="5" t="s">
        <v>534</v>
      </c>
      <c r="D230" s="5" t="s">
        <v>535</v>
      </c>
      <c r="E230" s="5">
        <v>3</v>
      </c>
      <c r="F230" s="5" t="s">
        <v>521</v>
      </c>
      <c r="G230" t="s">
        <v>752</v>
      </c>
      <c r="H230" s="5">
        <f>IF(G230="-","-",VLOOKUP(G230,'VDISK INFO'!$C$2:$D$1000000,COLUMN('VDISK INFO'!D:D)-COLUMN('VDISK INFO'!$C$2:$D$1000000)+1,0))</f>
        <v>0</v>
      </c>
      <c r="I230" s="5" t="s">
        <v>537</v>
      </c>
      <c r="J230" s="5">
        <f>IF(G230="-","-",VLOOKUP(I230,'STORAGE CONTAINER'!$A$2:$B$1000000,COLUMN('STORAGE CONTAINER'!B:B)-COLUMN('STORAGE CONTAINER'!$A$2:$B$1000000)+1,0))</f>
        <v>0</v>
      </c>
      <c r="K230" s="5" t="s">
        <v>146</v>
      </c>
      <c r="L230" s="5" t="s">
        <v>146</v>
      </c>
      <c r="M230" s="5" t="b">
        <v>0</v>
      </c>
      <c r="N230" s="5" t="s">
        <v>146</v>
      </c>
      <c r="O230" s="5" t="s">
        <v>146</v>
      </c>
    </row>
    <row r="231" spans="1:15">
      <c r="A231" s="5" t="s">
        <v>498</v>
      </c>
      <c r="B231" s="5" t="s">
        <v>497</v>
      </c>
      <c r="C231" s="5" t="s">
        <v>519</v>
      </c>
      <c r="D231" s="5" t="s">
        <v>520</v>
      </c>
      <c r="E231" s="5">
        <v>0</v>
      </c>
      <c r="F231" s="5" t="s">
        <v>521</v>
      </c>
      <c r="G231" t="s">
        <v>753</v>
      </c>
      <c r="H231" s="5">
        <f>IF(G231="-","-",VLOOKUP(G231,'VDISK INFO'!$C$2:$D$1000000,COLUMN('VDISK INFO'!D:D)-COLUMN('VDISK INFO'!$C$2:$D$1000000)+1,0))</f>
        <v>0</v>
      </c>
      <c r="I231" s="5" t="s">
        <v>523</v>
      </c>
      <c r="J231" s="5">
        <f>IF(G231="-","-",VLOOKUP(I231,'STORAGE CONTAINER'!$A$2:$B$1000000,COLUMN('STORAGE CONTAINER'!B:B)-COLUMN('STORAGE CONTAINER'!$A$2:$B$1000000)+1,0))</f>
        <v>0</v>
      </c>
      <c r="K231" s="5" t="s">
        <v>146</v>
      </c>
      <c r="L231" s="5" t="s">
        <v>146</v>
      </c>
      <c r="M231" s="5" t="b">
        <v>0</v>
      </c>
      <c r="N231" s="5" t="s">
        <v>146</v>
      </c>
      <c r="O231" s="5" t="s">
        <v>146</v>
      </c>
    </row>
    <row r="232" spans="1:15">
      <c r="A232" s="5" t="s">
        <v>498</v>
      </c>
      <c r="B232" s="5" t="s">
        <v>497</v>
      </c>
      <c r="C232" s="5" t="s">
        <v>519</v>
      </c>
      <c r="D232" s="5" t="s">
        <v>524</v>
      </c>
      <c r="E232" s="5">
        <v>1</v>
      </c>
      <c r="F232" s="5" t="s">
        <v>521</v>
      </c>
      <c r="G232" t="s">
        <v>754</v>
      </c>
      <c r="H232" s="5">
        <f>IF(G232="-","-",VLOOKUP(G232,'VDISK INFO'!$C$2:$D$1000000,COLUMN('VDISK INFO'!D:D)-COLUMN('VDISK INFO'!$C$2:$D$1000000)+1,0))</f>
        <v>0</v>
      </c>
      <c r="I232" s="5" t="s">
        <v>523</v>
      </c>
      <c r="J232" s="5">
        <f>IF(G232="-","-",VLOOKUP(I232,'STORAGE CONTAINER'!$A$2:$B$1000000,COLUMN('STORAGE CONTAINER'!B:B)-COLUMN('STORAGE CONTAINER'!$A$2:$B$1000000)+1,0))</f>
        <v>0</v>
      </c>
      <c r="K232" s="5" t="s">
        <v>146</v>
      </c>
      <c r="L232" s="5" t="s">
        <v>146</v>
      </c>
      <c r="M232" s="5" t="b">
        <v>0</v>
      </c>
      <c r="N232" s="5" t="s">
        <v>146</v>
      </c>
      <c r="O232" s="5" t="s">
        <v>146</v>
      </c>
    </row>
    <row r="233" spans="1:15">
      <c r="A233" s="5" t="s">
        <v>498</v>
      </c>
      <c r="B233" s="5" t="s">
        <v>497</v>
      </c>
      <c r="C233" s="5" t="s">
        <v>534</v>
      </c>
      <c r="D233" s="5" t="s">
        <v>535</v>
      </c>
      <c r="E233" s="5">
        <v>3</v>
      </c>
      <c r="F233" s="5" t="s">
        <v>521</v>
      </c>
      <c r="G233" t="s">
        <v>755</v>
      </c>
      <c r="H233" s="5">
        <f>IF(G233="-","-",VLOOKUP(G233,'VDISK INFO'!$C$2:$D$1000000,COLUMN('VDISK INFO'!D:D)-COLUMN('VDISK INFO'!$C$2:$D$1000000)+1,0))</f>
        <v>0</v>
      </c>
      <c r="I233" s="5" t="s">
        <v>537</v>
      </c>
      <c r="J233" s="5">
        <f>IF(G233="-","-",VLOOKUP(I233,'STORAGE CONTAINER'!$A$2:$B$1000000,COLUMN('STORAGE CONTAINER'!B:B)-COLUMN('STORAGE CONTAINER'!$A$2:$B$1000000)+1,0))</f>
        <v>0</v>
      </c>
      <c r="K233" s="5" t="s">
        <v>146</v>
      </c>
      <c r="L233" s="5" t="s">
        <v>146</v>
      </c>
      <c r="M233" s="5" t="b">
        <v>0</v>
      </c>
      <c r="N233" s="5" t="s">
        <v>146</v>
      </c>
      <c r="O233" s="5" t="s">
        <v>146</v>
      </c>
    </row>
    <row r="234" spans="1:15">
      <c r="A234" s="5" t="s">
        <v>502</v>
      </c>
      <c r="B234" s="5" t="s">
        <v>501</v>
      </c>
      <c r="C234" s="5" t="s">
        <v>519</v>
      </c>
      <c r="D234" s="5" t="s">
        <v>520</v>
      </c>
      <c r="E234" s="5">
        <v>0</v>
      </c>
      <c r="F234" s="5" t="s">
        <v>521</v>
      </c>
      <c r="G234" t="s">
        <v>756</v>
      </c>
      <c r="H234" s="5">
        <f>IF(G234="-","-",VLOOKUP(G234,'VDISK INFO'!$C$2:$D$1000000,COLUMN('VDISK INFO'!D:D)-COLUMN('VDISK INFO'!$C$2:$D$1000000)+1,0))</f>
        <v>0</v>
      </c>
      <c r="I234" s="5" t="s">
        <v>523</v>
      </c>
      <c r="J234" s="5">
        <f>IF(G234="-","-",VLOOKUP(I234,'STORAGE CONTAINER'!$A$2:$B$1000000,COLUMN('STORAGE CONTAINER'!B:B)-COLUMN('STORAGE CONTAINER'!$A$2:$B$1000000)+1,0))</f>
        <v>0</v>
      </c>
      <c r="K234" s="5" t="s">
        <v>146</v>
      </c>
      <c r="L234" s="5" t="s">
        <v>146</v>
      </c>
      <c r="M234" s="5" t="b">
        <v>0</v>
      </c>
      <c r="N234" s="5" t="s">
        <v>146</v>
      </c>
      <c r="O234" s="5" t="s">
        <v>146</v>
      </c>
    </row>
    <row r="235" spans="1:15">
      <c r="A235" s="5" t="s">
        <v>502</v>
      </c>
      <c r="B235" s="5" t="s">
        <v>501</v>
      </c>
      <c r="C235" s="5" t="s">
        <v>519</v>
      </c>
      <c r="D235" s="5" t="s">
        <v>524</v>
      </c>
      <c r="E235" s="5">
        <v>1</v>
      </c>
      <c r="F235" s="5" t="s">
        <v>521</v>
      </c>
      <c r="G235" t="s">
        <v>757</v>
      </c>
      <c r="H235" s="5">
        <f>IF(G235="-","-",VLOOKUP(G235,'VDISK INFO'!$C$2:$D$1000000,COLUMN('VDISK INFO'!D:D)-COLUMN('VDISK INFO'!$C$2:$D$1000000)+1,0))</f>
        <v>0</v>
      </c>
      <c r="I235" s="5" t="s">
        <v>523</v>
      </c>
      <c r="J235" s="5">
        <f>IF(G235="-","-",VLOOKUP(I235,'STORAGE CONTAINER'!$A$2:$B$1000000,COLUMN('STORAGE CONTAINER'!B:B)-COLUMN('STORAGE CONTAINER'!$A$2:$B$1000000)+1,0))</f>
        <v>0</v>
      </c>
      <c r="K235" s="5" t="s">
        <v>146</v>
      </c>
      <c r="L235" s="5" t="s">
        <v>146</v>
      </c>
      <c r="M235" s="5" t="b">
        <v>0</v>
      </c>
      <c r="N235" s="5" t="s">
        <v>146</v>
      </c>
      <c r="O235" s="5" t="s">
        <v>146</v>
      </c>
    </row>
    <row r="236" spans="1:15">
      <c r="A236" s="5" t="s">
        <v>502</v>
      </c>
      <c r="B236" s="5" t="s">
        <v>501</v>
      </c>
      <c r="C236" s="5" t="s">
        <v>534</v>
      </c>
      <c r="D236" s="5" t="s">
        <v>535</v>
      </c>
      <c r="E236" s="5">
        <v>3</v>
      </c>
      <c r="F236" s="5" t="s">
        <v>521</v>
      </c>
      <c r="G236" t="s">
        <v>758</v>
      </c>
      <c r="H236" s="5">
        <f>IF(G236="-","-",VLOOKUP(G236,'VDISK INFO'!$C$2:$D$1000000,COLUMN('VDISK INFO'!D:D)-COLUMN('VDISK INFO'!$C$2:$D$1000000)+1,0))</f>
        <v>0</v>
      </c>
      <c r="I236" s="5" t="s">
        <v>537</v>
      </c>
      <c r="J236" s="5">
        <f>IF(G236="-","-",VLOOKUP(I236,'STORAGE CONTAINER'!$A$2:$B$1000000,COLUMN('STORAGE CONTAINER'!B:B)-COLUMN('STORAGE CONTAINER'!$A$2:$B$1000000)+1,0))</f>
        <v>0</v>
      </c>
      <c r="K236" s="5" t="s">
        <v>146</v>
      </c>
      <c r="L236" s="5" t="s">
        <v>146</v>
      </c>
      <c r="M236" s="5" t="b">
        <v>0</v>
      </c>
      <c r="N236" s="5" t="s">
        <v>146</v>
      </c>
      <c r="O236" s="5" t="s">
        <v>146</v>
      </c>
    </row>
    <row r="237" spans="1:15">
      <c r="A237" s="5" t="s">
        <v>505</v>
      </c>
      <c r="B237" s="5" t="s">
        <v>504</v>
      </c>
      <c r="C237" s="5" t="s">
        <v>534</v>
      </c>
      <c r="D237" s="5" t="s">
        <v>548</v>
      </c>
      <c r="E237" s="5">
        <v>0</v>
      </c>
      <c r="F237" s="5" t="s">
        <v>68</v>
      </c>
      <c r="G237" t="s">
        <v>146</v>
      </c>
      <c r="H237" s="5">
        <f>IF(G237="-","-",VLOOKUP(G237,'VDISK INFO'!$C$2:$D$1000000,COLUMN('VDISK INFO'!D:D)-COLUMN('VDISK INFO'!$C$2:$D$1000000)+1,0))</f>
        <v>0</v>
      </c>
      <c r="I237" s="5" t="s">
        <v>146</v>
      </c>
      <c r="J237" s="5">
        <f>IF(G237="-","-",VLOOKUP(I237,'STORAGE CONTAINER'!$A$2:$B$1000000,COLUMN('STORAGE CONTAINER'!B:B)-COLUMN('STORAGE CONTAINER'!$A$2:$B$1000000)+1,0))</f>
        <v>0</v>
      </c>
      <c r="K237" s="5" t="s">
        <v>146</v>
      </c>
      <c r="L237" s="5" t="s">
        <v>146</v>
      </c>
      <c r="M237" s="5" t="b">
        <v>0</v>
      </c>
      <c r="N237" s="5" t="b">
        <v>1</v>
      </c>
      <c r="O237" s="5" t="s">
        <v>549</v>
      </c>
    </row>
    <row r="238" spans="1:15">
      <c r="A238" s="5" t="s">
        <v>505</v>
      </c>
      <c r="B238" s="5" t="s">
        <v>504</v>
      </c>
      <c r="C238" s="5" t="s">
        <v>519</v>
      </c>
      <c r="D238" s="5" t="s">
        <v>520</v>
      </c>
      <c r="E238" s="5">
        <v>0</v>
      </c>
      <c r="F238" s="5" t="s">
        <v>521</v>
      </c>
      <c r="G238" t="s">
        <v>759</v>
      </c>
      <c r="H238" s="5">
        <f>IF(G238="-","-",VLOOKUP(G238,'VDISK INFO'!$C$2:$D$1000000,COLUMN('VDISK INFO'!D:D)-COLUMN('VDISK INFO'!$C$2:$D$1000000)+1,0))</f>
        <v>0</v>
      </c>
      <c r="I238" s="5" t="s">
        <v>523</v>
      </c>
      <c r="J238" s="5">
        <f>IF(G238="-","-",VLOOKUP(I238,'STORAGE CONTAINER'!$A$2:$B$1000000,COLUMN('STORAGE CONTAINER'!B:B)-COLUMN('STORAGE CONTAINER'!$A$2:$B$1000000)+1,0))</f>
        <v>0</v>
      </c>
      <c r="K238" s="5" t="s">
        <v>146</v>
      </c>
      <c r="L238" s="5" t="s">
        <v>146</v>
      </c>
      <c r="M238" s="5" t="b">
        <v>0</v>
      </c>
      <c r="N238" s="5" t="s">
        <v>146</v>
      </c>
      <c r="O238" s="5" t="s">
        <v>146</v>
      </c>
    </row>
    <row r="239" spans="1:15">
      <c r="A239" s="5" t="s">
        <v>509</v>
      </c>
      <c r="B239" s="5" t="s">
        <v>508</v>
      </c>
      <c r="C239" s="5" t="s">
        <v>534</v>
      </c>
      <c r="D239" s="5" t="s">
        <v>548</v>
      </c>
      <c r="E239" s="5">
        <v>0</v>
      </c>
      <c r="F239" s="5" t="s">
        <v>68</v>
      </c>
      <c r="G239" t="s">
        <v>146</v>
      </c>
      <c r="H239" s="5">
        <f>IF(G239="-","-",VLOOKUP(G239,'VDISK INFO'!$C$2:$D$1000000,COLUMN('VDISK INFO'!D:D)-COLUMN('VDISK INFO'!$C$2:$D$1000000)+1,0))</f>
        <v>0</v>
      </c>
      <c r="I239" s="5" t="s">
        <v>146</v>
      </c>
      <c r="J239" s="5">
        <f>IF(G239="-","-",VLOOKUP(I239,'STORAGE CONTAINER'!$A$2:$B$1000000,COLUMN('STORAGE CONTAINER'!B:B)-COLUMN('STORAGE CONTAINER'!$A$2:$B$1000000)+1,0))</f>
        <v>0</v>
      </c>
      <c r="K239" s="5" t="s">
        <v>146</v>
      </c>
      <c r="L239" s="5" t="s">
        <v>146</v>
      </c>
      <c r="M239" s="5" t="b">
        <v>0</v>
      </c>
      <c r="N239" s="5" t="b">
        <v>1</v>
      </c>
      <c r="O239" s="5" t="s">
        <v>549</v>
      </c>
    </row>
    <row r="240" spans="1:15">
      <c r="A240" s="5" t="s">
        <v>509</v>
      </c>
      <c r="B240" s="5" t="s">
        <v>508</v>
      </c>
      <c r="C240" s="5" t="s">
        <v>519</v>
      </c>
      <c r="D240" s="5" t="s">
        <v>520</v>
      </c>
      <c r="E240" s="5">
        <v>0</v>
      </c>
      <c r="F240" s="5" t="s">
        <v>521</v>
      </c>
      <c r="G240" t="s">
        <v>760</v>
      </c>
      <c r="H240" s="5">
        <f>IF(G240="-","-",VLOOKUP(G240,'VDISK INFO'!$C$2:$D$1000000,COLUMN('VDISK INFO'!D:D)-COLUMN('VDISK INFO'!$C$2:$D$1000000)+1,0))</f>
        <v>0</v>
      </c>
      <c r="I240" s="5" t="s">
        <v>523</v>
      </c>
      <c r="J240" s="5">
        <f>IF(G240="-","-",VLOOKUP(I240,'STORAGE CONTAINER'!$A$2:$B$1000000,COLUMN('STORAGE CONTAINER'!B:B)-COLUMN('STORAGE CONTAINER'!$A$2:$B$1000000)+1,0))</f>
        <v>0</v>
      </c>
      <c r="K240" s="5" t="s">
        <v>146</v>
      </c>
      <c r="L240" s="5" t="s">
        <v>146</v>
      </c>
      <c r="M240" s="5" t="b">
        <v>0</v>
      </c>
      <c r="N240" s="5" t="s">
        <v>146</v>
      </c>
      <c r="O240" s="5" t="s">
        <v>146</v>
      </c>
    </row>
    <row r="241" spans="1:15">
      <c r="A241" s="5" t="s">
        <v>509</v>
      </c>
      <c r="B241" s="5" t="s">
        <v>508</v>
      </c>
      <c r="C241" s="5" t="s">
        <v>519</v>
      </c>
      <c r="D241" s="5" t="s">
        <v>524</v>
      </c>
      <c r="E241" s="5">
        <v>1</v>
      </c>
      <c r="F241" s="5" t="s">
        <v>521</v>
      </c>
      <c r="G241" t="s">
        <v>761</v>
      </c>
      <c r="H241" s="5">
        <f>IF(G241="-","-",VLOOKUP(G241,'VDISK INFO'!$C$2:$D$1000000,COLUMN('VDISK INFO'!D:D)-COLUMN('VDISK INFO'!$C$2:$D$1000000)+1,0))</f>
        <v>0</v>
      </c>
      <c r="I241" s="5" t="s">
        <v>523</v>
      </c>
      <c r="J241" s="5">
        <f>IF(G241="-","-",VLOOKUP(I241,'STORAGE CONTAINER'!$A$2:$B$1000000,COLUMN('STORAGE CONTAINER'!B:B)-COLUMN('STORAGE CONTAINER'!$A$2:$B$1000000)+1,0))</f>
        <v>0</v>
      </c>
      <c r="K241" s="5" t="s">
        <v>146</v>
      </c>
      <c r="L241" s="5" t="s">
        <v>146</v>
      </c>
      <c r="M241" s="5" t="b">
        <v>0</v>
      </c>
      <c r="N241" s="5" t="s">
        <v>146</v>
      </c>
      <c r="O241" s="5" t="s">
        <v>146</v>
      </c>
    </row>
    <row r="242" spans="1:15">
      <c r="A242" s="5" t="s">
        <v>509</v>
      </c>
      <c r="B242" s="5" t="s">
        <v>508</v>
      </c>
      <c r="C242" s="5" t="s">
        <v>519</v>
      </c>
      <c r="D242" s="5" t="s">
        <v>526</v>
      </c>
      <c r="E242" s="5">
        <v>2</v>
      </c>
      <c r="F242" s="5" t="s">
        <v>527</v>
      </c>
      <c r="G242" t="s">
        <v>146</v>
      </c>
      <c r="H242" s="5">
        <f>IF(G242="-","-",VLOOKUP(G242,'VDISK INFO'!$C$2:$D$1000000,COLUMN('VDISK INFO'!D:D)-COLUMN('VDISK INFO'!$C$2:$D$1000000)+1,0))</f>
        <v>0</v>
      </c>
      <c r="I242" s="5" t="s">
        <v>146</v>
      </c>
      <c r="J242" s="5">
        <f>IF(G242="-","-",VLOOKUP(I242,'STORAGE CONTAINER'!$A$2:$B$1000000,COLUMN('STORAGE CONTAINER'!B:B)-COLUMN('STORAGE CONTAINER'!$A$2:$B$1000000)+1,0))</f>
        <v>0</v>
      </c>
      <c r="K242" s="5" t="s">
        <v>762</v>
      </c>
      <c r="L242" s="5">
        <f>IF(K242="","-",VLOOKUP(K242,'VOLUME GROUP'!$A$2:$B$1000000,COLUMN('VOLUME GROUP'!B:B)-COLUMN('VOLUME GROUP'!$A$2:$B$1000000)+1,0))</f>
        <v>0</v>
      </c>
      <c r="M242" s="5" t="b">
        <v>0</v>
      </c>
      <c r="N242" s="5" t="s">
        <v>146</v>
      </c>
      <c r="O242" s="5" t="s">
        <v>146</v>
      </c>
    </row>
  </sheetData>
  <autoFilter ref="A1:Z1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"/>
  <sheetViews>
    <sheetView workbookViewId="0"/>
  </sheetViews>
  <sheetFormatPr defaultRowHeight="15"/>
  <cols>
    <col min="1" max="20" width="25.7109375" customWidth="1"/>
  </cols>
  <sheetData>
    <row r="1" spans="1:3">
      <c r="A1" s="4" t="s">
        <v>70</v>
      </c>
      <c r="B1" s="4" t="s">
        <v>71</v>
      </c>
      <c r="C1" s="4" t="s">
        <v>72</v>
      </c>
    </row>
    <row r="2" spans="1:3">
      <c r="A2" s="5" t="s">
        <v>171</v>
      </c>
      <c r="B2" s="5" t="s">
        <v>763</v>
      </c>
      <c r="C2" s="5">
        <v>0</v>
      </c>
    </row>
    <row r="3" spans="1:3">
      <c r="A3" s="5" t="s">
        <v>205</v>
      </c>
      <c r="B3" s="5" t="s">
        <v>764</v>
      </c>
      <c r="C3" s="5">
        <v>30</v>
      </c>
    </row>
    <row r="4" spans="1:3">
      <c r="A4" s="5" t="s">
        <v>765</v>
      </c>
      <c r="B4" s="5" t="s">
        <v>766</v>
      </c>
      <c r="C4" s="5">
        <v>10</v>
      </c>
    </row>
    <row r="5" spans="1:3">
      <c r="A5" s="5" t="s">
        <v>767</v>
      </c>
      <c r="B5" s="5" t="s">
        <v>768</v>
      </c>
      <c r="C5" s="5">
        <v>200</v>
      </c>
    </row>
    <row r="6" spans="1:3">
      <c r="A6" s="5" t="s">
        <v>769</v>
      </c>
      <c r="B6" s="5" t="s">
        <v>770</v>
      </c>
      <c r="C6" s="5">
        <v>100</v>
      </c>
    </row>
    <row r="7" spans="1:3">
      <c r="A7" s="5" t="s">
        <v>139</v>
      </c>
      <c r="B7" s="5" t="s">
        <v>771</v>
      </c>
      <c r="C7" s="5">
        <v>0</v>
      </c>
    </row>
    <row r="8" spans="1:3">
      <c r="A8" s="5" t="s">
        <v>443</v>
      </c>
      <c r="B8" s="5" t="s">
        <v>772</v>
      </c>
      <c r="C8" s="5">
        <v>130</v>
      </c>
    </row>
  </sheetData>
  <autoFilter ref="A1:Z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"/>
  <cols>
    <col min="1" max="20" width="25.7109375" customWidth="1"/>
  </cols>
  <sheetData>
    <row r="1" spans="1:10">
      <c r="A1" s="4" t="s">
        <v>70</v>
      </c>
      <c r="B1" s="4" t="s">
        <v>73</v>
      </c>
      <c r="C1" s="4" t="s">
        <v>74</v>
      </c>
      <c r="D1" s="4" t="s">
        <v>75</v>
      </c>
      <c r="E1" s="4" t="s">
        <v>76</v>
      </c>
      <c r="F1" s="4" t="s">
        <v>77</v>
      </c>
      <c r="G1" s="4" t="s">
        <v>78</v>
      </c>
      <c r="H1" s="4" t="s">
        <v>79</v>
      </c>
      <c r="I1" s="4" t="s">
        <v>80</v>
      </c>
      <c r="J1" s="4" t="s">
        <v>81</v>
      </c>
    </row>
    <row r="2" spans="1:10">
      <c r="A2" s="5" t="s">
        <v>523</v>
      </c>
      <c r="B2" s="5" t="s">
        <v>773</v>
      </c>
      <c r="C2" s="5" t="s">
        <v>774</v>
      </c>
      <c r="D2" s="5">
        <f>C2/1024/1024/1024</f>
        <v>0</v>
      </c>
      <c r="E2" s="5">
        <f>17362848872725/2</f>
        <v>0</v>
      </c>
      <c r="F2" s="5">
        <f>E2/1024/1024/1024</f>
        <v>0</v>
      </c>
      <c r="G2" s="5">
        <v>2</v>
      </c>
      <c r="H2" s="5" t="s">
        <v>180</v>
      </c>
      <c r="I2" s="5" t="s">
        <v>775</v>
      </c>
      <c r="J2" s="5" t="b">
        <v>0</v>
      </c>
    </row>
    <row r="3" spans="1:10">
      <c r="A3" s="5" t="s">
        <v>537</v>
      </c>
      <c r="B3" s="5" t="s">
        <v>776</v>
      </c>
      <c r="C3" s="5" t="s">
        <v>777</v>
      </c>
      <c r="D3" s="5">
        <f>C3/1024/1024/1024</f>
        <v>0</v>
      </c>
      <c r="E3" s="5">
        <f>17362848872725/2</f>
        <v>0</v>
      </c>
      <c r="F3" s="5">
        <f>E3/1024/1024/1024</f>
        <v>0</v>
      </c>
      <c r="G3" s="5">
        <v>2</v>
      </c>
      <c r="H3" s="5" t="s">
        <v>180</v>
      </c>
      <c r="I3" s="5" t="s">
        <v>775</v>
      </c>
      <c r="J3" s="5" t="b">
        <v>1</v>
      </c>
    </row>
    <row r="4" spans="1:10">
      <c r="A4" s="5" t="s">
        <v>778</v>
      </c>
      <c r="B4" s="5" t="s">
        <v>779</v>
      </c>
      <c r="C4" s="5" t="s">
        <v>780</v>
      </c>
      <c r="D4" s="5">
        <f>C4/1024/1024/1024</f>
        <v>0</v>
      </c>
      <c r="E4" s="5">
        <f>17362848872725/2</f>
        <v>0</v>
      </c>
      <c r="F4" s="5">
        <f>E4/1024/1024/1024</f>
        <v>0</v>
      </c>
      <c r="G4" s="5">
        <v>2</v>
      </c>
      <c r="H4" s="5" t="s">
        <v>180</v>
      </c>
      <c r="I4" s="5" t="s">
        <v>775</v>
      </c>
      <c r="J4" s="5" t="b">
        <v>0</v>
      </c>
    </row>
    <row r="5" spans="1:10">
      <c r="A5" s="5" t="s">
        <v>551</v>
      </c>
      <c r="B5" s="5" t="s">
        <v>781</v>
      </c>
      <c r="C5" s="5" t="s">
        <v>782</v>
      </c>
      <c r="D5" s="5">
        <f>C5/1024/1024/1024</f>
        <v>0</v>
      </c>
      <c r="E5" s="5">
        <f>17362848872725/2</f>
        <v>0</v>
      </c>
      <c r="F5" s="5">
        <f>E5/1024/1024/1024</f>
        <v>0</v>
      </c>
      <c r="G5" s="5">
        <v>2</v>
      </c>
      <c r="H5" s="5" t="s">
        <v>180</v>
      </c>
      <c r="I5" s="5" t="s">
        <v>775</v>
      </c>
      <c r="J5" s="5" t="b">
        <v>0</v>
      </c>
    </row>
    <row r="6" spans="1:10">
      <c r="A6" s="5" t="s">
        <v>783</v>
      </c>
      <c r="B6" s="5" t="s">
        <v>784</v>
      </c>
      <c r="C6" s="5" t="s">
        <v>785</v>
      </c>
      <c r="D6" s="5">
        <f>C6/1024/1024/1024</f>
        <v>0</v>
      </c>
      <c r="E6" s="5">
        <f>17362848872725/2</f>
        <v>0</v>
      </c>
      <c r="F6" s="5">
        <f>E6/1024/1024/1024</f>
        <v>0</v>
      </c>
      <c r="G6" s="5">
        <v>2</v>
      </c>
      <c r="H6" s="5" t="s">
        <v>180</v>
      </c>
      <c r="I6" s="5" t="s">
        <v>775</v>
      </c>
      <c r="J6" s="5" t="b">
        <v>1</v>
      </c>
    </row>
  </sheetData>
  <autoFilter ref="A1:Z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20" width="25.7109375" customWidth="1"/>
  </cols>
  <sheetData>
    <row r="1" spans="1:20">
      <c r="A1" s="4" t="s">
        <v>70</v>
      </c>
      <c r="B1" s="4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4" t="s">
        <v>87</v>
      </c>
      <c r="H1" s="4" t="s">
        <v>88</v>
      </c>
      <c r="I1" s="4" t="s">
        <v>89</v>
      </c>
      <c r="J1" s="4" t="s">
        <v>90</v>
      </c>
      <c r="K1" s="4" t="s">
        <v>91</v>
      </c>
      <c r="L1" s="4" t="s">
        <v>92</v>
      </c>
      <c r="M1" s="4" t="s">
        <v>93</v>
      </c>
      <c r="N1" s="4" t="s">
        <v>94</v>
      </c>
      <c r="O1" s="4" t="s">
        <v>95</v>
      </c>
      <c r="P1" s="4" t="s">
        <v>96</v>
      </c>
      <c r="Q1" s="4" t="s">
        <v>97</v>
      </c>
      <c r="R1" s="4" t="s">
        <v>98</v>
      </c>
      <c r="S1" s="4" t="s">
        <v>99</v>
      </c>
      <c r="T1" s="4" t="s">
        <v>100</v>
      </c>
    </row>
    <row r="2" spans="1:20">
      <c r="A2" s="5" t="s">
        <v>150</v>
      </c>
      <c r="B2" s="5" t="s">
        <v>786</v>
      </c>
      <c r="C2" s="5" t="s">
        <v>787</v>
      </c>
      <c r="D2" s="5" t="s">
        <v>788</v>
      </c>
      <c r="E2" s="5" t="s">
        <v>789</v>
      </c>
      <c r="F2" s="5" t="s">
        <v>790</v>
      </c>
      <c r="G2" s="5" t="s">
        <v>791</v>
      </c>
      <c r="H2" s="5" t="s">
        <v>792</v>
      </c>
      <c r="I2" s="5">
        <v>24</v>
      </c>
      <c r="J2" s="5">
        <v>48</v>
      </c>
      <c r="K2" s="5">
        <v>2</v>
      </c>
      <c r="L2" s="5">
        <v>377.513671875</v>
      </c>
      <c r="M2" s="5" t="s">
        <v>793</v>
      </c>
      <c r="N2" s="5">
        <v>13</v>
      </c>
      <c r="O2" s="5" t="b">
        <v>0</v>
      </c>
      <c r="P2" s="5" t="b">
        <v>0</v>
      </c>
      <c r="Q2" s="5" t="s">
        <v>794</v>
      </c>
      <c r="R2" s="5" t="s">
        <v>795</v>
      </c>
      <c r="S2" s="5"/>
      <c r="T2" s="5"/>
    </row>
    <row r="3" spans="1:20">
      <c r="A3" s="5" t="s">
        <v>318</v>
      </c>
      <c r="B3" s="5" t="s">
        <v>796</v>
      </c>
      <c r="C3" s="5" t="s">
        <v>797</v>
      </c>
      <c r="D3" s="5" t="s">
        <v>798</v>
      </c>
      <c r="E3" s="5" t="s">
        <v>799</v>
      </c>
      <c r="F3" s="5" t="s">
        <v>790</v>
      </c>
      <c r="G3" s="5" t="s">
        <v>791</v>
      </c>
      <c r="H3" s="5" t="s">
        <v>792</v>
      </c>
      <c r="I3" s="5">
        <v>24</v>
      </c>
      <c r="J3" s="5">
        <v>48</v>
      </c>
      <c r="K3" s="5">
        <v>2</v>
      </c>
      <c r="L3" s="5">
        <v>377.513671875</v>
      </c>
      <c r="M3" s="5" t="s">
        <v>793</v>
      </c>
      <c r="N3" s="5">
        <v>6</v>
      </c>
      <c r="O3" s="5" t="b">
        <v>0</v>
      </c>
      <c r="P3" s="5" t="b">
        <v>0</v>
      </c>
      <c r="Q3" s="5" t="s">
        <v>800</v>
      </c>
      <c r="R3" s="5" t="s">
        <v>795</v>
      </c>
      <c r="S3" s="5"/>
      <c r="T3" s="5"/>
    </row>
    <row r="4" spans="1:20">
      <c r="A4" s="5" t="s">
        <v>135</v>
      </c>
      <c r="B4" s="5" t="s">
        <v>801</v>
      </c>
      <c r="C4" s="5" t="s">
        <v>802</v>
      </c>
      <c r="D4" s="5" t="s">
        <v>803</v>
      </c>
      <c r="E4" s="5" t="s">
        <v>804</v>
      </c>
      <c r="F4" s="5" t="s">
        <v>790</v>
      </c>
      <c r="G4" s="5" t="s">
        <v>791</v>
      </c>
      <c r="H4" s="5" t="s">
        <v>792</v>
      </c>
      <c r="I4" s="5">
        <v>24</v>
      </c>
      <c r="J4" s="5">
        <v>48</v>
      </c>
      <c r="K4" s="5">
        <v>2</v>
      </c>
      <c r="L4" s="5">
        <v>377.513671875</v>
      </c>
      <c r="M4" s="5" t="s">
        <v>793</v>
      </c>
      <c r="N4" s="5">
        <v>12</v>
      </c>
      <c r="O4" s="5" t="b">
        <v>0</v>
      </c>
      <c r="P4" s="5" t="b">
        <v>0</v>
      </c>
      <c r="Q4" s="5" t="s">
        <v>805</v>
      </c>
      <c r="R4" s="5" t="s">
        <v>795</v>
      </c>
      <c r="S4" s="5"/>
      <c r="T4" s="5"/>
    </row>
    <row r="5" spans="1:20">
      <c r="A5" s="5" t="s">
        <v>169</v>
      </c>
      <c r="B5" s="5" t="s">
        <v>806</v>
      </c>
      <c r="C5" s="5" t="s">
        <v>807</v>
      </c>
      <c r="D5" s="5" t="s">
        <v>808</v>
      </c>
      <c r="E5" s="5" t="s">
        <v>809</v>
      </c>
      <c r="F5" s="5" t="s">
        <v>790</v>
      </c>
      <c r="G5" s="5" t="s">
        <v>791</v>
      </c>
      <c r="H5" s="5" t="s">
        <v>792</v>
      </c>
      <c r="I5" s="5">
        <v>24</v>
      </c>
      <c r="J5" s="5">
        <v>48</v>
      </c>
      <c r="K5" s="5">
        <v>2</v>
      </c>
      <c r="L5" s="5">
        <v>377.513671875</v>
      </c>
      <c r="M5" s="5" t="s">
        <v>793</v>
      </c>
      <c r="N5" s="5">
        <v>12</v>
      </c>
      <c r="O5" s="5" t="b">
        <v>0</v>
      </c>
      <c r="P5" s="5" t="b">
        <v>0</v>
      </c>
      <c r="Q5" s="5" t="s">
        <v>810</v>
      </c>
      <c r="R5" s="5" t="s">
        <v>795</v>
      </c>
      <c r="S5" s="5"/>
      <c r="T5" s="5"/>
    </row>
  </sheetData>
  <autoFilter ref="A1:Z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4"/>
  <sheetViews>
    <sheetView workbookViewId="0"/>
  </sheetViews>
  <sheetFormatPr defaultRowHeight="15"/>
  <cols>
    <col min="1" max="20" width="25.7109375" customWidth="1"/>
  </cols>
  <sheetData>
    <row r="1" spans="1:5">
      <c r="A1" s="4" t="s">
        <v>70</v>
      </c>
      <c r="B1" s="4" t="s">
        <v>82</v>
      </c>
      <c r="C1" s="4" t="s">
        <v>101</v>
      </c>
      <c r="D1" s="4" t="s">
        <v>102</v>
      </c>
      <c r="E1" s="4" t="s">
        <v>103</v>
      </c>
    </row>
    <row r="2" spans="1:5">
      <c r="A2" s="5" t="s">
        <v>811</v>
      </c>
      <c r="B2" s="5" t="s">
        <v>812</v>
      </c>
      <c r="C2" s="5" t="s">
        <v>813</v>
      </c>
      <c r="D2" s="5">
        <f>40960/1024</f>
        <v>0</v>
      </c>
      <c r="E2" s="5" t="b">
        <v>0</v>
      </c>
    </row>
    <row r="3" spans="1:5">
      <c r="A3" s="5" t="s">
        <v>811</v>
      </c>
      <c r="B3" s="5" t="s">
        <v>812</v>
      </c>
      <c r="C3" s="5" t="s">
        <v>814</v>
      </c>
      <c r="D3" s="5">
        <f>40960/1024</f>
        <v>0</v>
      </c>
      <c r="E3" s="5" t="b">
        <v>0</v>
      </c>
    </row>
    <row r="4" spans="1:5">
      <c r="A4" s="5" t="s">
        <v>815</v>
      </c>
      <c r="B4" s="5" t="s">
        <v>816</v>
      </c>
      <c r="C4" s="5" t="s">
        <v>817</v>
      </c>
      <c r="D4" s="5">
        <f>10240/1024</f>
        <v>0</v>
      </c>
      <c r="E4" s="5" t="s">
        <v>818</v>
      </c>
    </row>
    <row r="5" spans="1:5">
      <c r="A5" s="5" t="s">
        <v>819</v>
      </c>
      <c r="B5" s="5" t="s">
        <v>820</v>
      </c>
      <c r="C5" s="5" t="s">
        <v>821</v>
      </c>
      <c r="D5" s="5">
        <f>40960/1024</f>
        <v>0</v>
      </c>
      <c r="E5" s="5" t="b">
        <v>0</v>
      </c>
    </row>
    <row r="6" spans="1:5">
      <c r="A6" s="5" t="s">
        <v>749</v>
      </c>
      <c r="B6" s="5" t="s">
        <v>822</v>
      </c>
      <c r="C6" s="5" t="s">
        <v>823</v>
      </c>
      <c r="D6" s="5">
        <f>153600/1024</f>
        <v>0</v>
      </c>
      <c r="E6" s="5" t="b">
        <v>0</v>
      </c>
    </row>
    <row r="7" spans="1:5">
      <c r="A7" s="5" t="s">
        <v>824</v>
      </c>
      <c r="B7" s="5" t="s">
        <v>825</v>
      </c>
      <c r="C7" s="5" t="s">
        <v>826</v>
      </c>
      <c r="D7" s="5">
        <f>40960/1024</f>
        <v>0</v>
      </c>
      <c r="E7" s="5" t="b">
        <v>0</v>
      </c>
    </row>
    <row r="8" spans="1:5">
      <c r="A8" s="5" t="s">
        <v>827</v>
      </c>
      <c r="B8" s="5" t="s">
        <v>828</v>
      </c>
      <c r="C8" s="5" t="s">
        <v>829</v>
      </c>
      <c r="D8" s="5">
        <f>10240/1024</f>
        <v>0</v>
      </c>
      <c r="E8" s="5" t="s">
        <v>818</v>
      </c>
    </row>
    <row r="9" spans="1:5">
      <c r="A9" s="5" t="s">
        <v>830</v>
      </c>
      <c r="B9" s="5" t="s">
        <v>831</v>
      </c>
      <c r="C9" s="5" t="s">
        <v>832</v>
      </c>
      <c r="D9" s="5">
        <f>209715200/1024</f>
        <v>0</v>
      </c>
      <c r="E9" s="5" t="s">
        <v>818</v>
      </c>
    </row>
    <row r="10" spans="1:5">
      <c r="A10" s="5" t="s">
        <v>830</v>
      </c>
      <c r="B10" s="5" t="s">
        <v>831</v>
      </c>
      <c r="C10" s="5" t="s">
        <v>833</v>
      </c>
      <c r="D10" s="5">
        <f>209715200/1024</f>
        <v>0</v>
      </c>
      <c r="E10" s="5" t="s">
        <v>818</v>
      </c>
    </row>
    <row r="11" spans="1:5">
      <c r="A11" s="5" t="s">
        <v>830</v>
      </c>
      <c r="B11" s="5" t="s">
        <v>831</v>
      </c>
      <c r="C11" s="5" t="s">
        <v>834</v>
      </c>
      <c r="D11" s="5">
        <f>209715200/1024</f>
        <v>0</v>
      </c>
      <c r="E11" s="5" t="s">
        <v>818</v>
      </c>
    </row>
    <row r="12" spans="1:5">
      <c r="A12" s="5" t="s">
        <v>830</v>
      </c>
      <c r="B12" s="5" t="s">
        <v>831</v>
      </c>
      <c r="C12" s="5" t="s">
        <v>835</v>
      </c>
      <c r="D12" s="5">
        <f>209715200/1024</f>
        <v>0</v>
      </c>
      <c r="E12" s="5" t="s">
        <v>818</v>
      </c>
    </row>
    <row r="13" spans="1:5">
      <c r="A13" s="5" t="s">
        <v>830</v>
      </c>
      <c r="B13" s="5" t="s">
        <v>831</v>
      </c>
      <c r="C13" s="5" t="s">
        <v>836</v>
      </c>
      <c r="D13" s="5">
        <f>209715200/1024</f>
        <v>0</v>
      </c>
      <c r="E13" s="5" t="s">
        <v>818</v>
      </c>
    </row>
    <row r="14" spans="1:5">
      <c r="A14" s="5" t="s">
        <v>830</v>
      </c>
      <c r="B14" s="5" t="s">
        <v>831</v>
      </c>
      <c r="C14" s="5" t="s">
        <v>837</v>
      </c>
      <c r="D14" s="5">
        <f>209715200/1024</f>
        <v>0</v>
      </c>
      <c r="E14" s="5" t="s">
        <v>818</v>
      </c>
    </row>
    <row r="15" spans="1:5">
      <c r="A15" s="5" t="s">
        <v>830</v>
      </c>
      <c r="B15" s="5" t="s">
        <v>831</v>
      </c>
      <c r="C15" s="5" t="s">
        <v>838</v>
      </c>
      <c r="D15" s="5">
        <f>209715200/1024</f>
        <v>0</v>
      </c>
      <c r="E15" s="5" t="s">
        <v>818</v>
      </c>
    </row>
    <row r="16" spans="1:5">
      <c r="A16" s="5" t="s">
        <v>830</v>
      </c>
      <c r="B16" s="5" t="s">
        <v>831</v>
      </c>
      <c r="C16" s="5" t="s">
        <v>839</v>
      </c>
      <c r="D16" s="5">
        <f>209715200/1024</f>
        <v>0</v>
      </c>
      <c r="E16" s="5" t="s">
        <v>818</v>
      </c>
    </row>
    <row r="17" spans="1:5">
      <c r="A17" s="5" t="s">
        <v>830</v>
      </c>
      <c r="B17" s="5" t="s">
        <v>831</v>
      </c>
      <c r="C17" s="5" t="s">
        <v>840</v>
      </c>
      <c r="D17" s="5">
        <f>209715200/1024</f>
        <v>0</v>
      </c>
      <c r="E17" s="5" t="s">
        <v>818</v>
      </c>
    </row>
    <row r="18" spans="1:5">
      <c r="A18" s="5" t="s">
        <v>830</v>
      </c>
      <c r="B18" s="5" t="s">
        <v>831</v>
      </c>
      <c r="C18" s="5" t="s">
        <v>841</v>
      </c>
      <c r="D18" s="5">
        <f>209715200/1024</f>
        <v>0</v>
      </c>
      <c r="E18" s="5" t="s">
        <v>818</v>
      </c>
    </row>
    <row r="19" spans="1:5">
      <c r="A19" s="5" t="s">
        <v>830</v>
      </c>
      <c r="B19" s="5" t="s">
        <v>831</v>
      </c>
      <c r="C19" s="5" t="s">
        <v>842</v>
      </c>
      <c r="D19" s="5">
        <f>209715200/1024</f>
        <v>0</v>
      </c>
      <c r="E19" s="5" t="s">
        <v>818</v>
      </c>
    </row>
    <row r="20" spans="1:5">
      <c r="A20" s="5" t="s">
        <v>830</v>
      </c>
      <c r="B20" s="5" t="s">
        <v>831</v>
      </c>
      <c r="C20" s="5" t="s">
        <v>843</v>
      </c>
      <c r="D20" s="5">
        <f>209715200/1024</f>
        <v>0</v>
      </c>
      <c r="E20" s="5" t="s">
        <v>818</v>
      </c>
    </row>
    <row r="21" spans="1:5">
      <c r="A21" s="5" t="s">
        <v>830</v>
      </c>
      <c r="B21" s="5" t="s">
        <v>831</v>
      </c>
      <c r="C21" s="5" t="s">
        <v>844</v>
      </c>
      <c r="D21" s="5">
        <f>209715200/1024</f>
        <v>0</v>
      </c>
      <c r="E21" s="5" t="s">
        <v>818</v>
      </c>
    </row>
    <row r="22" spans="1:5">
      <c r="A22" s="5" t="s">
        <v>830</v>
      </c>
      <c r="B22" s="5" t="s">
        <v>831</v>
      </c>
      <c r="C22" s="5" t="s">
        <v>845</v>
      </c>
      <c r="D22" s="5">
        <f>209715200/1024</f>
        <v>0</v>
      </c>
      <c r="E22" s="5" t="s">
        <v>818</v>
      </c>
    </row>
    <row r="23" spans="1:5">
      <c r="A23" s="5" t="s">
        <v>830</v>
      </c>
      <c r="B23" s="5" t="s">
        <v>831</v>
      </c>
      <c r="C23" s="5" t="s">
        <v>846</v>
      </c>
      <c r="D23" s="5">
        <f>209715200/1024</f>
        <v>0</v>
      </c>
      <c r="E23" s="5" t="s">
        <v>818</v>
      </c>
    </row>
    <row r="24" spans="1:5">
      <c r="A24" s="5" t="s">
        <v>830</v>
      </c>
      <c r="B24" s="5" t="s">
        <v>831</v>
      </c>
      <c r="C24" s="5" t="s">
        <v>847</v>
      </c>
      <c r="D24" s="5">
        <f>209715200/1024</f>
        <v>0</v>
      </c>
      <c r="E24" s="5" t="s">
        <v>818</v>
      </c>
    </row>
    <row r="25" spans="1:5">
      <c r="A25" s="5" t="s">
        <v>528</v>
      </c>
      <c r="B25" s="5" t="s">
        <v>848</v>
      </c>
      <c r="C25" s="5" t="s">
        <v>849</v>
      </c>
      <c r="D25" s="5">
        <f>102400/1024</f>
        <v>0</v>
      </c>
      <c r="E25" s="5" t="s">
        <v>818</v>
      </c>
    </row>
    <row r="26" spans="1:5">
      <c r="A26" s="5" t="s">
        <v>528</v>
      </c>
      <c r="B26" s="5" t="s">
        <v>848</v>
      </c>
      <c r="C26" s="5" t="s">
        <v>850</v>
      </c>
      <c r="D26" s="5">
        <f>102400/1024</f>
        <v>0</v>
      </c>
      <c r="E26" s="5" t="s">
        <v>818</v>
      </c>
    </row>
    <row r="27" spans="1:5">
      <c r="A27" s="5" t="s">
        <v>530</v>
      </c>
      <c r="B27" s="5" t="s">
        <v>851</v>
      </c>
      <c r="C27" s="5" t="s">
        <v>852</v>
      </c>
      <c r="D27" s="5">
        <f>25600/1024</f>
        <v>0</v>
      </c>
      <c r="E27" s="5" t="s">
        <v>818</v>
      </c>
    </row>
    <row r="28" spans="1:5">
      <c r="A28" s="5" t="s">
        <v>530</v>
      </c>
      <c r="B28" s="5" t="s">
        <v>851</v>
      </c>
      <c r="C28" s="5" t="s">
        <v>853</v>
      </c>
      <c r="D28" s="5">
        <f>25600/1024</f>
        <v>0</v>
      </c>
      <c r="E28" s="5" t="s">
        <v>818</v>
      </c>
    </row>
    <row r="29" spans="1:5">
      <c r="A29" s="5" t="s">
        <v>854</v>
      </c>
      <c r="B29" s="5" t="s">
        <v>855</v>
      </c>
      <c r="C29" s="5" t="s">
        <v>856</v>
      </c>
      <c r="D29" s="5">
        <f>40960/1024</f>
        <v>0</v>
      </c>
      <c r="E29" s="5" t="b">
        <v>0</v>
      </c>
    </row>
    <row r="30" spans="1:5">
      <c r="A30" s="5" t="s">
        <v>762</v>
      </c>
      <c r="B30" s="5" t="s">
        <v>857</v>
      </c>
      <c r="C30" s="5" t="s">
        <v>858</v>
      </c>
      <c r="D30" s="5">
        <f>12288/1024</f>
        <v>0</v>
      </c>
      <c r="E30" s="5" t="s">
        <v>818</v>
      </c>
    </row>
    <row r="31" spans="1:5">
      <c r="A31" s="5" t="s">
        <v>656</v>
      </c>
      <c r="B31" s="5" t="s">
        <v>859</v>
      </c>
      <c r="C31" s="5" t="s">
        <v>860</v>
      </c>
      <c r="D31" s="5">
        <f>206648/1024</f>
        <v>0</v>
      </c>
      <c r="E31" s="5" t="s">
        <v>818</v>
      </c>
    </row>
    <row r="32" spans="1:5">
      <c r="A32" s="5" t="s">
        <v>861</v>
      </c>
      <c r="B32" s="5" t="s">
        <v>862</v>
      </c>
      <c r="C32" s="5" t="s">
        <v>863</v>
      </c>
      <c r="D32" s="5">
        <f>20480/1024</f>
        <v>0</v>
      </c>
      <c r="E32" s="5" t="b">
        <v>0</v>
      </c>
    </row>
    <row r="33" spans="1:5">
      <c r="A33" s="5" t="s">
        <v>864</v>
      </c>
      <c r="B33" s="5" t="s">
        <v>865</v>
      </c>
      <c r="C33" s="5" t="s">
        <v>866</v>
      </c>
      <c r="D33" s="5">
        <f>40960/1024</f>
        <v>0</v>
      </c>
      <c r="E33" s="5" t="b">
        <v>0</v>
      </c>
    </row>
    <row r="34" spans="1:5">
      <c r="A34" s="5" t="s">
        <v>532</v>
      </c>
      <c r="B34" s="5" t="s">
        <v>867</v>
      </c>
      <c r="C34" s="5" t="s">
        <v>868</v>
      </c>
      <c r="D34" s="5">
        <f>12288/1024</f>
        <v>0</v>
      </c>
      <c r="E34" s="5" t="s">
        <v>818</v>
      </c>
    </row>
    <row r="35" spans="1:5">
      <c r="A35" s="5" t="s">
        <v>532</v>
      </c>
      <c r="B35" s="5" t="s">
        <v>867</v>
      </c>
      <c r="C35" s="5" t="s">
        <v>869</v>
      </c>
      <c r="D35" s="5">
        <f>104448/1024</f>
        <v>0</v>
      </c>
      <c r="E35" s="5" t="s">
        <v>818</v>
      </c>
    </row>
    <row r="36" spans="1:5">
      <c r="A36" s="5" t="s">
        <v>870</v>
      </c>
      <c r="B36" s="5" t="s">
        <v>871</v>
      </c>
      <c r="C36" s="5" t="s">
        <v>872</v>
      </c>
      <c r="D36" s="5">
        <f>40960/1024</f>
        <v>0</v>
      </c>
      <c r="E36" s="5" t="b">
        <v>0</v>
      </c>
    </row>
    <row r="37" spans="1:5">
      <c r="A37" s="5" t="s">
        <v>594</v>
      </c>
      <c r="B37" s="5" t="s">
        <v>873</v>
      </c>
      <c r="C37" s="5" t="s">
        <v>874</v>
      </c>
      <c r="D37" s="5">
        <f>102400/1024</f>
        <v>0</v>
      </c>
      <c r="E37" s="5" t="b">
        <v>0</v>
      </c>
    </row>
    <row r="38" spans="1:5">
      <c r="A38" s="5" t="s">
        <v>875</v>
      </c>
      <c r="B38" s="5" t="s">
        <v>876</v>
      </c>
      <c r="C38" s="5" t="s">
        <v>877</v>
      </c>
      <c r="D38" s="5">
        <f>40960/1024</f>
        <v>0</v>
      </c>
      <c r="E38" s="5" t="b">
        <v>0</v>
      </c>
    </row>
    <row r="39" spans="1:5">
      <c r="A39" s="5" t="s">
        <v>878</v>
      </c>
      <c r="B39" s="5" t="s">
        <v>879</v>
      </c>
      <c r="C39" s="5" t="s">
        <v>880</v>
      </c>
      <c r="D39" s="5">
        <f>10240/1024</f>
        <v>0</v>
      </c>
      <c r="E39" s="5" t="s">
        <v>818</v>
      </c>
    </row>
    <row r="40" spans="1:5">
      <c r="A40" s="5" t="s">
        <v>881</v>
      </c>
      <c r="B40" s="5" t="s">
        <v>882</v>
      </c>
      <c r="C40" s="5" t="s">
        <v>883</v>
      </c>
      <c r="D40" s="5">
        <f>40960/1024</f>
        <v>0</v>
      </c>
      <c r="E40" s="5" t="b">
        <v>0</v>
      </c>
    </row>
    <row r="41" spans="1:5">
      <c r="A41" s="5" t="s">
        <v>884</v>
      </c>
      <c r="B41" s="5" t="s">
        <v>885</v>
      </c>
      <c r="C41" s="5" t="s">
        <v>886</v>
      </c>
      <c r="D41" s="5">
        <f>102400/1024</f>
        <v>0</v>
      </c>
      <c r="E41" s="5" t="b">
        <v>0</v>
      </c>
    </row>
    <row r="42" spans="1:5">
      <c r="A42" s="5" t="s">
        <v>884</v>
      </c>
      <c r="B42" s="5" t="s">
        <v>885</v>
      </c>
      <c r="C42" s="5" t="s">
        <v>887</v>
      </c>
      <c r="D42" s="5">
        <f>204800/1024</f>
        <v>0</v>
      </c>
      <c r="E42" s="5" t="b">
        <v>0</v>
      </c>
    </row>
    <row r="43" spans="1:5">
      <c r="A43" s="5" t="s">
        <v>884</v>
      </c>
      <c r="B43" s="5" t="s">
        <v>885</v>
      </c>
      <c r="C43" s="5" t="s">
        <v>888</v>
      </c>
      <c r="D43" s="5">
        <f>512000/1024</f>
        <v>0</v>
      </c>
      <c r="E43" s="5" t="b">
        <v>0</v>
      </c>
    </row>
    <row r="44" spans="1:5">
      <c r="A44" s="5" t="s">
        <v>889</v>
      </c>
      <c r="B44" s="5" t="s">
        <v>890</v>
      </c>
      <c r="C44" s="5" t="s">
        <v>891</v>
      </c>
      <c r="D44" s="5">
        <f>10240/1024</f>
        <v>0</v>
      </c>
      <c r="E44" s="5" t="s">
        <v>818</v>
      </c>
    </row>
  </sheetData>
  <autoFilter ref="A1:Z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3"/>
  <sheetViews>
    <sheetView workbookViewId="0"/>
  </sheetViews>
  <sheetFormatPr defaultRowHeight="15"/>
  <cols>
    <col min="1" max="20" width="25.7109375" customWidth="1"/>
  </cols>
  <sheetData>
    <row r="1" spans="1:8">
      <c r="A1" s="4" t="s">
        <v>56</v>
      </c>
      <c r="B1" s="4" t="s">
        <v>104</v>
      </c>
      <c r="C1" s="4" t="s">
        <v>101</v>
      </c>
      <c r="D1" s="4" t="s">
        <v>105</v>
      </c>
      <c r="E1" s="4" t="s">
        <v>106</v>
      </c>
      <c r="F1" s="4" t="s">
        <v>107</v>
      </c>
      <c r="G1" s="4" t="s">
        <v>108</v>
      </c>
    </row>
    <row r="2" spans="1:8">
      <c r="A2" s="5" t="s">
        <v>384</v>
      </c>
      <c r="B2" s="5" t="s">
        <v>524</v>
      </c>
      <c r="C2" s="5" t="s">
        <v>695</v>
      </c>
      <c r="D2" s="5">
        <v>40</v>
      </c>
      <c r="E2" s="5" t="s">
        <v>523</v>
      </c>
      <c r="F2" s="5">
        <f>VLOOKUP(E2,'STORAGE CONTAINER'!$A$2:$B$1000000,COLUMN('STORAGE CONTAINER'!B:B)-COLUMN('STORAGE CONTAINER'!$A$2:$B$1000000)+1,0)</f>
        <v>0</v>
      </c>
      <c r="G2" s="5" t="s">
        <v>892</v>
      </c>
      <c r="H2" s="5"/>
    </row>
    <row r="3" spans="1:8">
      <c r="A3" s="5" t="s">
        <v>225</v>
      </c>
      <c r="B3" s="5" t="s">
        <v>520</v>
      </c>
      <c r="C3" s="5" t="s">
        <v>564</v>
      </c>
      <c r="D3" s="5">
        <v>30</v>
      </c>
      <c r="E3" s="5" t="s">
        <v>523</v>
      </c>
      <c r="F3" s="5">
        <f>VLOOKUP(E3,'STORAGE CONTAINER'!$A$2:$B$1000000,COLUMN('STORAGE CONTAINER'!B:B)-COLUMN('STORAGE CONTAINER'!$A$2:$B$1000000)+1,0)</f>
        <v>0</v>
      </c>
      <c r="G3" s="5" t="s">
        <v>893</v>
      </c>
      <c r="H3" s="5"/>
    </row>
    <row r="4" spans="1:8">
      <c r="A4" s="5" t="s">
        <v>225</v>
      </c>
      <c r="B4" s="5" t="s">
        <v>524</v>
      </c>
      <c r="C4" s="5" t="s">
        <v>565</v>
      </c>
      <c r="D4" s="5">
        <v>11</v>
      </c>
      <c r="E4" s="5" t="s">
        <v>523</v>
      </c>
      <c r="F4" s="5">
        <f>VLOOKUP(E4,'STORAGE CONTAINER'!$A$2:$B$1000000,COLUMN('STORAGE CONTAINER'!B:B)-COLUMN('STORAGE CONTAINER'!$A$2:$B$1000000)+1,0)</f>
        <v>0</v>
      </c>
      <c r="G4" s="5" t="s">
        <v>894</v>
      </c>
      <c r="H4" s="5"/>
    </row>
    <row r="5" spans="1:8">
      <c r="A5" s="5" t="s">
        <v>509</v>
      </c>
      <c r="B5" s="5" t="s">
        <v>520</v>
      </c>
      <c r="C5" s="5" t="s">
        <v>760</v>
      </c>
      <c r="D5" s="5">
        <v>100</v>
      </c>
      <c r="E5" s="5" t="s">
        <v>523</v>
      </c>
      <c r="F5" s="5">
        <f>VLOOKUP(E5,'STORAGE CONTAINER'!$A$2:$B$1000000,COLUMN('STORAGE CONTAINER'!B:B)-COLUMN('STORAGE CONTAINER'!$A$2:$B$1000000)+1,0)</f>
        <v>0</v>
      </c>
      <c r="G5" s="5" t="s">
        <v>895</v>
      </c>
      <c r="H5" s="5"/>
    </row>
    <row r="6" spans="1:8">
      <c r="A6" s="5" t="s">
        <v>439</v>
      </c>
      <c r="B6" s="5" t="s">
        <v>548</v>
      </c>
      <c r="C6" s="5" t="s">
        <v>725</v>
      </c>
      <c r="D6" s="5">
        <v>4.0322265625</v>
      </c>
      <c r="E6" s="5" t="s">
        <v>523</v>
      </c>
      <c r="F6" s="5">
        <f>VLOOKUP(E6,'STORAGE CONTAINER'!$A$2:$B$1000000,COLUMN('STORAGE CONTAINER'!B:B)-COLUMN('STORAGE CONTAINER'!$A$2:$B$1000000)+1,0)</f>
        <v>0</v>
      </c>
      <c r="G6" s="5" t="s">
        <v>896</v>
      </c>
      <c r="H6" s="5"/>
    </row>
    <row r="7" spans="1:8">
      <c r="A7" s="5" t="s">
        <v>498</v>
      </c>
      <c r="B7" s="5" t="s">
        <v>524</v>
      </c>
      <c r="C7" s="5" t="s">
        <v>754</v>
      </c>
      <c r="D7" s="5">
        <v>40</v>
      </c>
      <c r="E7" s="5" t="s">
        <v>523</v>
      </c>
      <c r="F7" s="5">
        <f>VLOOKUP(E7,'STORAGE CONTAINER'!$A$2:$B$1000000,COLUMN('STORAGE CONTAINER'!B:B)-COLUMN('STORAGE CONTAINER'!$A$2:$B$1000000)+1,0)</f>
        <v>0</v>
      </c>
      <c r="G7" s="5" t="s">
        <v>897</v>
      </c>
      <c r="H7" s="5"/>
    </row>
    <row r="8" spans="1:8">
      <c r="A8" s="5" t="s">
        <v>309</v>
      </c>
      <c r="B8" s="5" t="s">
        <v>535</v>
      </c>
      <c r="C8" s="5" t="s">
        <v>659</v>
      </c>
      <c r="D8" s="5">
        <v>0.0003566741943359375</v>
      </c>
      <c r="E8" s="5" t="s">
        <v>537</v>
      </c>
      <c r="F8" s="5">
        <f>VLOOKUP(E8,'STORAGE CONTAINER'!$A$2:$B$1000000,COLUMN('STORAGE CONTAINER'!B:B)-COLUMN('STORAGE CONTAINER'!$A$2:$B$1000000)+1,0)</f>
        <v>0</v>
      </c>
      <c r="G8" s="5" t="s">
        <v>898</v>
      </c>
      <c r="H8" s="5"/>
    </row>
    <row r="9" spans="1:8">
      <c r="A9" s="5" t="s">
        <v>157</v>
      </c>
      <c r="B9" s="5" t="s">
        <v>520</v>
      </c>
      <c r="C9" s="5" t="s">
        <v>538</v>
      </c>
      <c r="D9" s="5">
        <v>40</v>
      </c>
      <c r="E9" s="5" t="s">
        <v>523</v>
      </c>
      <c r="F9" s="5">
        <f>VLOOKUP(E9,'STORAGE CONTAINER'!$A$2:$B$1000000,COLUMN('STORAGE CONTAINER'!B:B)-COLUMN('STORAGE CONTAINER'!$A$2:$B$1000000)+1,0)</f>
        <v>0</v>
      </c>
      <c r="G9" s="5" t="s">
        <v>899</v>
      </c>
      <c r="H9" s="5"/>
    </row>
    <row r="10" spans="1:8">
      <c r="A10" s="5" t="s">
        <v>365</v>
      </c>
      <c r="B10" s="5" t="s">
        <v>524</v>
      </c>
      <c r="C10" s="5" t="s">
        <v>688</v>
      </c>
      <c r="D10" s="5">
        <v>40</v>
      </c>
      <c r="E10" s="5" t="s">
        <v>523</v>
      </c>
      <c r="F10" s="5">
        <f>VLOOKUP(E10,'STORAGE CONTAINER'!$A$2:$B$1000000,COLUMN('STORAGE CONTAINER'!B:B)-COLUMN('STORAGE CONTAINER'!$A$2:$B$1000000)+1,0)</f>
        <v>0</v>
      </c>
      <c r="G10" s="5" t="s">
        <v>900</v>
      </c>
      <c r="H10" s="5"/>
    </row>
    <row r="11" spans="1:8">
      <c r="A11" s="5" t="s">
        <v>234</v>
      </c>
      <c r="B11" s="5" t="s">
        <v>520</v>
      </c>
      <c r="C11" s="5" t="s">
        <v>597</v>
      </c>
      <c r="D11" s="5">
        <v>16</v>
      </c>
      <c r="E11" s="5" t="s">
        <v>551</v>
      </c>
      <c r="F11" s="5">
        <f>VLOOKUP(E11,'STORAGE CONTAINER'!$A$2:$B$1000000,COLUMN('STORAGE CONTAINER'!B:B)-COLUMN('STORAGE CONTAINER'!$A$2:$B$1000000)+1,0)</f>
        <v>0</v>
      </c>
      <c r="G11" s="5" t="s">
        <v>901</v>
      </c>
      <c r="H11" s="5"/>
    </row>
    <row r="12" spans="1:8">
      <c r="A12" s="5" t="s">
        <v>149</v>
      </c>
      <c r="B12" s="5" t="s">
        <v>520</v>
      </c>
      <c r="C12" s="5" t="s">
        <v>533</v>
      </c>
      <c r="D12" s="5">
        <v>120</v>
      </c>
      <c r="E12" s="5" t="s">
        <v>523</v>
      </c>
      <c r="F12" s="5">
        <f>VLOOKUP(E12,'STORAGE CONTAINER'!$A$2:$B$1000000,COLUMN('STORAGE CONTAINER'!B:B)-COLUMN('STORAGE CONTAINER'!$A$2:$B$1000000)+1,0)</f>
        <v>0</v>
      </c>
      <c r="G12" s="5" t="s">
        <v>902</v>
      </c>
      <c r="H12" s="5"/>
    </row>
    <row r="13" spans="1:8">
      <c r="A13" s="5" t="s">
        <v>225</v>
      </c>
      <c r="B13" s="5" t="s">
        <v>589</v>
      </c>
      <c r="C13" s="5" t="s">
        <v>590</v>
      </c>
      <c r="D13" s="5">
        <v>25</v>
      </c>
      <c r="E13" s="5" t="s">
        <v>523</v>
      </c>
      <c r="F13" s="5">
        <f>VLOOKUP(E13,'STORAGE CONTAINER'!$A$2:$B$1000000,COLUMN('STORAGE CONTAINER'!B:B)-COLUMN('STORAGE CONTAINER'!$A$2:$B$1000000)+1,0)</f>
        <v>0</v>
      </c>
      <c r="G13" s="5" t="s">
        <v>903</v>
      </c>
      <c r="H13" s="5"/>
    </row>
    <row r="14" spans="1:8">
      <c r="A14" s="5" t="s">
        <v>225</v>
      </c>
      <c r="B14" s="5" t="s">
        <v>571</v>
      </c>
      <c r="C14" s="5" t="s">
        <v>572</v>
      </c>
      <c r="D14" s="5">
        <v>16</v>
      </c>
      <c r="E14" s="5" t="s">
        <v>523</v>
      </c>
      <c r="F14" s="5">
        <f>VLOOKUP(E14,'STORAGE CONTAINER'!$A$2:$B$1000000,COLUMN('STORAGE CONTAINER'!B:B)-COLUMN('STORAGE CONTAINER'!$A$2:$B$1000000)+1,0)</f>
        <v>0</v>
      </c>
      <c r="G14" s="5" t="s">
        <v>904</v>
      </c>
      <c r="H14" s="5"/>
    </row>
    <row r="15" spans="1:8">
      <c r="A15" s="5" t="s">
        <v>332</v>
      </c>
      <c r="B15" s="5" t="s">
        <v>524</v>
      </c>
      <c r="C15" s="5" t="s">
        <v>669</v>
      </c>
      <c r="D15" s="5">
        <v>40</v>
      </c>
      <c r="E15" s="5" t="s">
        <v>523</v>
      </c>
      <c r="F15" s="5">
        <f>VLOOKUP(E15,'STORAGE CONTAINER'!$A$2:$B$1000000,COLUMN('STORAGE CONTAINER'!B:B)-COLUMN('STORAGE CONTAINER'!$A$2:$B$1000000)+1,0)</f>
        <v>0</v>
      </c>
      <c r="G15" s="5" t="s">
        <v>905</v>
      </c>
      <c r="H15" s="5"/>
    </row>
    <row r="16" spans="1:8">
      <c r="A16" s="5" t="s">
        <v>163</v>
      </c>
      <c r="B16" s="5" t="s">
        <v>535</v>
      </c>
      <c r="C16" s="5" t="s">
        <v>542</v>
      </c>
      <c r="D16" s="5">
        <v>0.000362396240234375</v>
      </c>
      <c r="E16" s="5" t="s">
        <v>537</v>
      </c>
      <c r="F16" s="5">
        <f>VLOOKUP(E16,'STORAGE CONTAINER'!$A$2:$B$1000000,COLUMN('STORAGE CONTAINER'!B:B)-COLUMN('STORAGE CONTAINER'!$A$2:$B$1000000)+1,0)</f>
        <v>0</v>
      </c>
      <c r="G16" s="5" t="s">
        <v>906</v>
      </c>
      <c r="H16" s="5"/>
    </row>
    <row r="17" spans="1:8">
      <c r="A17" s="5" t="s">
        <v>482</v>
      </c>
      <c r="B17" s="5" t="s">
        <v>520</v>
      </c>
      <c r="C17" s="5" t="s">
        <v>744</v>
      </c>
      <c r="D17" s="5">
        <v>40</v>
      </c>
      <c r="E17" s="5" t="s">
        <v>551</v>
      </c>
      <c r="F17" s="5">
        <f>VLOOKUP(E17,'STORAGE CONTAINER'!$A$2:$B$1000000,COLUMN('STORAGE CONTAINER'!B:B)-COLUMN('STORAGE CONTAINER'!$A$2:$B$1000000)+1,0)</f>
        <v>0</v>
      </c>
      <c r="G17" s="5" t="s">
        <v>907</v>
      </c>
      <c r="H17" s="5"/>
    </row>
    <row r="18" spans="1:8">
      <c r="A18" s="5" t="s">
        <v>317</v>
      </c>
      <c r="B18" s="5" t="s">
        <v>520</v>
      </c>
      <c r="C18" s="5" t="s">
        <v>663</v>
      </c>
      <c r="D18" s="5">
        <v>120</v>
      </c>
      <c r="E18" s="5" t="s">
        <v>523</v>
      </c>
      <c r="F18" s="5">
        <f>VLOOKUP(E18,'STORAGE CONTAINER'!$A$2:$B$1000000,COLUMN('STORAGE CONTAINER'!B:B)-COLUMN('STORAGE CONTAINER'!$A$2:$B$1000000)+1,0)</f>
        <v>0</v>
      </c>
      <c r="G18" s="5" t="s">
        <v>908</v>
      </c>
      <c r="H18" s="5"/>
    </row>
    <row r="19" spans="1:8">
      <c r="A19" s="5" t="s">
        <v>322</v>
      </c>
      <c r="B19" s="5" t="s">
        <v>520</v>
      </c>
      <c r="C19" s="5" t="s">
        <v>665</v>
      </c>
      <c r="D19" s="5">
        <v>80</v>
      </c>
      <c r="E19" s="5" t="s">
        <v>523</v>
      </c>
      <c r="F19" s="5">
        <f>VLOOKUP(E19,'STORAGE CONTAINER'!$A$2:$B$1000000,COLUMN('STORAGE CONTAINER'!B:B)-COLUMN('STORAGE CONTAINER'!$A$2:$B$1000000)+1,0)</f>
        <v>0</v>
      </c>
      <c r="G19" s="5" t="s">
        <v>909</v>
      </c>
      <c r="H19" s="5"/>
    </row>
    <row r="20" spans="1:8">
      <c r="A20" s="5" t="s">
        <v>312</v>
      </c>
      <c r="B20" s="5" t="s">
        <v>524</v>
      </c>
      <c r="C20" s="5" t="s">
        <v>661</v>
      </c>
      <c r="D20" s="5">
        <v>40</v>
      </c>
      <c r="E20" s="5" t="s">
        <v>523</v>
      </c>
      <c r="F20" s="5">
        <f>VLOOKUP(E20,'STORAGE CONTAINER'!$A$2:$B$1000000,COLUMN('STORAGE CONTAINER'!B:B)-COLUMN('STORAGE CONTAINER'!$A$2:$B$1000000)+1,0)</f>
        <v>0</v>
      </c>
      <c r="G20" s="5" t="s">
        <v>910</v>
      </c>
      <c r="H20" s="5"/>
    </row>
    <row r="21" spans="1:8">
      <c r="A21" s="5" t="s">
        <v>194</v>
      </c>
      <c r="B21" s="5" t="s">
        <v>524</v>
      </c>
      <c r="C21" s="5" t="s">
        <v>555</v>
      </c>
      <c r="D21" s="5">
        <v>37.25290298461914</v>
      </c>
      <c r="E21" s="5" t="s">
        <v>523</v>
      </c>
      <c r="F21" s="5">
        <f>VLOOKUP(E21,'STORAGE CONTAINER'!$A$2:$B$1000000,COLUMN('STORAGE CONTAINER'!B:B)-COLUMN('STORAGE CONTAINER'!$A$2:$B$1000000)+1,0)</f>
        <v>0</v>
      </c>
      <c r="G21" s="5" t="s">
        <v>911</v>
      </c>
      <c r="H21" s="5"/>
    </row>
    <row r="22" spans="1:8">
      <c r="A22" s="5" t="s">
        <v>432</v>
      </c>
      <c r="B22" s="5" t="s">
        <v>535</v>
      </c>
      <c r="C22" s="5" t="s">
        <v>721</v>
      </c>
      <c r="D22" s="5">
        <v>0.0003566741943359375</v>
      </c>
      <c r="E22" s="5" t="s">
        <v>537</v>
      </c>
      <c r="F22" s="5">
        <f>VLOOKUP(E22,'STORAGE CONTAINER'!$A$2:$B$1000000,COLUMN('STORAGE CONTAINER'!B:B)-COLUMN('STORAGE CONTAINER'!$A$2:$B$1000000)+1,0)</f>
        <v>0</v>
      </c>
      <c r="G22" s="5" t="s">
        <v>912</v>
      </c>
      <c r="H22" s="5"/>
    </row>
    <row r="23" spans="1:8">
      <c r="A23" s="5" t="s">
        <v>188</v>
      </c>
      <c r="B23" s="5" t="s">
        <v>520</v>
      </c>
      <c r="C23" s="5" t="s">
        <v>552</v>
      </c>
      <c r="D23" s="5">
        <v>16</v>
      </c>
      <c r="E23" s="5" t="s">
        <v>551</v>
      </c>
      <c r="F23" s="5">
        <f>VLOOKUP(E23,'STORAGE CONTAINER'!$A$2:$B$1000000,COLUMN('STORAGE CONTAINER'!B:B)-COLUMN('STORAGE CONTAINER'!$A$2:$B$1000000)+1,0)</f>
        <v>0</v>
      </c>
      <c r="G23" s="5" t="s">
        <v>913</v>
      </c>
      <c r="H23" s="5"/>
    </row>
    <row r="24" spans="1:8">
      <c r="A24" s="5" t="s">
        <v>461</v>
      </c>
      <c r="B24" s="5" t="s">
        <v>520</v>
      </c>
      <c r="C24" s="5" t="s">
        <v>735</v>
      </c>
      <c r="D24" s="5">
        <v>100</v>
      </c>
      <c r="E24" s="5" t="s">
        <v>523</v>
      </c>
      <c r="F24" s="5">
        <f>VLOOKUP(E24,'STORAGE CONTAINER'!$A$2:$B$1000000,COLUMN('STORAGE CONTAINER'!B:B)-COLUMN('STORAGE CONTAINER'!$A$2:$B$1000000)+1,0)</f>
        <v>0</v>
      </c>
      <c r="G24" s="5" t="s">
        <v>914</v>
      </c>
      <c r="H24" s="5"/>
    </row>
    <row r="25" spans="1:8">
      <c r="A25" s="5" t="s">
        <v>149</v>
      </c>
      <c r="B25" s="5" t="s">
        <v>535</v>
      </c>
      <c r="C25" s="5" t="s">
        <v>536</v>
      </c>
      <c r="D25" s="5">
        <v>0.0003566741943359375</v>
      </c>
      <c r="E25" s="5" t="s">
        <v>537</v>
      </c>
      <c r="F25" s="5">
        <f>VLOOKUP(E25,'STORAGE CONTAINER'!$A$2:$B$1000000,COLUMN('STORAGE CONTAINER'!B:B)-COLUMN('STORAGE CONTAINER'!$A$2:$B$1000000)+1,0)</f>
        <v>0</v>
      </c>
      <c r="G25" s="5" t="s">
        <v>915</v>
      </c>
      <c r="H25" s="5"/>
    </row>
    <row r="26" spans="1:8">
      <c r="A26" s="5" t="s">
        <v>251</v>
      </c>
      <c r="B26" s="5" t="s">
        <v>535</v>
      </c>
      <c r="C26" s="5" t="s">
        <v>635</v>
      </c>
      <c r="D26" s="5">
        <v>0.0003566741943359375</v>
      </c>
      <c r="E26" s="5" t="s">
        <v>537</v>
      </c>
      <c r="F26" s="5">
        <f>VLOOKUP(E26,'STORAGE CONTAINER'!$A$2:$B$1000000,COLUMN('STORAGE CONTAINER'!B:B)-COLUMN('STORAGE CONTAINER'!$A$2:$B$1000000)+1,0)</f>
        <v>0</v>
      </c>
      <c r="G26" s="5" t="s">
        <v>916</v>
      </c>
      <c r="H26" s="5"/>
    </row>
    <row r="27" spans="1:8">
      <c r="A27" s="5" t="s">
        <v>251</v>
      </c>
      <c r="B27" s="5" t="s">
        <v>524</v>
      </c>
      <c r="C27" s="5" t="s">
        <v>634</v>
      </c>
      <c r="D27" s="5">
        <v>40</v>
      </c>
      <c r="E27" s="5" t="s">
        <v>523</v>
      </c>
      <c r="F27" s="5">
        <f>VLOOKUP(E27,'STORAGE CONTAINER'!$A$2:$B$1000000,COLUMN('STORAGE CONTAINER'!B:B)-COLUMN('STORAGE CONTAINER'!$A$2:$B$1000000)+1,0)</f>
        <v>0</v>
      </c>
      <c r="G27" s="5" t="s">
        <v>917</v>
      </c>
      <c r="H27" s="5"/>
    </row>
    <row r="28" spans="1:8">
      <c r="A28" s="5" t="s">
        <v>246</v>
      </c>
      <c r="B28" s="5" t="s">
        <v>627</v>
      </c>
      <c r="C28" s="5" t="s">
        <v>628</v>
      </c>
      <c r="D28" s="5">
        <v>96.85754776000977</v>
      </c>
      <c r="E28" s="5" t="s">
        <v>523</v>
      </c>
      <c r="F28" s="5">
        <f>VLOOKUP(E28,'STORAGE CONTAINER'!$A$2:$B$1000000,COLUMN('STORAGE CONTAINER'!B:B)-COLUMN('STORAGE CONTAINER'!$A$2:$B$1000000)+1,0)</f>
        <v>0</v>
      </c>
      <c r="G28" s="5" t="s">
        <v>918</v>
      </c>
      <c r="H28" s="5"/>
    </row>
    <row r="29" spans="1:8">
      <c r="A29" s="5" t="s">
        <v>336</v>
      </c>
      <c r="B29" s="5" t="s">
        <v>526</v>
      </c>
      <c r="C29" s="5" t="s">
        <v>674</v>
      </c>
      <c r="D29" s="5">
        <v>45</v>
      </c>
      <c r="E29" s="5" t="s">
        <v>537</v>
      </c>
      <c r="F29" s="5">
        <f>VLOOKUP(E29,'STORAGE CONTAINER'!$A$2:$B$1000000,COLUMN('STORAGE CONTAINER'!B:B)-COLUMN('STORAGE CONTAINER'!$A$2:$B$1000000)+1,0)</f>
        <v>0</v>
      </c>
      <c r="G29" s="5" t="s">
        <v>919</v>
      </c>
      <c r="H29" s="5"/>
    </row>
    <row r="30" spans="1:8">
      <c r="A30" s="5" t="s">
        <v>251</v>
      </c>
      <c r="B30" s="5" t="s">
        <v>520</v>
      </c>
      <c r="C30" s="5" t="s">
        <v>633</v>
      </c>
      <c r="D30" s="5">
        <v>40</v>
      </c>
      <c r="E30" s="5" t="s">
        <v>523</v>
      </c>
      <c r="F30" s="5">
        <f>VLOOKUP(E30,'STORAGE CONTAINER'!$A$2:$B$1000000,COLUMN('STORAGE CONTAINER'!B:B)-COLUMN('STORAGE CONTAINER'!$A$2:$B$1000000)+1,0)</f>
        <v>0</v>
      </c>
      <c r="G30" s="5" t="s">
        <v>920</v>
      </c>
      <c r="H30" s="5"/>
    </row>
    <row r="31" spans="1:8">
      <c r="A31" s="5" t="s">
        <v>225</v>
      </c>
      <c r="B31" s="5" t="s">
        <v>575</v>
      </c>
      <c r="C31" s="5" t="s">
        <v>576</v>
      </c>
      <c r="D31" s="5">
        <v>18</v>
      </c>
      <c r="E31" s="5" t="s">
        <v>523</v>
      </c>
      <c r="F31" s="5">
        <f>VLOOKUP(E31,'STORAGE CONTAINER'!$A$2:$B$1000000,COLUMN('STORAGE CONTAINER'!B:B)-COLUMN('STORAGE CONTAINER'!$A$2:$B$1000000)+1,0)</f>
        <v>0</v>
      </c>
      <c r="G31" s="5" t="s">
        <v>921</v>
      </c>
      <c r="H31" s="5"/>
    </row>
    <row r="32" spans="1:8">
      <c r="A32" s="5" t="s">
        <v>269</v>
      </c>
      <c r="B32" s="5" t="s">
        <v>520</v>
      </c>
      <c r="C32" s="5" t="s">
        <v>686</v>
      </c>
      <c r="D32" s="5">
        <v>8</v>
      </c>
      <c r="E32" s="5" t="s">
        <v>523</v>
      </c>
      <c r="F32" s="5">
        <f>VLOOKUP(E32,'STORAGE CONTAINER'!$A$2:$B$1000000,COLUMN('STORAGE CONTAINER'!B:B)-COLUMN('STORAGE CONTAINER'!$A$2:$B$1000000)+1,0)</f>
        <v>0</v>
      </c>
      <c r="G32" s="5" t="s">
        <v>922</v>
      </c>
      <c r="H32" s="5"/>
    </row>
    <row r="33" spans="1:8">
      <c r="A33" s="5" t="s">
        <v>294</v>
      </c>
      <c r="B33" s="5" t="s">
        <v>535</v>
      </c>
      <c r="C33" s="5" t="s">
        <v>650</v>
      </c>
      <c r="D33" s="5">
        <v>0.000362396240234375</v>
      </c>
      <c r="E33" s="5" t="s">
        <v>537</v>
      </c>
      <c r="F33" s="5">
        <f>VLOOKUP(E33,'STORAGE CONTAINER'!$A$2:$B$1000000,COLUMN('STORAGE CONTAINER'!B:B)-COLUMN('STORAGE CONTAINER'!$A$2:$B$1000000)+1,0)</f>
        <v>0</v>
      </c>
      <c r="G33" s="5" t="s">
        <v>923</v>
      </c>
      <c r="H33" s="5"/>
    </row>
    <row r="34" spans="1:8">
      <c r="A34" s="5" t="s">
        <v>225</v>
      </c>
      <c r="B34" s="5" t="s">
        <v>591</v>
      </c>
      <c r="C34" s="5" t="s">
        <v>592</v>
      </c>
      <c r="D34" s="5">
        <v>26</v>
      </c>
      <c r="E34" s="5" t="s">
        <v>523</v>
      </c>
      <c r="F34" s="5">
        <f>VLOOKUP(E34,'STORAGE CONTAINER'!$A$2:$B$1000000,COLUMN('STORAGE CONTAINER'!B:B)-COLUMN('STORAGE CONTAINER'!$A$2:$B$1000000)+1,0)</f>
        <v>0</v>
      </c>
      <c r="G34" s="5" t="s">
        <v>924</v>
      </c>
      <c r="H34" s="5"/>
    </row>
    <row r="35" spans="1:8">
      <c r="A35" s="5" t="s">
        <v>449</v>
      </c>
      <c r="B35" s="5" t="s">
        <v>520</v>
      </c>
      <c r="C35" s="5" t="s">
        <v>729</v>
      </c>
      <c r="D35" s="5">
        <v>100</v>
      </c>
      <c r="E35" s="5" t="s">
        <v>523</v>
      </c>
      <c r="F35" s="5">
        <f>VLOOKUP(E35,'STORAGE CONTAINER'!$A$2:$B$1000000,COLUMN('STORAGE CONTAINER'!B:B)-COLUMN('STORAGE CONTAINER'!$A$2:$B$1000000)+1,0)</f>
        <v>0</v>
      </c>
      <c r="G35" s="5" t="s">
        <v>925</v>
      </c>
      <c r="H35" s="5"/>
    </row>
    <row r="36" spans="1:8">
      <c r="A36" s="5" t="s">
        <v>157</v>
      </c>
      <c r="B36" s="5" t="s">
        <v>524</v>
      </c>
      <c r="C36" s="5" t="s">
        <v>539</v>
      </c>
      <c r="D36" s="5">
        <v>40</v>
      </c>
      <c r="E36" s="5" t="s">
        <v>523</v>
      </c>
      <c r="F36" s="5">
        <f>VLOOKUP(E36,'STORAGE CONTAINER'!$A$2:$B$1000000,COLUMN('STORAGE CONTAINER'!B:B)-COLUMN('STORAGE CONTAINER'!$A$2:$B$1000000)+1,0)</f>
        <v>0</v>
      </c>
      <c r="G36" s="5" t="s">
        <v>926</v>
      </c>
      <c r="H36" s="5"/>
    </row>
    <row r="37" spans="1:8">
      <c r="A37" s="5" t="s">
        <v>341</v>
      </c>
      <c r="B37" s="5" t="s">
        <v>520</v>
      </c>
      <c r="C37" s="5" t="s">
        <v>675</v>
      </c>
      <c r="D37" s="5">
        <v>40</v>
      </c>
      <c r="E37" s="5" t="s">
        <v>551</v>
      </c>
      <c r="F37" s="5">
        <f>VLOOKUP(E37,'STORAGE CONTAINER'!$A$2:$B$1000000,COLUMN('STORAGE CONTAINER'!B:B)-COLUMN('STORAGE CONTAINER'!$A$2:$B$1000000)+1,0)</f>
        <v>0</v>
      </c>
      <c r="G37" s="5" t="s">
        <v>927</v>
      </c>
      <c r="H37" s="5"/>
    </row>
    <row r="38" spans="1:8">
      <c r="A38" s="5" t="s">
        <v>429</v>
      </c>
      <c r="B38" s="5" t="s">
        <v>520</v>
      </c>
      <c r="C38" s="5" t="s">
        <v>716</v>
      </c>
      <c r="D38" s="5">
        <v>40</v>
      </c>
      <c r="E38" s="5" t="s">
        <v>523</v>
      </c>
      <c r="F38" s="5">
        <f>VLOOKUP(E38,'STORAGE CONTAINER'!$A$2:$B$1000000,COLUMN('STORAGE CONTAINER'!B:B)-COLUMN('STORAGE CONTAINER'!$A$2:$B$1000000)+1,0)</f>
        <v>0</v>
      </c>
      <c r="G38" s="5" t="s">
        <v>928</v>
      </c>
      <c r="H38" s="5"/>
    </row>
    <row r="39" spans="1:8">
      <c r="A39" s="5" t="s">
        <v>207</v>
      </c>
      <c r="B39" s="5" t="s">
        <v>520</v>
      </c>
      <c r="C39" s="5" t="s">
        <v>557</v>
      </c>
      <c r="D39" s="5">
        <v>100</v>
      </c>
      <c r="E39" s="5" t="s">
        <v>523</v>
      </c>
      <c r="F39" s="5">
        <f>VLOOKUP(E39,'STORAGE CONTAINER'!$A$2:$B$1000000,COLUMN('STORAGE CONTAINER'!B:B)-COLUMN('STORAGE CONTAINER'!$A$2:$B$1000000)+1,0)</f>
        <v>0</v>
      </c>
      <c r="G39" s="5" t="s">
        <v>929</v>
      </c>
      <c r="H39" s="5"/>
    </row>
    <row r="40" spans="1:8">
      <c r="A40" s="5" t="s">
        <v>229</v>
      </c>
      <c r="B40" s="5" t="s">
        <v>535</v>
      </c>
      <c r="C40" s="5" t="s">
        <v>596</v>
      </c>
      <c r="D40" s="5">
        <v>0.000362396240234375</v>
      </c>
      <c r="E40" s="5" t="s">
        <v>537</v>
      </c>
      <c r="F40" s="5">
        <f>VLOOKUP(E40,'STORAGE CONTAINER'!$A$2:$B$1000000,COLUMN('STORAGE CONTAINER'!B:B)-COLUMN('STORAGE CONTAINER'!$A$2:$B$1000000)+1,0)</f>
        <v>0</v>
      </c>
      <c r="G40" s="5" t="s">
        <v>930</v>
      </c>
      <c r="H40" s="5"/>
    </row>
    <row r="41" spans="1:8">
      <c r="A41" s="5" t="s">
        <v>502</v>
      </c>
      <c r="B41" s="5" t="s">
        <v>535</v>
      </c>
      <c r="C41" s="5" t="s">
        <v>758</v>
      </c>
      <c r="D41" s="5">
        <v>0.0003566741943359375</v>
      </c>
      <c r="E41" s="5" t="s">
        <v>537</v>
      </c>
      <c r="F41" s="5">
        <f>VLOOKUP(E41,'STORAGE CONTAINER'!$A$2:$B$1000000,COLUMN('STORAGE CONTAINER'!B:B)-COLUMN('STORAGE CONTAINER'!$A$2:$B$1000000)+1,0)</f>
        <v>0</v>
      </c>
      <c r="G41" s="5" t="s">
        <v>931</v>
      </c>
      <c r="H41" s="5"/>
    </row>
    <row r="42" spans="1:8">
      <c r="A42" s="5" t="s">
        <v>336</v>
      </c>
      <c r="B42" s="5" t="s">
        <v>520</v>
      </c>
      <c r="C42" s="5" t="s">
        <v>672</v>
      </c>
      <c r="D42" s="5">
        <v>12</v>
      </c>
      <c r="E42" s="5" t="s">
        <v>537</v>
      </c>
      <c r="F42" s="5">
        <f>VLOOKUP(E42,'STORAGE CONTAINER'!$A$2:$B$1000000,COLUMN('STORAGE CONTAINER'!B:B)-COLUMN('STORAGE CONTAINER'!$A$2:$B$1000000)+1,0)</f>
        <v>0</v>
      </c>
      <c r="G42" s="5" t="s">
        <v>932</v>
      </c>
      <c r="H42" s="5"/>
    </row>
    <row r="43" spans="1:8">
      <c r="A43" s="5" t="s">
        <v>425</v>
      </c>
      <c r="B43" s="5" t="s">
        <v>520</v>
      </c>
      <c r="C43" s="5" t="s">
        <v>714</v>
      </c>
      <c r="D43" s="5">
        <v>8</v>
      </c>
      <c r="E43" s="5" t="s">
        <v>523</v>
      </c>
      <c r="F43" s="5">
        <f>VLOOKUP(E43,'STORAGE CONTAINER'!$A$2:$B$1000000,COLUMN('STORAGE CONTAINER'!B:B)-COLUMN('STORAGE CONTAINER'!$A$2:$B$1000000)+1,0)</f>
        <v>0</v>
      </c>
      <c r="G43" s="5" t="s">
        <v>933</v>
      </c>
      <c r="H43" s="5"/>
    </row>
    <row r="44" spans="1:8">
      <c r="A44" s="5" t="s">
        <v>358</v>
      </c>
      <c r="B44" s="5" t="s">
        <v>520</v>
      </c>
      <c r="C44" s="5" t="s">
        <v>683</v>
      </c>
      <c r="D44" s="5">
        <v>12</v>
      </c>
      <c r="E44" s="5" t="s">
        <v>537</v>
      </c>
      <c r="F44" s="5">
        <f>VLOOKUP(E44,'STORAGE CONTAINER'!$A$2:$B$1000000,COLUMN('STORAGE CONTAINER'!B:B)-COLUMN('STORAGE CONTAINER'!$A$2:$B$1000000)+1,0)</f>
        <v>0</v>
      </c>
      <c r="G44" s="5" t="s">
        <v>934</v>
      </c>
      <c r="H44" s="5"/>
    </row>
    <row r="45" spans="1:8">
      <c r="A45" s="5" t="s">
        <v>274</v>
      </c>
      <c r="B45" s="5" t="s">
        <v>520</v>
      </c>
      <c r="C45" s="5" t="s">
        <v>643</v>
      </c>
      <c r="D45" s="5">
        <v>40</v>
      </c>
      <c r="E45" s="5" t="s">
        <v>551</v>
      </c>
      <c r="F45" s="5">
        <f>VLOOKUP(E45,'STORAGE CONTAINER'!$A$2:$B$1000000,COLUMN('STORAGE CONTAINER'!B:B)-COLUMN('STORAGE CONTAINER'!$A$2:$B$1000000)+1,0)</f>
        <v>0</v>
      </c>
      <c r="G45" s="5" t="s">
        <v>935</v>
      </c>
      <c r="H45" s="5"/>
    </row>
    <row r="46" spans="1:8">
      <c r="A46" s="5" t="s">
        <v>395</v>
      </c>
      <c r="B46" s="5" t="s">
        <v>548</v>
      </c>
      <c r="C46" s="5" t="s">
        <v>704</v>
      </c>
      <c r="D46" s="5">
        <v>0.0003490447998046875</v>
      </c>
      <c r="E46" s="5" t="s">
        <v>523</v>
      </c>
      <c r="F46" s="5">
        <f>VLOOKUP(E46,'STORAGE CONTAINER'!$A$2:$B$1000000,COLUMN('STORAGE CONTAINER'!B:B)-COLUMN('STORAGE CONTAINER'!$A$2:$B$1000000)+1,0)</f>
        <v>0</v>
      </c>
      <c r="G46" s="5" t="s">
        <v>936</v>
      </c>
      <c r="H46" s="5"/>
    </row>
    <row r="47" spans="1:8">
      <c r="A47" s="5" t="s">
        <v>432</v>
      </c>
      <c r="B47" s="5" t="s">
        <v>520</v>
      </c>
      <c r="C47" s="5" t="s">
        <v>719</v>
      </c>
      <c r="D47" s="5">
        <v>40</v>
      </c>
      <c r="E47" s="5" t="s">
        <v>523</v>
      </c>
      <c r="F47" s="5">
        <f>VLOOKUP(E47,'STORAGE CONTAINER'!$A$2:$B$1000000,COLUMN('STORAGE CONTAINER'!B:B)-COLUMN('STORAGE CONTAINER'!$A$2:$B$1000000)+1,0)</f>
        <v>0</v>
      </c>
      <c r="G47" s="5" t="s">
        <v>937</v>
      </c>
      <c r="H47" s="5"/>
    </row>
    <row r="48" spans="1:8">
      <c r="A48" s="5" t="s">
        <v>494</v>
      </c>
      <c r="B48" s="5" t="s">
        <v>535</v>
      </c>
      <c r="C48" s="5" t="s">
        <v>752</v>
      </c>
      <c r="D48" s="5">
        <v>0.0003566741943359375</v>
      </c>
      <c r="E48" s="5" t="s">
        <v>537</v>
      </c>
      <c r="F48" s="5">
        <f>VLOOKUP(E48,'STORAGE CONTAINER'!$A$2:$B$1000000,COLUMN('STORAGE CONTAINER'!B:B)-COLUMN('STORAGE CONTAINER'!$A$2:$B$1000000)+1,0)</f>
        <v>0</v>
      </c>
      <c r="G48" s="5" t="s">
        <v>938</v>
      </c>
      <c r="H48" s="5"/>
    </row>
    <row r="49" spans="1:8">
      <c r="A49" s="5" t="s">
        <v>246</v>
      </c>
      <c r="B49" s="5" t="s">
        <v>629</v>
      </c>
      <c r="C49" s="5" t="s">
        <v>630</v>
      </c>
      <c r="D49" s="5">
        <v>97.78887033462524</v>
      </c>
      <c r="E49" s="5" t="s">
        <v>523</v>
      </c>
      <c r="F49" s="5">
        <f>VLOOKUP(E49,'STORAGE CONTAINER'!$A$2:$B$1000000,COLUMN('STORAGE CONTAINER'!B:B)-COLUMN('STORAGE CONTAINER'!$A$2:$B$1000000)+1,0)</f>
        <v>0</v>
      </c>
      <c r="G49" s="5" t="s">
        <v>939</v>
      </c>
      <c r="H49" s="5"/>
    </row>
    <row r="50" spans="1:8">
      <c r="A50" s="5" t="s">
        <v>365</v>
      </c>
      <c r="B50" s="5" t="s">
        <v>535</v>
      </c>
      <c r="C50" s="5" t="s">
        <v>689</v>
      </c>
      <c r="D50" s="5">
        <v>0.0003566741943359375</v>
      </c>
      <c r="E50" s="5" t="s">
        <v>537</v>
      </c>
      <c r="F50" s="5">
        <f>VLOOKUP(E50,'STORAGE CONTAINER'!$A$2:$B$1000000,COLUMN('STORAGE CONTAINER'!B:B)-COLUMN('STORAGE CONTAINER'!$A$2:$B$1000000)+1,0)</f>
        <v>0</v>
      </c>
      <c r="G50" s="5" t="s">
        <v>940</v>
      </c>
      <c r="H50" s="5"/>
    </row>
    <row r="51" spans="1:8">
      <c r="A51" s="5" t="s">
        <v>225</v>
      </c>
      <c r="B51" s="5" t="s">
        <v>531</v>
      </c>
      <c r="C51" s="5" t="s">
        <v>568</v>
      </c>
      <c r="D51" s="5">
        <v>14</v>
      </c>
      <c r="E51" s="5" t="s">
        <v>523</v>
      </c>
      <c r="F51" s="5">
        <f>VLOOKUP(E51,'STORAGE CONTAINER'!$A$2:$B$1000000,COLUMN('STORAGE CONTAINER'!B:B)-COLUMN('STORAGE CONTAINER'!$A$2:$B$1000000)+1,0)</f>
        <v>0</v>
      </c>
      <c r="G51" s="5" t="s">
        <v>941</v>
      </c>
      <c r="H51" s="5"/>
    </row>
    <row r="52" spans="1:8">
      <c r="A52" s="5" t="s">
        <v>439</v>
      </c>
      <c r="B52" s="5" t="s">
        <v>520</v>
      </c>
      <c r="C52" s="5" t="s">
        <v>726</v>
      </c>
      <c r="D52" s="5">
        <v>16</v>
      </c>
      <c r="E52" s="5" t="s">
        <v>551</v>
      </c>
      <c r="F52" s="5">
        <f>VLOOKUP(E52,'STORAGE CONTAINER'!$A$2:$B$1000000,COLUMN('STORAGE CONTAINER'!B:B)-COLUMN('STORAGE CONTAINER'!$A$2:$B$1000000)+1,0)</f>
        <v>0</v>
      </c>
      <c r="G52" s="5" t="s">
        <v>942</v>
      </c>
      <c r="H52" s="5"/>
    </row>
    <row r="53" spans="1:8">
      <c r="A53" s="5" t="s">
        <v>486</v>
      </c>
      <c r="B53" s="5" t="s">
        <v>520</v>
      </c>
      <c r="C53" s="5" t="s">
        <v>745</v>
      </c>
      <c r="D53" s="5">
        <v>40</v>
      </c>
      <c r="E53" s="5" t="s">
        <v>523</v>
      </c>
      <c r="F53" s="5">
        <f>VLOOKUP(E53,'STORAGE CONTAINER'!$A$2:$B$1000000,COLUMN('STORAGE CONTAINER'!B:B)-COLUMN('STORAGE CONTAINER'!$A$2:$B$1000000)+1,0)</f>
        <v>0</v>
      </c>
      <c r="G53" s="5" t="s">
        <v>943</v>
      </c>
      <c r="H53" s="5"/>
    </row>
    <row r="54" spans="1:8">
      <c r="A54" s="5" t="s">
        <v>515</v>
      </c>
      <c r="B54" s="5" t="s">
        <v>520</v>
      </c>
      <c r="C54" s="5" t="s">
        <v>681</v>
      </c>
      <c r="D54" s="5">
        <v>8</v>
      </c>
      <c r="E54" s="5" t="s">
        <v>523</v>
      </c>
      <c r="F54" s="5">
        <f>VLOOKUP(E54,'STORAGE CONTAINER'!$A$2:$B$1000000,COLUMN('STORAGE CONTAINER'!B:B)-COLUMN('STORAGE CONTAINER'!$A$2:$B$1000000)+1,0)</f>
        <v>0</v>
      </c>
      <c r="G54" s="5" t="s">
        <v>944</v>
      </c>
      <c r="H54" s="5"/>
    </row>
    <row r="55" spans="1:8">
      <c r="A55" s="5" t="s">
        <v>425</v>
      </c>
      <c r="B55" s="5" t="s">
        <v>535</v>
      </c>
      <c r="C55" s="5" t="s">
        <v>715</v>
      </c>
      <c r="D55" s="5">
        <v>0.0003566741943359375</v>
      </c>
      <c r="E55" s="5" t="s">
        <v>537</v>
      </c>
      <c r="F55" s="5">
        <f>VLOOKUP(E55,'STORAGE CONTAINER'!$A$2:$B$1000000,COLUMN('STORAGE CONTAINER'!B:B)-COLUMN('STORAGE CONTAINER'!$A$2:$B$1000000)+1,0)</f>
        <v>0</v>
      </c>
      <c r="G55" s="5" t="s">
        <v>945</v>
      </c>
      <c r="H55" s="5"/>
    </row>
    <row r="56" spans="1:8">
      <c r="A56" s="5" t="s">
        <v>486</v>
      </c>
      <c r="B56" s="5" t="s">
        <v>535</v>
      </c>
      <c r="C56" s="5" t="s">
        <v>747</v>
      </c>
      <c r="D56" s="5">
        <v>0.0003566741943359375</v>
      </c>
      <c r="E56" s="5" t="s">
        <v>537</v>
      </c>
      <c r="F56" s="5">
        <f>VLOOKUP(E56,'STORAGE CONTAINER'!$A$2:$B$1000000,COLUMN('STORAGE CONTAINER'!B:B)-COLUMN('STORAGE CONTAINER'!$A$2:$B$1000000)+1,0)</f>
        <v>0</v>
      </c>
      <c r="G56" s="5" t="s">
        <v>946</v>
      </c>
      <c r="H56" s="5"/>
    </row>
    <row r="57" spans="1:8">
      <c r="A57" s="5" t="s">
        <v>298</v>
      </c>
      <c r="B57" s="5" t="s">
        <v>520</v>
      </c>
      <c r="C57" s="5" t="s">
        <v>652</v>
      </c>
      <c r="D57" s="5">
        <v>12</v>
      </c>
      <c r="E57" s="5" t="s">
        <v>537</v>
      </c>
      <c r="F57" s="5">
        <f>VLOOKUP(E57,'STORAGE CONTAINER'!$A$2:$B$1000000,COLUMN('STORAGE CONTAINER'!B:B)-COLUMN('STORAGE CONTAINER'!$A$2:$B$1000000)+1,0)</f>
        <v>0</v>
      </c>
      <c r="G57" s="5" t="s">
        <v>947</v>
      </c>
      <c r="H57" s="5"/>
    </row>
    <row r="58" spans="1:8">
      <c r="A58" s="5" t="s">
        <v>486</v>
      </c>
      <c r="B58" s="5" t="s">
        <v>524</v>
      </c>
      <c r="C58" s="5" t="s">
        <v>746</v>
      </c>
      <c r="D58" s="5">
        <v>40</v>
      </c>
      <c r="E58" s="5" t="s">
        <v>523</v>
      </c>
      <c r="F58" s="5">
        <f>VLOOKUP(E58,'STORAGE CONTAINER'!$A$2:$B$1000000,COLUMN('STORAGE CONTAINER'!B:B)-COLUMN('STORAGE CONTAINER'!$A$2:$B$1000000)+1,0)</f>
        <v>0</v>
      </c>
      <c r="G58" s="5" t="s">
        <v>948</v>
      </c>
      <c r="H58" s="5"/>
    </row>
    <row r="59" spans="1:8">
      <c r="A59" s="5" t="s">
        <v>490</v>
      </c>
      <c r="B59" s="5" t="s">
        <v>520</v>
      </c>
      <c r="C59" s="5" t="s">
        <v>748</v>
      </c>
      <c r="D59" s="5">
        <v>60</v>
      </c>
      <c r="E59" s="5" t="s">
        <v>523</v>
      </c>
      <c r="F59" s="5">
        <f>VLOOKUP(E59,'STORAGE CONTAINER'!$A$2:$B$1000000,COLUMN('STORAGE CONTAINER'!B:B)-COLUMN('STORAGE CONTAINER'!$A$2:$B$1000000)+1,0)</f>
        <v>0</v>
      </c>
      <c r="G59" s="5" t="s">
        <v>949</v>
      </c>
      <c r="H59" s="5"/>
    </row>
    <row r="60" spans="1:8">
      <c r="A60" s="5" t="s">
        <v>298</v>
      </c>
      <c r="B60" s="5" t="s">
        <v>548</v>
      </c>
      <c r="C60" s="5" t="s">
        <v>651</v>
      </c>
      <c r="D60" s="5">
        <v>0.0003509521484375</v>
      </c>
      <c r="E60" s="5" t="s">
        <v>537</v>
      </c>
      <c r="F60" s="5">
        <f>VLOOKUP(E60,'STORAGE CONTAINER'!$A$2:$B$1000000,COLUMN('STORAGE CONTAINER'!B:B)-COLUMN('STORAGE CONTAINER'!$A$2:$B$1000000)+1,0)</f>
        <v>0</v>
      </c>
      <c r="G60" s="5" t="s">
        <v>950</v>
      </c>
      <c r="H60" s="5"/>
    </row>
    <row r="61" spans="1:8">
      <c r="A61" s="5" t="s">
        <v>269</v>
      </c>
      <c r="B61" s="5" t="s">
        <v>520</v>
      </c>
      <c r="C61" s="5" t="s">
        <v>641</v>
      </c>
      <c r="D61" s="5">
        <v>8</v>
      </c>
      <c r="E61" s="5" t="s">
        <v>523</v>
      </c>
      <c r="F61" s="5">
        <f>VLOOKUP(E61,'STORAGE CONTAINER'!$A$2:$B$1000000,COLUMN('STORAGE CONTAINER'!B:B)-COLUMN('STORAGE CONTAINER'!$A$2:$B$1000000)+1,0)</f>
        <v>0</v>
      </c>
      <c r="G61" s="5" t="s">
        <v>951</v>
      </c>
      <c r="H61" s="5"/>
    </row>
    <row r="62" spans="1:8">
      <c r="A62" s="5" t="s">
        <v>234</v>
      </c>
      <c r="B62" s="5" t="s">
        <v>524</v>
      </c>
      <c r="C62" s="5" t="s">
        <v>598</v>
      </c>
      <c r="D62" s="5">
        <v>1000</v>
      </c>
      <c r="E62" s="5" t="s">
        <v>523</v>
      </c>
      <c r="F62" s="5">
        <f>VLOOKUP(E62,'STORAGE CONTAINER'!$A$2:$B$1000000,COLUMN('STORAGE CONTAINER'!B:B)-COLUMN('STORAGE CONTAINER'!$A$2:$B$1000000)+1,0)</f>
        <v>0</v>
      </c>
      <c r="G62" s="5" t="s">
        <v>952</v>
      </c>
      <c r="H62" s="5"/>
    </row>
    <row r="63" spans="1:8">
      <c r="A63" s="5" t="s">
        <v>157</v>
      </c>
      <c r="B63" s="5" t="s">
        <v>535</v>
      </c>
      <c r="C63" s="5" t="s">
        <v>540</v>
      </c>
      <c r="D63" s="5">
        <v>0.0003566741943359375</v>
      </c>
      <c r="E63" s="5" t="s">
        <v>537</v>
      </c>
      <c r="F63" s="5">
        <f>VLOOKUP(E63,'STORAGE CONTAINER'!$A$2:$B$1000000,COLUMN('STORAGE CONTAINER'!B:B)-COLUMN('STORAGE CONTAINER'!$A$2:$B$1000000)+1,0)</f>
        <v>0</v>
      </c>
      <c r="G63" s="5" t="s">
        <v>953</v>
      </c>
      <c r="H63" s="5"/>
    </row>
    <row r="64" spans="1:8">
      <c r="A64" s="5" t="s">
        <v>317</v>
      </c>
      <c r="B64" s="5" t="s">
        <v>535</v>
      </c>
      <c r="C64" s="5" t="s">
        <v>664</v>
      </c>
      <c r="D64" s="5">
        <v>0.000362396240234375</v>
      </c>
      <c r="E64" s="5" t="s">
        <v>537</v>
      </c>
      <c r="F64" s="5">
        <f>VLOOKUP(E64,'STORAGE CONTAINER'!$A$2:$B$1000000,COLUMN('STORAGE CONTAINER'!B:B)-COLUMN('STORAGE CONTAINER'!$A$2:$B$1000000)+1,0)</f>
        <v>0</v>
      </c>
      <c r="G64" s="5" t="s">
        <v>954</v>
      </c>
      <c r="H64" s="5"/>
    </row>
    <row r="65" spans="1:8">
      <c r="A65" s="5" t="s">
        <v>269</v>
      </c>
      <c r="B65" s="5" t="s">
        <v>535</v>
      </c>
      <c r="C65" s="5" t="s">
        <v>642</v>
      </c>
      <c r="D65" s="5">
        <v>0.0003566741943359375</v>
      </c>
      <c r="E65" s="5" t="s">
        <v>537</v>
      </c>
      <c r="F65" s="5">
        <f>VLOOKUP(E65,'STORAGE CONTAINER'!$A$2:$B$1000000,COLUMN('STORAGE CONTAINER'!B:B)-COLUMN('STORAGE CONTAINER'!$A$2:$B$1000000)+1,0)</f>
        <v>0</v>
      </c>
      <c r="G65" s="5" t="s">
        <v>955</v>
      </c>
      <c r="H65" s="5"/>
    </row>
    <row r="66" spans="1:8">
      <c r="A66" s="5" t="s">
        <v>349</v>
      </c>
      <c r="B66" s="5" t="s">
        <v>520</v>
      </c>
      <c r="C66" s="5" t="s">
        <v>679</v>
      </c>
      <c r="D66" s="5">
        <v>80</v>
      </c>
      <c r="E66" s="5" t="s">
        <v>523</v>
      </c>
      <c r="F66" s="5">
        <f>VLOOKUP(E66,'STORAGE CONTAINER'!$A$2:$B$1000000,COLUMN('STORAGE CONTAINER'!B:B)-COLUMN('STORAGE CONTAINER'!$A$2:$B$1000000)+1,0)</f>
        <v>0</v>
      </c>
      <c r="G66" s="5" t="s">
        <v>956</v>
      </c>
      <c r="H66" s="5"/>
    </row>
    <row r="67" spans="1:8">
      <c r="A67" s="5" t="s">
        <v>477</v>
      </c>
      <c r="B67" s="5" t="s">
        <v>520</v>
      </c>
      <c r="C67" s="5" t="s">
        <v>743</v>
      </c>
      <c r="D67" s="5">
        <v>80</v>
      </c>
      <c r="E67" s="5" t="s">
        <v>523</v>
      </c>
      <c r="F67" s="5">
        <f>VLOOKUP(E67,'STORAGE CONTAINER'!$A$2:$B$1000000,COLUMN('STORAGE CONTAINER'!B:B)-COLUMN('STORAGE CONTAINER'!$A$2:$B$1000000)+1,0)</f>
        <v>0</v>
      </c>
      <c r="G67" s="5" t="s">
        <v>957</v>
      </c>
      <c r="H67" s="5"/>
    </row>
    <row r="68" spans="1:8">
      <c r="A68" s="5" t="s">
        <v>502</v>
      </c>
      <c r="B68" s="5" t="s">
        <v>520</v>
      </c>
      <c r="C68" s="5" t="s">
        <v>756</v>
      </c>
      <c r="D68" s="5">
        <v>40</v>
      </c>
      <c r="E68" s="5" t="s">
        <v>523</v>
      </c>
      <c r="F68" s="5">
        <f>VLOOKUP(E68,'STORAGE CONTAINER'!$A$2:$B$1000000,COLUMN('STORAGE CONTAINER'!B:B)-COLUMN('STORAGE CONTAINER'!$A$2:$B$1000000)+1,0)</f>
        <v>0</v>
      </c>
      <c r="G68" s="5" t="s">
        <v>958</v>
      </c>
      <c r="H68" s="5"/>
    </row>
    <row r="69" spans="1:8">
      <c r="A69" s="5" t="s">
        <v>134</v>
      </c>
      <c r="B69" s="5" t="s">
        <v>524</v>
      </c>
      <c r="C69" s="5" t="s">
        <v>525</v>
      </c>
      <c r="D69" s="5">
        <v>20</v>
      </c>
      <c r="E69" s="5" t="s">
        <v>523</v>
      </c>
      <c r="F69" s="5">
        <f>VLOOKUP(E69,'STORAGE CONTAINER'!$A$2:$B$1000000,COLUMN('STORAGE CONTAINER'!B:B)-COLUMN('STORAGE CONTAINER'!$A$2:$B$1000000)+1,0)</f>
        <v>0</v>
      </c>
      <c r="G69" s="5" t="s">
        <v>959</v>
      </c>
      <c r="H69" s="5"/>
    </row>
    <row r="70" spans="1:8">
      <c r="A70" s="5" t="s">
        <v>332</v>
      </c>
      <c r="B70" s="5" t="s">
        <v>535</v>
      </c>
      <c r="C70" s="5" t="s">
        <v>670</v>
      </c>
      <c r="D70" s="5">
        <v>0.0003566741943359375</v>
      </c>
      <c r="E70" s="5" t="s">
        <v>537</v>
      </c>
      <c r="F70" s="5">
        <f>VLOOKUP(E70,'STORAGE CONTAINER'!$A$2:$B$1000000,COLUMN('STORAGE CONTAINER'!B:B)-COLUMN('STORAGE CONTAINER'!$A$2:$B$1000000)+1,0)</f>
        <v>0</v>
      </c>
      <c r="G70" s="5" t="s">
        <v>960</v>
      </c>
      <c r="H70" s="5"/>
    </row>
    <row r="71" spans="1:8">
      <c r="A71" s="5" t="s">
        <v>474</v>
      </c>
      <c r="B71" s="5" t="s">
        <v>535</v>
      </c>
      <c r="C71" s="5" t="s">
        <v>742</v>
      </c>
      <c r="D71" s="5">
        <v>0.0003566741943359375</v>
      </c>
      <c r="E71" s="5" t="s">
        <v>537</v>
      </c>
      <c r="F71" s="5">
        <f>VLOOKUP(E71,'STORAGE CONTAINER'!$A$2:$B$1000000,COLUMN('STORAGE CONTAINER'!B:B)-COLUMN('STORAGE CONTAINER'!$A$2:$B$1000000)+1,0)</f>
        <v>0</v>
      </c>
      <c r="G71" s="5" t="s">
        <v>961</v>
      </c>
      <c r="H71" s="5"/>
    </row>
    <row r="72" spans="1:8">
      <c r="A72" s="5" t="s">
        <v>225</v>
      </c>
      <c r="B72" s="5" t="s">
        <v>581</v>
      </c>
      <c r="C72" s="5" t="s">
        <v>582</v>
      </c>
      <c r="D72" s="5">
        <v>21</v>
      </c>
      <c r="E72" s="5" t="s">
        <v>523</v>
      </c>
      <c r="F72" s="5">
        <f>VLOOKUP(E72,'STORAGE CONTAINER'!$A$2:$B$1000000,COLUMN('STORAGE CONTAINER'!B:B)-COLUMN('STORAGE CONTAINER'!$A$2:$B$1000000)+1,0)</f>
        <v>0</v>
      </c>
      <c r="G72" s="5" t="s">
        <v>962</v>
      </c>
      <c r="H72" s="5"/>
    </row>
    <row r="73" spans="1:8">
      <c r="A73" s="5" t="s">
        <v>212</v>
      </c>
      <c r="B73" s="5" t="s">
        <v>520</v>
      </c>
      <c r="C73" s="5" t="s">
        <v>558</v>
      </c>
      <c r="D73" s="5">
        <v>80</v>
      </c>
      <c r="E73" s="5" t="s">
        <v>523</v>
      </c>
      <c r="F73" s="5">
        <f>VLOOKUP(E73,'STORAGE CONTAINER'!$A$2:$B$1000000,COLUMN('STORAGE CONTAINER'!B:B)-COLUMN('STORAGE CONTAINER'!$A$2:$B$1000000)+1,0)</f>
        <v>0</v>
      </c>
      <c r="G73" s="5" t="s">
        <v>963</v>
      </c>
      <c r="H73" s="5"/>
    </row>
    <row r="74" spans="1:8">
      <c r="A74" s="5" t="s">
        <v>395</v>
      </c>
      <c r="B74" s="5" t="s">
        <v>531</v>
      </c>
      <c r="C74" s="5" t="s">
        <v>703</v>
      </c>
      <c r="D74" s="5">
        <v>357.142578125</v>
      </c>
      <c r="E74" s="5" t="s">
        <v>523</v>
      </c>
      <c r="F74" s="5">
        <f>VLOOKUP(E74,'STORAGE CONTAINER'!$A$2:$B$1000000,COLUMN('STORAGE CONTAINER'!B:B)-COLUMN('STORAGE CONTAINER'!$A$2:$B$1000000)+1,0)</f>
        <v>0</v>
      </c>
      <c r="G74" s="5" t="s">
        <v>964</v>
      </c>
      <c r="H74" s="5"/>
    </row>
    <row r="75" spans="1:8">
      <c r="A75" s="5" t="s">
        <v>134</v>
      </c>
      <c r="B75" s="5" t="s">
        <v>520</v>
      </c>
      <c r="C75" s="5" t="s">
        <v>522</v>
      </c>
      <c r="D75" s="5">
        <v>100</v>
      </c>
      <c r="E75" s="5" t="s">
        <v>523</v>
      </c>
      <c r="F75" s="5">
        <f>VLOOKUP(E75,'STORAGE CONTAINER'!$A$2:$B$1000000,COLUMN('STORAGE CONTAINER'!B:B)-COLUMN('STORAGE CONTAINER'!$A$2:$B$1000000)+1,0)</f>
        <v>0</v>
      </c>
      <c r="G75" s="5" t="s">
        <v>965</v>
      </c>
      <c r="H75" s="5"/>
    </row>
    <row r="76" spans="1:8">
      <c r="A76" s="5" t="s">
        <v>168</v>
      </c>
      <c r="B76" s="5" t="s">
        <v>535</v>
      </c>
      <c r="C76" s="5" t="s">
        <v>545</v>
      </c>
      <c r="D76" s="5">
        <v>0.0003566741943359375</v>
      </c>
      <c r="E76" s="5" t="s">
        <v>537</v>
      </c>
      <c r="F76" s="5">
        <f>VLOOKUP(E76,'STORAGE CONTAINER'!$A$2:$B$1000000,COLUMN('STORAGE CONTAINER'!B:B)-COLUMN('STORAGE CONTAINER'!$A$2:$B$1000000)+1,0)</f>
        <v>0</v>
      </c>
      <c r="G76" s="5" t="s">
        <v>966</v>
      </c>
      <c r="H76" s="5"/>
    </row>
    <row r="77" spans="1:8">
      <c r="A77" s="5" t="s">
        <v>409</v>
      </c>
      <c r="B77" s="5" t="s">
        <v>524</v>
      </c>
      <c r="C77" s="5" t="s">
        <v>709</v>
      </c>
      <c r="D77" s="5">
        <v>37.25290298461914</v>
      </c>
      <c r="E77" s="5" t="s">
        <v>523</v>
      </c>
      <c r="F77" s="5">
        <f>VLOOKUP(E77,'STORAGE CONTAINER'!$A$2:$B$1000000,COLUMN('STORAGE CONTAINER'!B:B)-COLUMN('STORAGE CONTAINER'!$A$2:$B$1000000)+1,0)</f>
        <v>0</v>
      </c>
      <c r="G77" s="5" t="s">
        <v>967</v>
      </c>
      <c r="H77" s="5"/>
    </row>
    <row r="78" spans="1:8">
      <c r="A78" s="5" t="s">
        <v>453</v>
      </c>
      <c r="B78" s="5" t="s">
        <v>535</v>
      </c>
      <c r="C78" s="5" t="s">
        <v>732</v>
      </c>
      <c r="D78" s="5">
        <v>0.0003566741943359375</v>
      </c>
      <c r="E78" s="5" t="s">
        <v>537</v>
      </c>
      <c r="F78" s="5">
        <f>VLOOKUP(E78,'STORAGE CONTAINER'!$A$2:$B$1000000,COLUMN('STORAGE CONTAINER'!B:B)-COLUMN('STORAGE CONTAINER'!$A$2:$B$1000000)+1,0)</f>
        <v>0</v>
      </c>
      <c r="G78" s="5" t="s">
        <v>968</v>
      </c>
      <c r="H78" s="5"/>
    </row>
    <row r="79" spans="1:8">
      <c r="A79" s="5" t="s">
        <v>225</v>
      </c>
      <c r="B79" s="5" t="s">
        <v>579</v>
      </c>
      <c r="C79" s="5" t="s">
        <v>580</v>
      </c>
      <c r="D79" s="5">
        <v>20</v>
      </c>
      <c r="E79" s="5" t="s">
        <v>523</v>
      </c>
      <c r="F79" s="5">
        <f>VLOOKUP(E79,'STORAGE CONTAINER'!$A$2:$B$1000000,COLUMN('STORAGE CONTAINER'!B:B)-COLUMN('STORAGE CONTAINER'!$A$2:$B$1000000)+1,0)</f>
        <v>0</v>
      </c>
      <c r="G79" s="5" t="s">
        <v>969</v>
      </c>
      <c r="H79" s="5"/>
    </row>
    <row r="80" spans="1:8">
      <c r="A80" s="5" t="s">
        <v>246</v>
      </c>
      <c r="B80" s="5" t="s">
        <v>612</v>
      </c>
      <c r="C80" s="5" t="s">
        <v>613</v>
      </c>
      <c r="D80" s="5">
        <v>11.17587089538574</v>
      </c>
      <c r="E80" s="5" t="s">
        <v>523</v>
      </c>
      <c r="F80" s="5">
        <f>VLOOKUP(E80,'STORAGE CONTAINER'!$A$2:$B$1000000,COLUMN('STORAGE CONTAINER'!B:B)-COLUMN('STORAGE CONTAINER'!$A$2:$B$1000000)+1,0)</f>
        <v>0</v>
      </c>
      <c r="G80" s="5" t="s">
        <v>970</v>
      </c>
      <c r="H80" s="5"/>
    </row>
    <row r="81" spans="1:8">
      <c r="A81" s="5" t="s">
        <v>225</v>
      </c>
      <c r="B81" s="5" t="s">
        <v>587</v>
      </c>
      <c r="C81" s="5" t="s">
        <v>588</v>
      </c>
      <c r="D81" s="5">
        <v>24</v>
      </c>
      <c r="E81" s="5" t="s">
        <v>523</v>
      </c>
      <c r="F81" s="5">
        <f>VLOOKUP(E81,'STORAGE CONTAINER'!$A$2:$B$1000000,COLUMN('STORAGE CONTAINER'!B:B)-COLUMN('STORAGE CONTAINER'!$A$2:$B$1000000)+1,0)</f>
        <v>0</v>
      </c>
      <c r="G81" s="5" t="s">
        <v>971</v>
      </c>
      <c r="H81" s="5"/>
    </row>
    <row r="82" spans="1:8">
      <c r="A82" s="5" t="s">
        <v>470</v>
      </c>
      <c r="B82" s="5" t="s">
        <v>520</v>
      </c>
      <c r="C82" s="5" t="s">
        <v>739</v>
      </c>
      <c r="D82" s="5">
        <v>100</v>
      </c>
      <c r="E82" s="5" t="s">
        <v>523</v>
      </c>
      <c r="F82" s="5">
        <f>VLOOKUP(E82,'STORAGE CONTAINER'!$A$2:$B$1000000,COLUMN('STORAGE CONTAINER'!B:B)-COLUMN('STORAGE CONTAINER'!$A$2:$B$1000000)+1,0)</f>
        <v>0</v>
      </c>
      <c r="G82" s="5" t="s">
        <v>972</v>
      </c>
      <c r="H82" s="5"/>
    </row>
    <row r="83" spans="1:8">
      <c r="A83" s="5" t="s">
        <v>225</v>
      </c>
      <c r="B83" s="5" t="s">
        <v>573</v>
      </c>
      <c r="C83" s="5" t="s">
        <v>574</v>
      </c>
      <c r="D83" s="5">
        <v>17</v>
      </c>
      <c r="E83" s="5" t="s">
        <v>523</v>
      </c>
      <c r="F83" s="5">
        <f>VLOOKUP(E83,'STORAGE CONTAINER'!$A$2:$B$1000000,COLUMN('STORAGE CONTAINER'!B:B)-COLUMN('STORAGE CONTAINER'!$A$2:$B$1000000)+1,0)</f>
        <v>0</v>
      </c>
      <c r="G83" s="5" t="s">
        <v>973</v>
      </c>
      <c r="H83" s="5"/>
    </row>
    <row r="84" spans="1:8">
      <c r="A84" s="5" t="s">
        <v>502</v>
      </c>
      <c r="B84" s="5" t="s">
        <v>524</v>
      </c>
      <c r="C84" s="5" t="s">
        <v>757</v>
      </c>
      <c r="D84" s="5">
        <v>40</v>
      </c>
      <c r="E84" s="5" t="s">
        <v>523</v>
      </c>
      <c r="F84" s="5">
        <f>VLOOKUP(E84,'STORAGE CONTAINER'!$A$2:$B$1000000,COLUMN('STORAGE CONTAINER'!B:B)-COLUMN('STORAGE CONTAINER'!$A$2:$B$1000000)+1,0)</f>
        <v>0</v>
      </c>
      <c r="G84" s="5" t="s">
        <v>974</v>
      </c>
      <c r="H84" s="5"/>
    </row>
    <row r="85" spans="1:8">
      <c r="A85" s="5" t="s">
        <v>465</v>
      </c>
      <c r="B85" s="5" t="s">
        <v>524</v>
      </c>
      <c r="C85" s="5" t="s">
        <v>737</v>
      </c>
      <c r="D85" s="5">
        <v>40</v>
      </c>
      <c r="E85" s="5" t="s">
        <v>523</v>
      </c>
      <c r="F85" s="5">
        <f>VLOOKUP(E85,'STORAGE CONTAINER'!$A$2:$B$1000000,COLUMN('STORAGE CONTAINER'!B:B)-COLUMN('STORAGE CONTAINER'!$A$2:$B$1000000)+1,0)</f>
        <v>0</v>
      </c>
      <c r="G85" s="5" t="s">
        <v>975</v>
      </c>
      <c r="H85" s="5"/>
    </row>
    <row r="86" spans="1:8">
      <c r="A86" s="5" t="s">
        <v>332</v>
      </c>
      <c r="B86" s="5" t="s">
        <v>520</v>
      </c>
      <c r="C86" s="5" t="s">
        <v>668</v>
      </c>
      <c r="D86" s="5">
        <v>40</v>
      </c>
      <c r="E86" s="5" t="s">
        <v>523</v>
      </c>
      <c r="F86" s="5">
        <f>VLOOKUP(E86,'STORAGE CONTAINER'!$A$2:$B$1000000,COLUMN('STORAGE CONTAINER'!B:B)-COLUMN('STORAGE CONTAINER'!$A$2:$B$1000000)+1,0)</f>
        <v>0</v>
      </c>
      <c r="G86" s="5" t="s">
        <v>976</v>
      </c>
      <c r="H86" s="5"/>
    </row>
    <row r="87" spans="1:8">
      <c r="A87" s="5" t="s">
        <v>432</v>
      </c>
      <c r="B87" s="5" t="s">
        <v>524</v>
      </c>
      <c r="C87" s="5" t="s">
        <v>720</v>
      </c>
      <c r="D87" s="5">
        <v>40</v>
      </c>
      <c r="E87" s="5" t="s">
        <v>523</v>
      </c>
      <c r="F87" s="5">
        <f>VLOOKUP(E87,'STORAGE CONTAINER'!$A$2:$B$1000000,COLUMN('STORAGE CONTAINER'!B:B)-COLUMN('STORAGE CONTAINER'!$A$2:$B$1000000)+1,0)</f>
        <v>0</v>
      </c>
      <c r="G87" s="5" t="s">
        <v>977</v>
      </c>
      <c r="H87" s="5"/>
    </row>
    <row r="88" spans="1:8">
      <c r="A88" s="5" t="s">
        <v>220</v>
      </c>
      <c r="B88" s="5" t="s">
        <v>520</v>
      </c>
      <c r="C88" s="5" t="s">
        <v>561</v>
      </c>
      <c r="D88" s="5">
        <v>8</v>
      </c>
      <c r="E88" s="5" t="s">
        <v>523</v>
      </c>
      <c r="F88" s="5">
        <f>VLOOKUP(E88,'STORAGE CONTAINER'!$A$2:$B$1000000,COLUMN('STORAGE CONTAINER'!B:B)-COLUMN('STORAGE CONTAINER'!$A$2:$B$1000000)+1,0)</f>
        <v>0</v>
      </c>
      <c r="G88" s="5" t="s">
        <v>978</v>
      </c>
      <c r="H88" s="5"/>
    </row>
    <row r="89" spans="1:8">
      <c r="A89" s="5" t="s">
        <v>241</v>
      </c>
      <c r="B89" s="5" t="s">
        <v>535</v>
      </c>
      <c r="C89" s="5" t="s">
        <v>601</v>
      </c>
      <c r="D89" s="5">
        <v>0.0003566741943359375</v>
      </c>
      <c r="E89" s="5" t="s">
        <v>537</v>
      </c>
      <c r="F89" s="5">
        <f>VLOOKUP(E89,'STORAGE CONTAINER'!$A$2:$B$1000000,COLUMN('STORAGE CONTAINER'!B:B)-COLUMN('STORAGE CONTAINER'!$A$2:$B$1000000)+1,0)</f>
        <v>0</v>
      </c>
      <c r="G89" s="5" t="s">
        <v>979</v>
      </c>
      <c r="H89" s="5"/>
    </row>
    <row r="90" spans="1:8">
      <c r="A90" s="5" t="s">
        <v>429</v>
      </c>
      <c r="B90" s="5" t="s">
        <v>524</v>
      </c>
      <c r="C90" s="5" t="s">
        <v>717</v>
      </c>
      <c r="D90" s="5">
        <v>40</v>
      </c>
      <c r="E90" s="5" t="s">
        <v>523</v>
      </c>
      <c r="F90" s="5">
        <f>VLOOKUP(E90,'STORAGE CONTAINER'!$A$2:$B$1000000,COLUMN('STORAGE CONTAINER'!B:B)-COLUMN('STORAGE CONTAINER'!$A$2:$B$1000000)+1,0)</f>
        <v>0</v>
      </c>
      <c r="G90" s="5" t="s">
        <v>980</v>
      </c>
      <c r="H90" s="5"/>
    </row>
    <row r="91" spans="1:8">
      <c r="A91" s="5" t="s">
        <v>225</v>
      </c>
      <c r="B91" s="5" t="s">
        <v>529</v>
      </c>
      <c r="C91" s="5" t="s">
        <v>567</v>
      </c>
      <c r="D91" s="5">
        <v>12</v>
      </c>
      <c r="E91" s="5" t="s">
        <v>523</v>
      </c>
      <c r="F91" s="5">
        <f>VLOOKUP(E91,'STORAGE CONTAINER'!$A$2:$B$1000000,COLUMN('STORAGE CONTAINER'!B:B)-COLUMN('STORAGE CONTAINER'!$A$2:$B$1000000)+1,0)</f>
        <v>0</v>
      </c>
      <c r="G91" s="5" t="s">
        <v>981</v>
      </c>
      <c r="H91" s="5"/>
    </row>
    <row r="92" spans="1:8">
      <c r="A92" s="5" t="s">
        <v>246</v>
      </c>
      <c r="B92" s="5" t="s">
        <v>625</v>
      </c>
      <c r="C92" s="5" t="s">
        <v>626</v>
      </c>
      <c r="D92" s="5">
        <v>95.92622518539429</v>
      </c>
      <c r="E92" s="5" t="s">
        <v>523</v>
      </c>
      <c r="F92" s="5">
        <f>VLOOKUP(E92,'STORAGE CONTAINER'!$A$2:$B$1000000,COLUMN('STORAGE CONTAINER'!B:B)-COLUMN('STORAGE CONTAINER'!$A$2:$B$1000000)+1,0)</f>
        <v>0</v>
      </c>
      <c r="G92" s="5" t="s">
        <v>982</v>
      </c>
      <c r="H92" s="5"/>
    </row>
    <row r="93" spans="1:8">
      <c r="A93" s="5" t="s">
        <v>409</v>
      </c>
      <c r="B93" s="5" t="s">
        <v>520</v>
      </c>
      <c r="C93" s="5" t="s">
        <v>708</v>
      </c>
      <c r="D93" s="5">
        <v>16</v>
      </c>
      <c r="E93" s="5" t="s">
        <v>551</v>
      </c>
      <c r="F93" s="5">
        <f>VLOOKUP(E93,'STORAGE CONTAINER'!$A$2:$B$1000000,COLUMN('STORAGE CONTAINER'!B:B)-COLUMN('STORAGE CONTAINER'!$A$2:$B$1000000)+1,0)</f>
        <v>0</v>
      </c>
      <c r="G93" s="5" t="s">
        <v>983</v>
      </c>
      <c r="H93" s="5"/>
    </row>
    <row r="94" spans="1:8">
      <c r="A94" s="5" t="s">
        <v>401</v>
      </c>
      <c r="B94" s="5" t="s">
        <v>520</v>
      </c>
      <c r="C94" s="5" t="s">
        <v>705</v>
      </c>
      <c r="D94" s="5">
        <v>40</v>
      </c>
      <c r="E94" s="5" t="s">
        <v>523</v>
      </c>
      <c r="F94" s="5">
        <f>VLOOKUP(E94,'STORAGE CONTAINER'!$A$2:$B$1000000,COLUMN('STORAGE CONTAINER'!B:B)-COLUMN('STORAGE CONTAINER'!$A$2:$B$1000000)+1,0)</f>
        <v>0</v>
      </c>
      <c r="G94" s="5" t="s">
        <v>984</v>
      </c>
      <c r="H94" s="5"/>
    </row>
    <row r="95" spans="1:8">
      <c r="A95" s="5" t="s">
        <v>395</v>
      </c>
      <c r="B95" s="5" t="s">
        <v>524</v>
      </c>
      <c r="C95" s="5" t="s">
        <v>701</v>
      </c>
      <c r="D95" s="5">
        <v>70</v>
      </c>
      <c r="E95" s="5" t="s">
        <v>523</v>
      </c>
      <c r="F95" s="5">
        <f>VLOOKUP(E95,'STORAGE CONTAINER'!$A$2:$B$1000000,COLUMN('STORAGE CONTAINER'!B:B)-COLUMN('STORAGE CONTAINER'!$A$2:$B$1000000)+1,0)</f>
        <v>0</v>
      </c>
      <c r="G95" s="5" t="s">
        <v>985</v>
      </c>
      <c r="H95" s="5"/>
    </row>
    <row r="96" spans="1:8">
      <c r="A96" s="5" t="s">
        <v>168</v>
      </c>
      <c r="B96" s="5" t="s">
        <v>524</v>
      </c>
      <c r="C96" s="5" t="s">
        <v>544</v>
      </c>
      <c r="D96" s="5">
        <v>40</v>
      </c>
      <c r="E96" s="5" t="s">
        <v>523</v>
      </c>
      <c r="F96" s="5">
        <f>VLOOKUP(E96,'STORAGE CONTAINER'!$A$2:$B$1000000,COLUMN('STORAGE CONTAINER'!B:B)-COLUMN('STORAGE CONTAINER'!$A$2:$B$1000000)+1,0)</f>
        <v>0</v>
      </c>
      <c r="G96" s="5" t="s">
        <v>986</v>
      </c>
      <c r="H96" s="5"/>
    </row>
    <row r="97" spans="1:8">
      <c r="A97" s="5" t="s">
        <v>457</v>
      </c>
      <c r="B97" s="5" t="s">
        <v>520</v>
      </c>
      <c r="C97" s="5" t="s">
        <v>733</v>
      </c>
      <c r="D97" s="5">
        <v>120</v>
      </c>
      <c r="E97" s="5" t="s">
        <v>523</v>
      </c>
      <c r="F97" s="5">
        <f>VLOOKUP(E97,'STORAGE CONTAINER'!$A$2:$B$1000000,COLUMN('STORAGE CONTAINER'!B:B)-COLUMN('STORAGE CONTAINER'!$A$2:$B$1000000)+1,0)</f>
        <v>0</v>
      </c>
      <c r="G97" s="5" t="s">
        <v>987</v>
      </c>
      <c r="H97" s="5"/>
    </row>
    <row r="98" spans="1:8">
      <c r="A98" s="5" t="s">
        <v>303</v>
      </c>
      <c r="B98" s="5" t="s">
        <v>520</v>
      </c>
      <c r="C98" s="5" t="s">
        <v>655</v>
      </c>
      <c r="D98" s="5">
        <v>15</v>
      </c>
      <c r="E98" s="5" t="s">
        <v>523</v>
      </c>
      <c r="F98" s="5">
        <f>VLOOKUP(E98,'STORAGE CONTAINER'!$A$2:$B$1000000,COLUMN('STORAGE CONTAINER'!B:B)-COLUMN('STORAGE CONTAINER'!$A$2:$B$1000000)+1,0)</f>
        <v>0</v>
      </c>
      <c r="G98" s="5" t="s">
        <v>988</v>
      </c>
      <c r="H98" s="5"/>
    </row>
    <row r="99" spans="1:8">
      <c r="A99" s="5" t="s">
        <v>255</v>
      </c>
      <c r="B99" s="5" t="s">
        <v>535</v>
      </c>
      <c r="C99" s="5" t="s">
        <v>638</v>
      </c>
      <c r="D99" s="5">
        <v>0.0003566741943359375</v>
      </c>
      <c r="E99" s="5" t="s">
        <v>537</v>
      </c>
      <c r="F99" s="5">
        <f>VLOOKUP(E99,'STORAGE CONTAINER'!$A$2:$B$1000000,COLUMN('STORAGE CONTAINER'!B:B)-COLUMN('STORAGE CONTAINER'!$A$2:$B$1000000)+1,0)</f>
        <v>0</v>
      </c>
      <c r="G99" s="5" t="s">
        <v>989</v>
      </c>
      <c r="H99" s="5"/>
    </row>
    <row r="100" spans="1:8">
      <c r="A100" s="5" t="s">
        <v>298</v>
      </c>
      <c r="B100" s="5" t="s">
        <v>526</v>
      </c>
      <c r="C100" s="5" t="s">
        <v>654</v>
      </c>
      <c r="D100" s="5">
        <v>45</v>
      </c>
      <c r="E100" s="5" t="s">
        <v>537</v>
      </c>
      <c r="F100" s="5">
        <f>VLOOKUP(E100,'STORAGE CONTAINER'!$A$2:$B$1000000,COLUMN('STORAGE CONTAINER'!B:B)-COLUMN('STORAGE CONTAINER'!$A$2:$B$1000000)+1,0)</f>
        <v>0</v>
      </c>
      <c r="G100" s="5" t="s">
        <v>990</v>
      </c>
      <c r="H100" s="5"/>
    </row>
    <row r="101" spans="1:8">
      <c r="A101" s="5" t="s">
        <v>168</v>
      </c>
      <c r="B101" s="5" t="s">
        <v>520</v>
      </c>
      <c r="C101" s="5" t="s">
        <v>543</v>
      </c>
      <c r="D101" s="5">
        <v>40</v>
      </c>
      <c r="E101" s="5" t="s">
        <v>523</v>
      </c>
      <c r="F101" s="5">
        <f>VLOOKUP(E101,'STORAGE CONTAINER'!$A$2:$B$1000000,COLUMN('STORAGE CONTAINER'!B:B)-COLUMN('STORAGE CONTAINER'!$A$2:$B$1000000)+1,0)</f>
        <v>0</v>
      </c>
      <c r="G101" s="5" t="s">
        <v>991</v>
      </c>
      <c r="H101" s="5"/>
    </row>
    <row r="102" spans="1:8">
      <c r="A102" s="5" t="s">
        <v>436</v>
      </c>
      <c r="B102" s="5" t="s">
        <v>520</v>
      </c>
      <c r="C102" s="5" t="s">
        <v>722</v>
      </c>
      <c r="D102" s="5">
        <v>40</v>
      </c>
      <c r="E102" s="5" t="s">
        <v>523</v>
      </c>
      <c r="F102" s="5">
        <f>VLOOKUP(E102,'STORAGE CONTAINER'!$A$2:$B$1000000,COLUMN('STORAGE CONTAINER'!B:B)-COLUMN('STORAGE CONTAINER'!$A$2:$B$1000000)+1,0)</f>
        <v>0</v>
      </c>
      <c r="G102" s="5" t="s">
        <v>992</v>
      </c>
      <c r="H102" s="5"/>
    </row>
    <row r="103" spans="1:8">
      <c r="A103" s="5" t="s">
        <v>289</v>
      </c>
      <c r="B103" s="5" t="s">
        <v>520</v>
      </c>
      <c r="C103" s="5" t="s">
        <v>647</v>
      </c>
      <c r="D103" s="5">
        <v>120</v>
      </c>
      <c r="E103" s="5" t="s">
        <v>523</v>
      </c>
      <c r="F103" s="5">
        <f>VLOOKUP(E103,'STORAGE CONTAINER'!$A$2:$B$1000000,COLUMN('STORAGE CONTAINER'!B:B)-COLUMN('STORAGE CONTAINER'!$A$2:$B$1000000)+1,0)</f>
        <v>0</v>
      </c>
      <c r="G103" s="5" t="s">
        <v>993</v>
      </c>
      <c r="H103" s="5"/>
    </row>
    <row r="104" spans="1:8">
      <c r="A104" s="5" t="s">
        <v>346</v>
      </c>
      <c r="B104" s="5" t="s">
        <v>524</v>
      </c>
      <c r="C104" s="5" t="s">
        <v>677</v>
      </c>
      <c r="D104" s="5">
        <v>40</v>
      </c>
      <c r="E104" s="5" t="s">
        <v>523</v>
      </c>
      <c r="F104" s="5">
        <f>VLOOKUP(E104,'STORAGE CONTAINER'!$A$2:$B$1000000,COLUMN('STORAGE CONTAINER'!B:B)-COLUMN('STORAGE CONTAINER'!$A$2:$B$1000000)+1,0)</f>
        <v>0</v>
      </c>
      <c r="G104" s="5" t="s">
        <v>994</v>
      </c>
      <c r="H104" s="5"/>
    </row>
    <row r="105" spans="1:8">
      <c r="A105" s="5" t="s">
        <v>336</v>
      </c>
      <c r="B105" s="5" t="s">
        <v>524</v>
      </c>
      <c r="C105" s="5" t="s">
        <v>673</v>
      </c>
      <c r="D105" s="5">
        <v>45</v>
      </c>
      <c r="E105" s="5" t="s">
        <v>537</v>
      </c>
      <c r="F105" s="5">
        <f>VLOOKUP(E105,'STORAGE CONTAINER'!$A$2:$B$1000000,COLUMN('STORAGE CONTAINER'!B:B)-COLUMN('STORAGE CONTAINER'!$A$2:$B$1000000)+1,0)</f>
        <v>0</v>
      </c>
      <c r="G105" s="5" t="s">
        <v>995</v>
      </c>
      <c r="H105" s="5"/>
    </row>
    <row r="106" spans="1:8">
      <c r="A106" s="5" t="s">
        <v>365</v>
      </c>
      <c r="B106" s="5" t="s">
        <v>520</v>
      </c>
      <c r="C106" s="5" t="s">
        <v>687</v>
      </c>
      <c r="D106" s="5">
        <v>40</v>
      </c>
      <c r="E106" s="5" t="s">
        <v>523</v>
      </c>
      <c r="F106" s="5">
        <f>VLOOKUP(E106,'STORAGE CONTAINER'!$A$2:$B$1000000,COLUMN('STORAGE CONTAINER'!B:B)-COLUMN('STORAGE CONTAINER'!$A$2:$B$1000000)+1,0)</f>
        <v>0</v>
      </c>
      <c r="G106" s="5" t="s">
        <v>996</v>
      </c>
      <c r="H106" s="5"/>
    </row>
    <row r="107" spans="1:8">
      <c r="A107" s="5" t="s">
        <v>246</v>
      </c>
      <c r="B107" s="5" t="s">
        <v>623</v>
      </c>
      <c r="C107" s="5" t="s">
        <v>624</v>
      </c>
      <c r="D107" s="5">
        <v>94.99490261077881</v>
      </c>
      <c r="E107" s="5" t="s">
        <v>523</v>
      </c>
      <c r="F107" s="5">
        <f>VLOOKUP(E107,'STORAGE CONTAINER'!$A$2:$B$1000000,COLUMN('STORAGE CONTAINER'!B:B)-COLUMN('STORAGE CONTAINER'!$A$2:$B$1000000)+1,0)</f>
        <v>0</v>
      </c>
      <c r="G107" s="5" t="s">
        <v>997</v>
      </c>
      <c r="H107" s="5"/>
    </row>
    <row r="108" spans="1:8">
      <c r="A108" s="5" t="s">
        <v>216</v>
      </c>
      <c r="B108" s="5" t="s">
        <v>535</v>
      </c>
      <c r="C108" s="5" t="s">
        <v>560</v>
      </c>
      <c r="D108" s="5">
        <v>0.000362396240234375</v>
      </c>
      <c r="E108" s="5" t="s">
        <v>537</v>
      </c>
      <c r="F108" s="5">
        <f>VLOOKUP(E108,'STORAGE CONTAINER'!$A$2:$B$1000000,COLUMN('STORAGE CONTAINER'!B:B)-COLUMN('STORAGE CONTAINER'!$A$2:$B$1000000)+1,0)</f>
        <v>0</v>
      </c>
      <c r="G108" s="5" t="s">
        <v>998</v>
      </c>
      <c r="H108" s="5"/>
    </row>
    <row r="109" spans="1:8">
      <c r="A109" s="5" t="s">
        <v>453</v>
      </c>
      <c r="B109" s="5" t="s">
        <v>520</v>
      </c>
      <c r="C109" s="5" t="s">
        <v>730</v>
      </c>
      <c r="D109" s="5">
        <v>40</v>
      </c>
      <c r="E109" s="5" t="s">
        <v>523</v>
      </c>
      <c r="F109" s="5">
        <f>VLOOKUP(E109,'STORAGE CONTAINER'!$A$2:$B$1000000,COLUMN('STORAGE CONTAINER'!B:B)-COLUMN('STORAGE CONTAINER'!$A$2:$B$1000000)+1,0)</f>
        <v>0</v>
      </c>
      <c r="G109" s="5" t="s">
        <v>999</v>
      </c>
      <c r="H109" s="5"/>
    </row>
    <row r="110" spans="1:8">
      <c r="A110" s="5" t="s">
        <v>498</v>
      </c>
      <c r="B110" s="5" t="s">
        <v>520</v>
      </c>
      <c r="C110" s="5" t="s">
        <v>753</v>
      </c>
      <c r="D110" s="5">
        <v>40</v>
      </c>
      <c r="E110" s="5" t="s">
        <v>523</v>
      </c>
      <c r="F110" s="5">
        <f>VLOOKUP(E110,'STORAGE CONTAINER'!$A$2:$B$1000000,COLUMN('STORAGE CONTAINER'!B:B)-COLUMN('STORAGE CONTAINER'!$A$2:$B$1000000)+1,0)</f>
        <v>0</v>
      </c>
      <c r="G110" s="5" t="s">
        <v>1000</v>
      </c>
      <c r="H110" s="5"/>
    </row>
    <row r="111" spans="1:8">
      <c r="A111" s="5" t="s">
        <v>260</v>
      </c>
      <c r="B111" s="5" t="s">
        <v>520</v>
      </c>
      <c r="C111" s="5" t="s">
        <v>639</v>
      </c>
      <c r="D111" s="5">
        <v>100</v>
      </c>
      <c r="E111" s="5" t="s">
        <v>523</v>
      </c>
      <c r="F111" s="5">
        <f>VLOOKUP(E111,'STORAGE CONTAINER'!$A$2:$B$1000000,COLUMN('STORAGE CONTAINER'!B:B)-COLUMN('STORAGE CONTAINER'!$A$2:$B$1000000)+1,0)</f>
        <v>0</v>
      </c>
      <c r="G111" s="5" t="s">
        <v>1001</v>
      </c>
      <c r="H111" s="5"/>
    </row>
    <row r="112" spans="1:8">
      <c r="A112" s="5" t="s">
        <v>246</v>
      </c>
      <c r="B112" s="5" t="s">
        <v>616</v>
      </c>
      <c r="C112" s="5" t="s">
        <v>617</v>
      </c>
      <c r="D112" s="5">
        <v>13.0385160446167</v>
      </c>
      <c r="E112" s="5" t="s">
        <v>523</v>
      </c>
      <c r="F112" s="5">
        <f>VLOOKUP(E112,'STORAGE CONTAINER'!$A$2:$B$1000000,COLUMN('STORAGE CONTAINER'!B:B)-COLUMN('STORAGE CONTAINER'!$A$2:$B$1000000)+1,0)</f>
        <v>0</v>
      </c>
      <c r="G112" s="5" t="s">
        <v>1002</v>
      </c>
      <c r="H112" s="5"/>
    </row>
    <row r="113" spans="1:8">
      <c r="A113" s="5" t="s">
        <v>498</v>
      </c>
      <c r="B113" s="5" t="s">
        <v>535</v>
      </c>
      <c r="C113" s="5" t="s">
        <v>755</v>
      </c>
      <c r="D113" s="5">
        <v>0.0003566741943359375</v>
      </c>
      <c r="E113" s="5" t="s">
        <v>537</v>
      </c>
      <c r="F113" s="5">
        <f>VLOOKUP(E113,'STORAGE CONTAINER'!$A$2:$B$1000000,COLUMN('STORAGE CONTAINER'!B:B)-COLUMN('STORAGE CONTAINER'!$A$2:$B$1000000)+1,0)</f>
        <v>0</v>
      </c>
      <c r="G113" s="5" t="s">
        <v>1003</v>
      </c>
      <c r="H113" s="5"/>
    </row>
    <row r="114" spans="1:8">
      <c r="A114" s="5" t="s">
        <v>421</v>
      </c>
      <c r="B114" s="5" t="s">
        <v>520</v>
      </c>
      <c r="C114" s="5" t="s">
        <v>712</v>
      </c>
      <c r="D114" s="5">
        <v>120</v>
      </c>
      <c r="E114" s="5" t="s">
        <v>523</v>
      </c>
      <c r="F114" s="5">
        <f>VLOOKUP(E114,'STORAGE CONTAINER'!$A$2:$B$1000000,COLUMN('STORAGE CONTAINER'!B:B)-COLUMN('STORAGE CONTAINER'!$A$2:$B$1000000)+1,0)</f>
        <v>0</v>
      </c>
      <c r="G114" s="5" t="s">
        <v>1004</v>
      </c>
      <c r="H114" s="5"/>
    </row>
    <row r="115" spans="1:8">
      <c r="A115" s="5" t="s">
        <v>509</v>
      </c>
      <c r="B115" s="5" t="s">
        <v>524</v>
      </c>
      <c r="C115" s="5" t="s">
        <v>761</v>
      </c>
      <c r="D115" s="5">
        <v>200</v>
      </c>
      <c r="E115" s="5" t="s">
        <v>523</v>
      </c>
      <c r="F115" s="5">
        <f>VLOOKUP(E115,'STORAGE CONTAINER'!$A$2:$B$1000000,COLUMN('STORAGE CONTAINER'!B:B)-COLUMN('STORAGE CONTAINER'!$A$2:$B$1000000)+1,0)</f>
        <v>0</v>
      </c>
      <c r="G115" s="5" t="s">
        <v>1005</v>
      </c>
      <c r="H115" s="5"/>
    </row>
    <row r="116" spans="1:8">
      <c r="A116" s="5" t="s">
        <v>513</v>
      </c>
      <c r="B116" s="5" t="s">
        <v>520</v>
      </c>
      <c r="C116" s="5" t="s">
        <v>666</v>
      </c>
      <c r="D116" s="5">
        <v>80</v>
      </c>
      <c r="E116" s="5" t="s">
        <v>523</v>
      </c>
      <c r="F116" s="5">
        <f>VLOOKUP(E116,'STORAGE CONTAINER'!$A$2:$B$1000000,COLUMN('STORAGE CONTAINER'!B:B)-COLUMN('STORAGE CONTAINER'!$A$2:$B$1000000)+1,0)</f>
        <v>0</v>
      </c>
      <c r="G116" s="5" t="s">
        <v>1006</v>
      </c>
      <c r="H116" s="5"/>
    </row>
    <row r="117" spans="1:8">
      <c r="A117" s="5" t="s">
        <v>453</v>
      </c>
      <c r="B117" s="5" t="s">
        <v>524</v>
      </c>
      <c r="C117" s="5" t="s">
        <v>731</v>
      </c>
      <c r="D117" s="5">
        <v>40</v>
      </c>
      <c r="E117" s="5" t="s">
        <v>523</v>
      </c>
      <c r="F117" s="5">
        <f>VLOOKUP(E117,'STORAGE CONTAINER'!$A$2:$B$1000000,COLUMN('STORAGE CONTAINER'!B:B)-COLUMN('STORAGE CONTAINER'!$A$2:$B$1000000)+1,0)</f>
        <v>0</v>
      </c>
      <c r="G117" s="5" t="s">
        <v>1007</v>
      </c>
      <c r="H117" s="5"/>
    </row>
    <row r="118" spans="1:8">
      <c r="A118" s="5" t="s">
        <v>246</v>
      </c>
      <c r="B118" s="5" t="s">
        <v>631</v>
      </c>
      <c r="C118" s="5" t="s">
        <v>632</v>
      </c>
      <c r="D118" s="5">
        <v>98.72019290924072</v>
      </c>
      <c r="E118" s="5" t="s">
        <v>523</v>
      </c>
      <c r="F118" s="5">
        <f>VLOOKUP(E118,'STORAGE CONTAINER'!$A$2:$B$1000000,COLUMN('STORAGE CONTAINER'!B:B)-COLUMN('STORAGE CONTAINER'!$A$2:$B$1000000)+1,0)</f>
        <v>0</v>
      </c>
      <c r="G118" s="5" t="s">
        <v>1008</v>
      </c>
      <c r="H118" s="5"/>
    </row>
    <row r="119" spans="1:8">
      <c r="A119" s="5" t="s">
        <v>246</v>
      </c>
      <c r="B119" s="5" t="s">
        <v>608</v>
      </c>
      <c r="C119" s="5" t="s">
        <v>609</v>
      </c>
      <c r="D119" s="5">
        <v>10</v>
      </c>
      <c r="E119" s="5" t="s">
        <v>523</v>
      </c>
      <c r="F119" s="5">
        <f>VLOOKUP(E119,'STORAGE CONTAINER'!$A$2:$B$1000000,COLUMN('STORAGE CONTAINER'!B:B)-COLUMN('STORAGE CONTAINER'!$A$2:$B$1000000)+1,0)</f>
        <v>0</v>
      </c>
      <c r="G119" s="5" t="s">
        <v>1009</v>
      </c>
      <c r="H119" s="5"/>
    </row>
    <row r="120" spans="1:8">
      <c r="A120" s="5" t="s">
        <v>421</v>
      </c>
      <c r="B120" s="5" t="s">
        <v>535</v>
      </c>
      <c r="C120" s="5" t="s">
        <v>713</v>
      </c>
      <c r="D120" s="5">
        <v>0.000362396240234375</v>
      </c>
      <c r="E120" s="5" t="s">
        <v>537</v>
      </c>
      <c r="F120" s="5">
        <f>VLOOKUP(E120,'STORAGE CONTAINER'!$A$2:$B$1000000,COLUMN('STORAGE CONTAINER'!B:B)-COLUMN('STORAGE CONTAINER'!$A$2:$B$1000000)+1,0)</f>
        <v>0</v>
      </c>
      <c r="G120" s="5" t="s">
        <v>1010</v>
      </c>
      <c r="H120" s="5"/>
    </row>
    <row r="121" spans="1:8">
      <c r="A121" s="5" t="s">
        <v>265</v>
      </c>
      <c r="B121" s="5" t="s">
        <v>520</v>
      </c>
      <c r="C121" s="5" t="s">
        <v>640</v>
      </c>
      <c r="D121" s="5">
        <v>100</v>
      </c>
      <c r="E121" s="5" t="s">
        <v>523</v>
      </c>
      <c r="F121" s="5">
        <f>VLOOKUP(E121,'STORAGE CONTAINER'!$A$2:$B$1000000,COLUMN('STORAGE CONTAINER'!B:B)-COLUMN('STORAGE CONTAINER'!$A$2:$B$1000000)+1,0)</f>
        <v>0</v>
      </c>
      <c r="G121" s="5" t="s">
        <v>1011</v>
      </c>
      <c r="H121" s="5"/>
    </row>
    <row r="122" spans="1:8">
      <c r="A122" s="5" t="s">
        <v>246</v>
      </c>
      <c r="B122" s="5" t="s">
        <v>618</v>
      </c>
      <c r="C122" s="5" t="s">
        <v>619</v>
      </c>
      <c r="D122" s="5">
        <v>13.96983861923218</v>
      </c>
      <c r="E122" s="5" t="s">
        <v>523</v>
      </c>
      <c r="F122" s="5">
        <f>VLOOKUP(E122,'STORAGE CONTAINER'!$A$2:$B$1000000,COLUMN('STORAGE CONTAINER'!B:B)-COLUMN('STORAGE CONTAINER'!$A$2:$B$1000000)+1,0)</f>
        <v>0</v>
      </c>
      <c r="G122" s="5" t="s">
        <v>1012</v>
      </c>
      <c r="H122" s="5"/>
    </row>
    <row r="123" spans="1:8">
      <c r="A123" s="5" t="s">
        <v>373</v>
      </c>
      <c r="B123" s="5" t="s">
        <v>520</v>
      </c>
      <c r="C123" s="5" t="s">
        <v>691</v>
      </c>
      <c r="D123" s="5">
        <v>8</v>
      </c>
      <c r="E123" s="5" t="s">
        <v>523</v>
      </c>
      <c r="F123" s="5">
        <f>VLOOKUP(E123,'STORAGE CONTAINER'!$A$2:$B$1000000,COLUMN('STORAGE CONTAINER'!B:B)-COLUMN('STORAGE CONTAINER'!$A$2:$B$1000000)+1,0)</f>
        <v>0</v>
      </c>
      <c r="G123" s="5" t="s">
        <v>1013</v>
      </c>
      <c r="H123" s="5"/>
    </row>
    <row r="124" spans="1:8">
      <c r="A124" s="5" t="s">
        <v>358</v>
      </c>
      <c r="B124" s="5" t="s">
        <v>526</v>
      </c>
      <c r="C124" s="5" t="s">
        <v>685</v>
      </c>
      <c r="D124" s="5">
        <v>45</v>
      </c>
      <c r="E124" s="5" t="s">
        <v>537</v>
      </c>
      <c r="F124" s="5">
        <f>VLOOKUP(E124,'STORAGE CONTAINER'!$A$2:$B$1000000,COLUMN('STORAGE CONTAINER'!B:B)-COLUMN('STORAGE CONTAINER'!$A$2:$B$1000000)+1,0)</f>
        <v>0</v>
      </c>
      <c r="G124" s="5" t="s">
        <v>1014</v>
      </c>
      <c r="H124" s="5"/>
    </row>
    <row r="125" spans="1:8">
      <c r="A125" s="5" t="s">
        <v>278</v>
      </c>
      <c r="B125" s="5" t="s">
        <v>548</v>
      </c>
      <c r="C125" s="5" t="s">
        <v>644</v>
      </c>
      <c r="D125" s="5">
        <v>40</v>
      </c>
      <c r="E125" s="5" t="s">
        <v>523</v>
      </c>
      <c r="F125" s="5">
        <f>VLOOKUP(E125,'STORAGE CONTAINER'!$A$2:$B$1000000,COLUMN('STORAGE CONTAINER'!B:B)-COLUMN('STORAGE CONTAINER'!$A$2:$B$1000000)+1,0)</f>
        <v>0</v>
      </c>
      <c r="G125" s="5" t="s">
        <v>1015</v>
      </c>
      <c r="H125" s="5"/>
    </row>
    <row r="126" spans="1:8">
      <c r="A126" s="5" t="s">
        <v>225</v>
      </c>
      <c r="B126" s="5" t="s">
        <v>526</v>
      </c>
      <c r="C126" s="5" t="s">
        <v>566</v>
      </c>
      <c r="D126" s="5">
        <v>12</v>
      </c>
      <c r="E126" s="5" t="s">
        <v>523</v>
      </c>
      <c r="F126" s="5">
        <f>VLOOKUP(E126,'STORAGE CONTAINER'!$A$2:$B$1000000,COLUMN('STORAGE CONTAINER'!B:B)-COLUMN('STORAGE CONTAINER'!$A$2:$B$1000000)+1,0)</f>
        <v>0</v>
      </c>
      <c r="G126" s="5" t="s">
        <v>1016</v>
      </c>
      <c r="H126" s="5"/>
    </row>
    <row r="127" spans="1:8">
      <c r="A127" s="5" t="s">
        <v>377</v>
      </c>
      <c r="B127" s="5" t="s">
        <v>603</v>
      </c>
      <c r="C127" s="5" t="s">
        <v>692</v>
      </c>
      <c r="D127" s="5">
        <v>100</v>
      </c>
      <c r="E127" s="5" t="s">
        <v>523</v>
      </c>
      <c r="F127" s="5">
        <f>VLOOKUP(E127,'STORAGE CONTAINER'!$A$2:$B$1000000,COLUMN('STORAGE CONTAINER'!B:B)-COLUMN('STORAGE CONTAINER'!$A$2:$B$1000000)+1,0)</f>
        <v>0</v>
      </c>
      <c r="G127" s="5" t="s">
        <v>1017</v>
      </c>
      <c r="H127" s="5"/>
    </row>
    <row r="128" spans="1:8">
      <c r="A128" s="5" t="s">
        <v>163</v>
      </c>
      <c r="B128" s="5" t="s">
        <v>520</v>
      </c>
      <c r="C128" s="5" t="s">
        <v>541</v>
      </c>
      <c r="D128" s="5">
        <v>120</v>
      </c>
      <c r="E128" s="5" t="s">
        <v>523</v>
      </c>
      <c r="F128" s="5">
        <f>VLOOKUP(E128,'STORAGE CONTAINER'!$A$2:$B$1000000,COLUMN('STORAGE CONTAINER'!B:B)-COLUMN('STORAGE CONTAINER'!$A$2:$B$1000000)+1,0)</f>
        <v>0</v>
      </c>
      <c r="G128" s="5" t="s">
        <v>1018</v>
      </c>
      <c r="H128" s="5"/>
    </row>
    <row r="129" spans="1:8">
      <c r="A129" s="5" t="s">
        <v>369</v>
      </c>
      <c r="B129" s="5" t="s">
        <v>520</v>
      </c>
      <c r="C129" s="5" t="s">
        <v>690</v>
      </c>
      <c r="D129" s="5">
        <v>160</v>
      </c>
      <c r="E129" s="5" t="s">
        <v>551</v>
      </c>
      <c r="F129" s="5">
        <f>VLOOKUP(E129,'STORAGE CONTAINER'!$A$2:$B$1000000,COLUMN('STORAGE CONTAINER'!B:B)-COLUMN('STORAGE CONTAINER'!$A$2:$B$1000000)+1,0)</f>
        <v>0</v>
      </c>
      <c r="G129" s="5" t="s">
        <v>1019</v>
      </c>
      <c r="H129" s="5"/>
    </row>
    <row r="130" spans="1:8">
      <c r="A130" s="5" t="s">
        <v>289</v>
      </c>
      <c r="B130" s="5" t="s">
        <v>535</v>
      </c>
      <c r="C130" s="5" t="s">
        <v>648</v>
      </c>
      <c r="D130" s="5">
        <v>0.0003566741943359375</v>
      </c>
      <c r="E130" s="5" t="s">
        <v>537</v>
      </c>
      <c r="F130" s="5">
        <f>VLOOKUP(E130,'STORAGE CONTAINER'!$A$2:$B$1000000,COLUMN('STORAGE CONTAINER'!B:B)-COLUMN('STORAGE CONTAINER'!$A$2:$B$1000000)+1,0)</f>
        <v>0</v>
      </c>
      <c r="G130" s="5" t="s">
        <v>1020</v>
      </c>
      <c r="H130" s="5"/>
    </row>
    <row r="131" spans="1:8">
      <c r="A131" s="5" t="s">
        <v>199</v>
      </c>
      <c r="B131" s="5" t="s">
        <v>520</v>
      </c>
      <c r="C131" s="5" t="s">
        <v>556</v>
      </c>
      <c r="D131" s="5">
        <v>80</v>
      </c>
      <c r="E131" s="5" t="s">
        <v>523</v>
      </c>
      <c r="F131" s="5">
        <f>VLOOKUP(E131,'STORAGE CONTAINER'!$A$2:$B$1000000,COLUMN('STORAGE CONTAINER'!B:B)-COLUMN('STORAGE CONTAINER'!$A$2:$B$1000000)+1,0)</f>
        <v>0</v>
      </c>
      <c r="G131" s="5" t="s">
        <v>1021</v>
      </c>
      <c r="H131" s="5"/>
    </row>
    <row r="132" spans="1:8">
      <c r="A132" s="5" t="s">
        <v>336</v>
      </c>
      <c r="B132" s="5" t="s">
        <v>548</v>
      </c>
      <c r="C132" s="5" t="s">
        <v>671</v>
      </c>
      <c r="D132" s="5">
        <v>0.0003509521484375</v>
      </c>
      <c r="E132" s="5" t="s">
        <v>537</v>
      </c>
      <c r="F132" s="5">
        <f>VLOOKUP(E132,'STORAGE CONTAINER'!$A$2:$B$1000000,COLUMN('STORAGE CONTAINER'!B:B)-COLUMN('STORAGE CONTAINER'!$A$2:$B$1000000)+1,0)</f>
        <v>0</v>
      </c>
      <c r="G132" s="5" t="s">
        <v>1022</v>
      </c>
      <c r="H132" s="5"/>
    </row>
    <row r="133" spans="1:8">
      <c r="A133" s="5" t="s">
        <v>246</v>
      </c>
      <c r="B133" s="5" t="s">
        <v>526</v>
      </c>
      <c r="C133" s="5" t="s">
        <v>606</v>
      </c>
      <c r="D133" s="5">
        <v>2</v>
      </c>
      <c r="E133" s="5" t="s">
        <v>523</v>
      </c>
      <c r="F133" s="5">
        <f>VLOOKUP(E133,'STORAGE CONTAINER'!$A$2:$B$1000000,COLUMN('STORAGE CONTAINER'!B:B)-COLUMN('STORAGE CONTAINER'!$A$2:$B$1000000)+1,0)</f>
        <v>0</v>
      </c>
      <c r="G133" s="5" t="s">
        <v>1023</v>
      </c>
      <c r="H133" s="5"/>
    </row>
    <row r="134" spans="1:8">
      <c r="A134" s="5" t="s">
        <v>494</v>
      </c>
      <c r="B134" s="5" t="s">
        <v>520</v>
      </c>
      <c r="C134" s="5" t="s">
        <v>750</v>
      </c>
      <c r="D134" s="5">
        <v>40</v>
      </c>
      <c r="E134" s="5" t="s">
        <v>523</v>
      </c>
      <c r="F134" s="5">
        <f>VLOOKUP(E134,'STORAGE CONTAINER'!$A$2:$B$1000000,COLUMN('STORAGE CONTAINER'!B:B)-COLUMN('STORAGE CONTAINER'!$A$2:$B$1000000)+1,0)</f>
        <v>0</v>
      </c>
      <c r="G134" s="5" t="s">
        <v>1024</v>
      </c>
      <c r="H134" s="5"/>
    </row>
    <row r="135" spans="1:8">
      <c r="A135" s="5" t="s">
        <v>413</v>
      </c>
      <c r="B135" s="5" t="s">
        <v>520</v>
      </c>
      <c r="C135" s="5" t="s">
        <v>710</v>
      </c>
      <c r="D135" s="5">
        <v>60</v>
      </c>
      <c r="E135" s="5" t="s">
        <v>523</v>
      </c>
      <c r="F135" s="5">
        <f>VLOOKUP(E135,'STORAGE CONTAINER'!$A$2:$B$1000000,COLUMN('STORAGE CONTAINER'!B:B)-COLUMN('STORAGE CONTAINER'!$A$2:$B$1000000)+1,0)</f>
        <v>0</v>
      </c>
      <c r="G135" s="5" t="s">
        <v>1025</v>
      </c>
      <c r="H135" s="5"/>
    </row>
    <row r="136" spans="1:8">
      <c r="A136" s="5" t="s">
        <v>505</v>
      </c>
      <c r="B136" s="5" t="s">
        <v>520</v>
      </c>
      <c r="C136" s="5" t="s">
        <v>759</v>
      </c>
      <c r="D136" s="5">
        <v>10</v>
      </c>
      <c r="E136" s="5" t="s">
        <v>523</v>
      </c>
      <c r="F136" s="5">
        <f>VLOOKUP(E136,'STORAGE CONTAINER'!$A$2:$B$1000000,COLUMN('STORAGE CONTAINER'!B:B)-COLUMN('STORAGE CONTAINER'!$A$2:$B$1000000)+1,0)</f>
        <v>0</v>
      </c>
      <c r="G136" s="5" t="s">
        <v>1026</v>
      </c>
      <c r="H136" s="5"/>
    </row>
    <row r="137" spans="1:8">
      <c r="A137" s="5" t="s">
        <v>445</v>
      </c>
      <c r="B137" s="5" t="s">
        <v>520</v>
      </c>
      <c r="C137" s="5" t="s">
        <v>727</v>
      </c>
      <c r="D137" s="5">
        <v>120</v>
      </c>
      <c r="E137" s="5" t="s">
        <v>523</v>
      </c>
      <c r="F137" s="5">
        <f>VLOOKUP(E137,'STORAGE CONTAINER'!$A$2:$B$1000000,COLUMN('STORAGE CONTAINER'!B:B)-COLUMN('STORAGE CONTAINER'!$A$2:$B$1000000)+1,0)</f>
        <v>0</v>
      </c>
      <c r="G137" s="5" t="s">
        <v>1027</v>
      </c>
      <c r="H137" s="5"/>
    </row>
    <row r="138" spans="1:8">
      <c r="A138" s="5" t="s">
        <v>194</v>
      </c>
      <c r="B138" s="5" t="s">
        <v>520</v>
      </c>
      <c r="C138" s="5" t="s">
        <v>554</v>
      </c>
      <c r="D138" s="5">
        <v>16</v>
      </c>
      <c r="E138" s="5" t="s">
        <v>551</v>
      </c>
      <c r="F138" s="5">
        <f>VLOOKUP(E138,'STORAGE CONTAINER'!$A$2:$B$1000000,COLUMN('STORAGE CONTAINER'!B:B)-COLUMN('STORAGE CONTAINER'!$A$2:$B$1000000)+1,0)</f>
        <v>0</v>
      </c>
      <c r="G138" s="5" t="s">
        <v>1028</v>
      </c>
      <c r="H138" s="5"/>
    </row>
    <row r="139" spans="1:8">
      <c r="A139" s="5" t="s">
        <v>298</v>
      </c>
      <c r="B139" s="5" t="s">
        <v>524</v>
      </c>
      <c r="C139" s="5" t="s">
        <v>653</v>
      </c>
      <c r="D139" s="5">
        <v>45</v>
      </c>
      <c r="E139" s="5" t="s">
        <v>537</v>
      </c>
      <c r="F139" s="5">
        <f>VLOOKUP(E139,'STORAGE CONTAINER'!$A$2:$B$1000000,COLUMN('STORAGE CONTAINER'!B:B)-COLUMN('STORAGE CONTAINER'!$A$2:$B$1000000)+1,0)</f>
        <v>0</v>
      </c>
      <c r="G139" s="5" t="s">
        <v>1029</v>
      </c>
      <c r="H139" s="5"/>
    </row>
    <row r="140" spans="1:8">
      <c r="A140" s="5" t="s">
        <v>229</v>
      </c>
      <c r="B140" s="5" t="s">
        <v>520</v>
      </c>
      <c r="C140" s="5" t="s">
        <v>595</v>
      </c>
      <c r="D140" s="5">
        <v>120</v>
      </c>
      <c r="E140" s="5" t="s">
        <v>523</v>
      </c>
      <c r="F140" s="5">
        <f>VLOOKUP(E140,'STORAGE CONTAINER'!$A$2:$B$1000000,COLUMN('STORAGE CONTAINER'!B:B)-COLUMN('STORAGE CONTAINER'!$A$2:$B$1000000)+1,0)</f>
        <v>0</v>
      </c>
      <c r="G140" s="5" t="s">
        <v>1030</v>
      </c>
      <c r="H140" s="5"/>
    </row>
    <row r="141" spans="1:8">
      <c r="A141" s="5" t="s">
        <v>294</v>
      </c>
      <c r="B141" s="5" t="s">
        <v>520</v>
      </c>
      <c r="C141" s="5" t="s">
        <v>649</v>
      </c>
      <c r="D141" s="5">
        <v>120</v>
      </c>
      <c r="E141" s="5" t="s">
        <v>523</v>
      </c>
      <c r="F141" s="5">
        <f>VLOOKUP(E141,'STORAGE CONTAINER'!$A$2:$B$1000000,COLUMN('STORAGE CONTAINER'!B:B)-COLUMN('STORAGE CONTAINER'!$A$2:$B$1000000)+1,0)</f>
        <v>0</v>
      </c>
      <c r="G141" s="5" t="s">
        <v>1031</v>
      </c>
      <c r="H141" s="5"/>
    </row>
    <row r="142" spans="1:8">
      <c r="A142" s="5" t="s">
        <v>246</v>
      </c>
      <c r="B142" s="5" t="s">
        <v>614</v>
      </c>
      <c r="C142" s="5" t="s">
        <v>615</v>
      </c>
      <c r="D142" s="5">
        <v>12.10719347000122</v>
      </c>
      <c r="E142" s="5" t="s">
        <v>523</v>
      </c>
      <c r="F142" s="5">
        <f>VLOOKUP(E142,'STORAGE CONTAINER'!$A$2:$B$1000000,COLUMN('STORAGE CONTAINER'!B:B)-COLUMN('STORAGE CONTAINER'!$A$2:$B$1000000)+1,0)</f>
        <v>0</v>
      </c>
      <c r="G142" s="5" t="s">
        <v>1032</v>
      </c>
      <c r="H142" s="5"/>
    </row>
    <row r="143" spans="1:8">
      <c r="A143" s="5" t="s">
        <v>436</v>
      </c>
      <c r="B143" s="5" t="s">
        <v>535</v>
      </c>
      <c r="C143" s="5" t="s">
        <v>724</v>
      </c>
      <c r="D143" s="5">
        <v>0.0003566741943359375</v>
      </c>
      <c r="E143" s="5" t="s">
        <v>537</v>
      </c>
      <c r="F143" s="5">
        <f>VLOOKUP(E143,'STORAGE CONTAINER'!$A$2:$B$1000000,COLUMN('STORAGE CONTAINER'!B:B)-COLUMN('STORAGE CONTAINER'!$A$2:$B$1000000)+1,0)</f>
        <v>0</v>
      </c>
      <c r="G143" s="5" t="s">
        <v>1033</v>
      </c>
      <c r="H143" s="5"/>
    </row>
    <row r="144" spans="1:8">
      <c r="A144" s="5" t="s">
        <v>246</v>
      </c>
      <c r="B144" s="5" t="s">
        <v>603</v>
      </c>
      <c r="C144" s="5" t="s">
        <v>604</v>
      </c>
      <c r="D144" s="5">
        <v>40</v>
      </c>
      <c r="E144" s="5" t="s">
        <v>523</v>
      </c>
      <c r="F144" s="5">
        <f>VLOOKUP(E144,'STORAGE CONTAINER'!$A$2:$B$1000000,COLUMN('STORAGE CONTAINER'!B:B)-COLUMN('STORAGE CONTAINER'!$A$2:$B$1000000)+1,0)</f>
        <v>0</v>
      </c>
      <c r="G144" s="5" t="s">
        <v>1034</v>
      </c>
      <c r="H144" s="5"/>
    </row>
    <row r="145" spans="1:8">
      <c r="A145" s="5" t="s">
        <v>465</v>
      </c>
      <c r="B145" s="5" t="s">
        <v>520</v>
      </c>
      <c r="C145" s="5" t="s">
        <v>736</v>
      </c>
      <c r="D145" s="5">
        <v>40</v>
      </c>
      <c r="E145" s="5" t="s">
        <v>523</v>
      </c>
      <c r="F145" s="5">
        <f>VLOOKUP(E145,'STORAGE CONTAINER'!$A$2:$B$1000000,COLUMN('STORAGE CONTAINER'!B:B)-COLUMN('STORAGE CONTAINER'!$A$2:$B$1000000)+1,0)</f>
        <v>0</v>
      </c>
      <c r="G145" s="5" t="s">
        <v>1035</v>
      </c>
      <c r="H145" s="5"/>
    </row>
    <row r="146" spans="1:8">
      <c r="A146" s="5" t="s">
        <v>225</v>
      </c>
      <c r="B146" s="5" t="s">
        <v>583</v>
      </c>
      <c r="C146" s="5" t="s">
        <v>584</v>
      </c>
      <c r="D146" s="5">
        <v>22</v>
      </c>
      <c r="E146" s="5" t="s">
        <v>523</v>
      </c>
      <c r="F146" s="5">
        <f>VLOOKUP(E146,'STORAGE CONTAINER'!$A$2:$B$1000000,COLUMN('STORAGE CONTAINER'!B:B)-COLUMN('STORAGE CONTAINER'!$A$2:$B$1000000)+1,0)</f>
        <v>0</v>
      </c>
      <c r="G146" s="5" t="s">
        <v>1036</v>
      </c>
      <c r="H146" s="5"/>
    </row>
    <row r="147" spans="1:8">
      <c r="A147" s="5" t="s">
        <v>417</v>
      </c>
      <c r="B147" s="5" t="s">
        <v>520</v>
      </c>
      <c r="C147" s="5" t="s">
        <v>711</v>
      </c>
      <c r="D147" s="5">
        <v>100</v>
      </c>
      <c r="E147" s="5" t="s">
        <v>523</v>
      </c>
      <c r="F147" s="5">
        <f>VLOOKUP(E147,'STORAGE CONTAINER'!$A$2:$B$1000000,COLUMN('STORAGE CONTAINER'!B:B)-COLUMN('STORAGE CONTAINER'!$A$2:$B$1000000)+1,0)</f>
        <v>0</v>
      </c>
      <c r="G147" s="5" t="s">
        <v>1037</v>
      </c>
      <c r="H147" s="5"/>
    </row>
    <row r="148" spans="1:8">
      <c r="A148" s="5" t="s">
        <v>241</v>
      </c>
      <c r="B148" s="5" t="s">
        <v>520</v>
      </c>
      <c r="C148" s="5" t="s">
        <v>599</v>
      </c>
      <c r="D148" s="5">
        <v>40</v>
      </c>
      <c r="E148" s="5" t="s">
        <v>523</v>
      </c>
      <c r="F148" s="5">
        <f>VLOOKUP(E148,'STORAGE CONTAINER'!$A$2:$B$1000000,COLUMN('STORAGE CONTAINER'!B:B)-COLUMN('STORAGE CONTAINER'!$A$2:$B$1000000)+1,0)</f>
        <v>0</v>
      </c>
      <c r="G148" s="5" t="s">
        <v>1038</v>
      </c>
      <c r="H148" s="5"/>
    </row>
    <row r="149" spans="1:8">
      <c r="A149" s="5" t="s">
        <v>457</v>
      </c>
      <c r="B149" s="5" t="s">
        <v>535</v>
      </c>
      <c r="C149" s="5" t="s">
        <v>734</v>
      </c>
      <c r="D149" s="5">
        <v>0.000362396240234375</v>
      </c>
      <c r="E149" s="5" t="s">
        <v>537</v>
      </c>
      <c r="F149" s="5">
        <f>VLOOKUP(E149,'STORAGE CONTAINER'!$A$2:$B$1000000,COLUMN('STORAGE CONTAINER'!B:B)-COLUMN('STORAGE CONTAINER'!$A$2:$B$1000000)+1,0)</f>
        <v>0</v>
      </c>
      <c r="G149" s="5" t="s">
        <v>1039</v>
      </c>
      <c r="H149" s="5"/>
    </row>
    <row r="150" spans="1:8">
      <c r="A150" s="5" t="s">
        <v>241</v>
      </c>
      <c r="B150" s="5" t="s">
        <v>524</v>
      </c>
      <c r="C150" s="5" t="s">
        <v>600</v>
      </c>
      <c r="D150" s="5">
        <v>40</v>
      </c>
      <c r="E150" s="5" t="s">
        <v>523</v>
      </c>
      <c r="F150" s="5">
        <f>VLOOKUP(E150,'STORAGE CONTAINER'!$A$2:$B$1000000,COLUMN('STORAGE CONTAINER'!B:B)-COLUMN('STORAGE CONTAINER'!$A$2:$B$1000000)+1,0)</f>
        <v>0</v>
      </c>
      <c r="G150" s="5" t="s">
        <v>1040</v>
      </c>
      <c r="H150" s="5"/>
    </row>
    <row r="151" spans="1:8">
      <c r="A151" s="5" t="s">
        <v>285</v>
      </c>
      <c r="B151" s="5" t="s">
        <v>520</v>
      </c>
      <c r="C151" s="5" t="s">
        <v>646</v>
      </c>
      <c r="D151" s="5">
        <v>100</v>
      </c>
      <c r="E151" s="5" t="s">
        <v>523</v>
      </c>
      <c r="F151" s="5">
        <f>VLOOKUP(E151,'STORAGE CONTAINER'!$A$2:$B$1000000,COLUMN('STORAGE CONTAINER'!B:B)-COLUMN('STORAGE CONTAINER'!$A$2:$B$1000000)+1,0)</f>
        <v>0</v>
      </c>
      <c r="G151" s="5" t="s">
        <v>1041</v>
      </c>
      <c r="H151" s="5"/>
    </row>
    <row r="152" spans="1:8">
      <c r="A152" s="5" t="s">
        <v>327</v>
      </c>
      <c r="B152" s="5" t="s">
        <v>520</v>
      </c>
      <c r="C152" s="5" t="s">
        <v>667</v>
      </c>
      <c r="D152" s="5">
        <v>100</v>
      </c>
      <c r="E152" s="5" t="s">
        <v>523</v>
      </c>
      <c r="F152" s="5">
        <f>VLOOKUP(E152,'STORAGE CONTAINER'!$A$2:$B$1000000,COLUMN('STORAGE CONTAINER'!B:B)-COLUMN('STORAGE CONTAINER'!$A$2:$B$1000000)+1,0)</f>
        <v>0</v>
      </c>
      <c r="G152" s="5" t="s">
        <v>1042</v>
      </c>
      <c r="H152" s="5"/>
    </row>
    <row r="153" spans="1:8">
      <c r="A153" s="5" t="s">
        <v>445</v>
      </c>
      <c r="B153" s="5" t="s">
        <v>535</v>
      </c>
      <c r="C153" s="5" t="s">
        <v>728</v>
      </c>
      <c r="D153" s="5">
        <v>0.0003566741943359375</v>
      </c>
      <c r="E153" s="5" t="s">
        <v>537</v>
      </c>
      <c r="F153" s="5">
        <f>VLOOKUP(E153,'STORAGE CONTAINER'!$A$2:$B$1000000,COLUMN('STORAGE CONTAINER'!B:B)-COLUMN('STORAGE CONTAINER'!$A$2:$B$1000000)+1,0)</f>
        <v>0</v>
      </c>
      <c r="G153" s="5" t="s">
        <v>1043</v>
      </c>
      <c r="H153" s="5"/>
    </row>
    <row r="154" spans="1:8">
      <c r="A154" s="5" t="s">
        <v>391</v>
      </c>
      <c r="B154" s="5" t="s">
        <v>520</v>
      </c>
      <c r="C154" s="5" t="s">
        <v>698</v>
      </c>
      <c r="D154" s="5">
        <v>120</v>
      </c>
      <c r="E154" s="5" t="s">
        <v>523</v>
      </c>
      <c r="F154" s="5">
        <f>VLOOKUP(E154,'STORAGE CONTAINER'!$A$2:$B$1000000,COLUMN('STORAGE CONTAINER'!B:B)-COLUMN('STORAGE CONTAINER'!$A$2:$B$1000000)+1,0)</f>
        <v>0</v>
      </c>
      <c r="G154" s="5" t="s">
        <v>1044</v>
      </c>
      <c r="H154" s="5"/>
    </row>
    <row r="155" spans="1:8">
      <c r="A155" s="5" t="s">
        <v>353</v>
      </c>
      <c r="B155" s="5" t="s">
        <v>520</v>
      </c>
      <c r="C155" s="5" t="s">
        <v>680</v>
      </c>
      <c r="D155" s="5">
        <v>40</v>
      </c>
      <c r="E155" s="5" t="s">
        <v>551</v>
      </c>
      <c r="F155" s="5">
        <f>VLOOKUP(E155,'STORAGE CONTAINER'!$A$2:$B$1000000,COLUMN('STORAGE CONTAINER'!B:B)-COLUMN('STORAGE CONTAINER'!$A$2:$B$1000000)+1,0)</f>
        <v>0</v>
      </c>
      <c r="G155" s="5" t="s">
        <v>1045</v>
      </c>
      <c r="H155" s="5"/>
    </row>
    <row r="156" spans="1:8">
      <c r="A156" s="5" t="s">
        <v>346</v>
      </c>
      <c r="B156" s="5" t="s">
        <v>535</v>
      </c>
      <c r="C156" s="5" t="s">
        <v>678</v>
      </c>
      <c r="D156" s="5">
        <v>0.0003566741943359375</v>
      </c>
      <c r="E156" s="5" t="s">
        <v>537</v>
      </c>
      <c r="F156" s="5">
        <f>VLOOKUP(E156,'STORAGE CONTAINER'!$A$2:$B$1000000,COLUMN('STORAGE CONTAINER'!B:B)-COLUMN('STORAGE CONTAINER'!$A$2:$B$1000000)+1,0)</f>
        <v>0</v>
      </c>
      <c r="G156" s="5" t="s">
        <v>1046</v>
      </c>
      <c r="H156" s="5"/>
    </row>
    <row r="157" spans="1:8">
      <c r="A157" s="5" t="s">
        <v>225</v>
      </c>
      <c r="B157" s="5" t="s">
        <v>569</v>
      </c>
      <c r="C157" s="5" t="s">
        <v>570</v>
      </c>
      <c r="D157" s="5">
        <v>15</v>
      </c>
      <c r="E157" s="5" t="s">
        <v>523</v>
      </c>
      <c r="F157" s="5">
        <f>VLOOKUP(E157,'STORAGE CONTAINER'!$A$2:$B$1000000,COLUMN('STORAGE CONTAINER'!B:B)-COLUMN('STORAGE CONTAINER'!$A$2:$B$1000000)+1,0)</f>
        <v>0</v>
      </c>
      <c r="G157" s="5" t="s">
        <v>1047</v>
      </c>
      <c r="H157" s="5"/>
    </row>
    <row r="158" spans="1:8">
      <c r="A158" s="5" t="s">
        <v>381</v>
      </c>
      <c r="B158" s="5" t="s">
        <v>520</v>
      </c>
      <c r="C158" s="5" t="s">
        <v>693</v>
      </c>
      <c r="D158" s="5">
        <v>16</v>
      </c>
      <c r="E158" s="5" t="s">
        <v>551</v>
      </c>
      <c r="F158" s="5">
        <f>VLOOKUP(E158,'STORAGE CONTAINER'!$A$2:$B$1000000,COLUMN('STORAGE CONTAINER'!B:B)-COLUMN('STORAGE CONTAINER'!$A$2:$B$1000000)+1,0)</f>
        <v>0</v>
      </c>
      <c r="G158" s="5" t="s">
        <v>1048</v>
      </c>
      <c r="H158" s="5"/>
    </row>
    <row r="159" spans="1:8">
      <c r="A159" s="5" t="s">
        <v>255</v>
      </c>
      <c r="B159" s="5" t="s">
        <v>524</v>
      </c>
      <c r="C159" s="5" t="s">
        <v>637</v>
      </c>
      <c r="D159" s="5">
        <v>40</v>
      </c>
      <c r="E159" s="5" t="s">
        <v>523</v>
      </c>
      <c r="F159" s="5">
        <f>VLOOKUP(E159,'STORAGE CONTAINER'!$A$2:$B$1000000,COLUMN('STORAGE CONTAINER'!B:B)-COLUMN('STORAGE CONTAINER'!$A$2:$B$1000000)+1,0)</f>
        <v>0</v>
      </c>
      <c r="G159" s="5" t="s">
        <v>1049</v>
      </c>
      <c r="H159" s="5"/>
    </row>
    <row r="160" spans="1:8">
      <c r="A160" s="5" t="s">
        <v>346</v>
      </c>
      <c r="B160" s="5" t="s">
        <v>520</v>
      </c>
      <c r="C160" s="5" t="s">
        <v>676</v>
      </c>
      <c r="D160" s="5">
        <v>40</v>
      </c>
      <c r="E160" s="5" t="s">
        <v>523</v>
      </c>
      <c r="F160" s="5">
        <f>VLOOKUP(E160,'STORAGE CONTAINER'!$A$2:$B$1000000,COLUMN('STORAGE CONTAINER'!B:B)-COLUMN('STORAGE CONTAINER'!$A$2:$B$1000000)+1,0)</f>
        <v>0</v>
      </c>
      <c r="G160" s="5" t="s">
        <v>1050</v>
      </c>
      <c r="H160" s="5"/>
    </row>
    <row r="161" spans="1:8">
      <c r="A161" s="5" t="s">
        <v>225</v>
      </c>
      <c r="B161" s="5" t="s">
        <v>548</v>
      </c>
      <c r="C161" s="5" t="s">
        <v>562</v>
      </c>
      <c r="D161" s="5">
        <v>3.6455078125</v>
      </c>
      <c r="E161" s="5" t="s">
        <v>523</v>
      </c>
      <c r="F161" s="5">
        <f>VLOOKUP(E161,'STORAGE CONTAINER'!$A$2:$B$1000000,COLUMN('STORAGE CONTAINER'!B:B)-COLUMN('STORAGE CONTAINER'!$A$2:$B$1000000)+1,0)</f>
        <v>0</v>
      </c>
      <c r="G161" s="5" t="s">
        <v>1051</v>
      </c>
      <c r="H161" s="5"/>
    </row>
    <row r="162" spans="1:8">
      <c r="A162" s="5" t="s">
        <v>312</v>
      </c>
      <c r="B162" s="5" t="s">
        <v>520</v>
      </c>
      <c r="C162" s="5" t="s">
        <v>660</v>
      </c>
      <c r="D162" s="5">
        <v>40</v>
      </c>
      <c r="E162" s="5" t="s">
        <v>523</v>
      </c>
      <c r="F162" s="5">
        <f>VLOOKUP(E162,'STORAGE CONTAINER'!$A$2:$B$1000000,COLUMN('STORAGE CONTAINER'!B:B)-COLUMN('STORAGE CONTAINER'!$A$2:$B$1000000)+1,0)</f>
        <v>0</v>
      </c>
      <c r="G162" s="5" t="s">
        <v>1052</v>
      </c>
      <c r="H162" s="5"/>
    </row>
    <row r="163" spans="1:8">
      <c r="A163" s="5" t="s">
        <v>225</v>
      </c>
      <c r="B163" s="5" t="s">
        <v>577</v>
      </c>
      <c r="C163" s="5" t="s">
        <v>578</v>
      </c>
      <c r="D163" s="5">
        <v>19</v>
      </c>
      <c r="E163" s="5" t="s">
        <v>523</v>
      </c>
      <c r="F163" s="5">
        <f>VLOOKUP(E163,'STORAGE CONTAINER'!$A$2:$B$1000000,COLUMN('STORAGE CONTAINER'!B:B)-COLUMN('STORAGE CONTAINER'!$A$2:$B$1000000)+1,0)</f>
        <v>0</v>
      </c>
      <c r="G163" s="5" t="s">
        <v>1053</v>
      </c>
      <c r="H163" s="5"/>
    </row>
    <row r="164" spans="1:8">
      <c r="A164" s="5" t="s">
        <v>246</v>
      </c>
      <c r="B164" s="5" t="s">
        <v>524</v>
      </c>
      <c r="C164" s="5" t="s">
        <v>605</v>
      </c>
      <c r="D164" s="5">
        <v>1</v>
      </c>
      <c r="E164" s="5" t="s">
        <v>523</v>
      </c>
      <c r="F164" s="5">
        <f>VLOOKUP(E164,'STORAGE CONTAINER'!$A$2:$B$1000000,COLUMN('STORAGE CONTAINER'!B:B)-COLUMN('STORAGE CONTAINER'!$A$2:$B$1000000)+1,0)</f>
        <v>0</v>
      </c>
      <c r="G164" s="5" t="s">
        <v>1054</v>
      </c>
      <c r="H164" s="5"/>
    </row>
    <row r="165" spans="1:8">
      <c r="A165" s="5" t="s">
        <v>246</v>
      </c>
      <c r="B165" s="5" t="s">
        <v>529</v>
      </c>
      <c r="C165" s="5" t="s">
        <v>607</v>
      </c>
      <c r="D165" s="5">
        <v>3</v>
      </c>
      <c r="E165" s="5" t="s">
        <v>523</v>
      </c>
      <c r="F165" s="5">
        <f>VLOOKUP(E165,'STORAGE CONTAINER'!$A$2:$B$1000000,COLUMN('STORAGE CONTAINER'!B:B)-COLUMN('STORAGE CONTAINER'!$A$2:$B$1000000)+1,0)</f>
        <v>0</v>
      </c>
      <c r="G165" s="5" t="s">
        <v>1055</v>
      </c>
      <c r="H165" s="5"/>
    </row>
    <row r="166" spans="1:8">
      <c r="A166" s="5" t="s">
        <v>255</v>
      </c>
      <c r="B166" s="5" t="s">
        <v>520</v>
      </c>
      <c r="C166" s="5" t="s">
        <v>636</v>
      </c>
      <c r="D166" s="5">
        <v>40</v>
      </c>
      <c r="E166" s="5" t="s">
        <v>523</v>
      </c>
      <c r="F166" s="5">
        <f>VLOOKUP(E166,'STORAGE CONTAINER'!$A$2:$B$1000000,COLUMN('STORAGE CONTAINER'!B:B)-COLUMN('STORAGE CONTAINER'!$A$2:$B$1000000)+1,0)</f>
        <v>0</v>
      </c>
      <c r="G166" s="5" t="s">
        <v>1056</v>
      </c>
      <c r="H166" s="5"/>
    </row>
    <row r="167" spans="1:8">
      <c r="A167" s="5" t="s">
        <v>216</v>
      </c>
      <c r="B167" s="5" t="s">
        <v>520</v>
      </c>
      <c r="C167" s="5" t="s">
        <v>559</v>
      </c>
      <c r="D167" s="5">
        <v>120</v>
      </c>
      <c r="E167" s="5" t="s">
        <v>523</v>
      </c>
      <c r="F167" s="5">
        <f>VLOOKUP(E167,'STORAGE CONTAINER'!$A$2:$B$1000000,COLUMN('STORAGE CONTAINER'!B:B)-COLUMN('STORAGE CONTAINER'!$A$2:$B$1000000)+1,0)</f>
        <v>0</v>
      </c>
      <c r="G167" s="5" t="s">
        <v>1057</v>
      </c>
      <c r="H167" s="5"/>
    </row>
    <row r="168" spans="1:8">
      <c r="A168" s="5" t="s">
        <v>474</v>
      </c>
      <c r="B168" s="5" t="s">
        <v>524</v>
      </c>
      <c r="C168" s="5" t="s">
        <v>741</v>
      </c>
      <c r="D168" s="5">
        <v>40</v>
      </c>
      <c r="E168" s="5" t="s">
        <v>523</v>
      </c>
      <c r="F168" s="5">
        <f>VLOOKUP(E168,'STORAGE CONTAINER'!$A$2:$B$1000000,COLUMN('STORAGE CONTAINER'!B:B)-COLUMN('STORAGE CONTAINER'!$A$2:$B$1000000)+1,0)</f>
        <v>0</v>
      </c>
      <c r="G168" s="5" t="s">
        <v>1058</v>
      </c>
      <c r="H168" s="5"/>
    </row>
    <row r="169" spans="1:8">
      <c r="A169" s="5" t="s">
        <v>174</v>
      </c>
      <c r="B169" s="5" t="s">
        <v>520</v>
      </c>
      <c r="C169" s="5" t="s">
        <v>546</v>
      </c>
      <c r="D169" s="5">
        <v>120</v>
      </c>
      <c r="E169" s="5" t="s">
        <v>523</v>
      </c>
      <c r="F169" s="5">
        <f>VLOOKUP(E169,'STORAGE CONTAINER'!$A$2:$B$1000000,COLUMN('STORAGE CONTAINER'!B:B)-COLUMN('STORAGE CONTAINER'!$A$2:$B$1000000)+1,0)</f>
        <v>0</v>
      </c>
      <c r="G169" s="5" t="s">
        <v>1059</v>
      </c>
      <c r="H169" s="5"/>
    </row>
    <row r="170" spans="1:8">
      <c r="A170" s="5" t="s">
        <v>358</v>
      </c>
      <c r="B170" s="5" t="s">
        <v>548</v>
      </c>
      <c r="C170" s="5" t="s">
        <v>682</v>
      </c>
      <c r="D170" s="5">
        <v>0.0003509521484375</v>
      </c>
      <c r="E170" s="5" t="s">
        <v>537</v>
      </c>
      <c r="F170" s="5">
        <f>VLOOKUP(E170,'STORAGE CONTAINER'!$A$2:$B$1000000,COLUMN('STORAGE CONTAINER'!B:B)-COLUMN('STORAGE CONTAINER'!$A$2:$B$1000000)+1,0)</f>
        <v>0</v>
      </c>
      <c r="G170" s="5" t="s">
        <v>1060</v>
      </c>
      <c r="H170" s="5"/>
    </row>
    <row r="171" spans="1:8">
      <c r="A171" s="5" t="s">
        <v>358</v>
      </c>
      <c r="B171" s="5" t="s">
        <v>524</v>
      </c>
      <c r="C171" s="5" t="s">
        <v>684</v>
      </c>
      <c r="D171" s="5">
        <v>45</v>
      </c>
      <c r="E171" s="5" t="s">
        <v>537</v>
      </c>
      <c r="F171" s="5">
        <f>VLOOKUP(E171,'STORAGE CONTAINER'!$A$2:$B$1000000,COLUMN('STORAGE CONTAINER'!B:B)-COLUMN('STORAGE CONTAINER'!$A$2:$B$1000000)+1,0)</f>
        <v>0</v>
      </c>
      <c r="G171" s="5" t="s">
        <v>1061</v>
      </c>
      <c r="H171" s="5"/>
    </row>
    <row r="172" spans="1:8">
      <c r="A172" s="5" t="s">
        <v>494</v>
      </c>
      <c r="B172" s="5" t="s">
        <v>524</v>
      </c>
      <c r="C172" s="5" t="s">
        <v>751</v>
      </c>
      <c r="D172" s="5">
        <v>40</v>
      </c>
      <c r="E172" s="5" t="s">
        <v>523</v>
      </c>
      <c r="F172" s="5">
        <f>VLOOKUP(E172,'STORAGE CONTAINER'!$A$2:$B$1000000,COLUMN('STORAGE CONTAINER'!B:B)-COLUMN('STORAGE CONTAINER'!$A$2:$B$1000000)+1,0)</f>
        <v>0</v>
      </c>
      <c r="G172" s="5" t="s">
        <v>1062</v>
      </c>
      <c r="H172" s="5"/>
    </row>
    <row r="173" spans="1:8">
      <c r="A173" s="5" t="s">
        <v>384</v>
      </c>
      <c r="B173" s="5" t="s">
        <v>535</v>
      </c>
      <c r="C173" s="5" t="s">
        <v>696</v>
      </c>
      <c r="D173" s="5">
        <v>0.0003566741943359375</v>
      </c>
      <c r="E173" s="5" t="s">
        <v>537</v>
      </c>
      <c r="F173" s="5">
        <f>VLOOKUP(E173,'STORAGE CONTAINER'!$A$2:$B$1000000,COLUMN('STORAGE CONTAINER'!B:B)-COLUMN('STORAGE CONTAINER'!$A$2:$B$1000000)+1,0)</f>
        <v>0</v>
      </c>
      <c r="G173" s="5" t="s">
        <v>1063</v>
      </c>
      <c r="H173" s="5"/>
    </row>
    <row r="174" spans="1:8">
      <c r="A174" s="5" t="s">
        <v>465</v>
      </c>
      <c r="B174" s="5" t="s">
        <v>535</v>
      </c>
      <c r="C174" s="5" t="s">
        <v>738</v>
      </c>
      <c r="D174" s="5">
        <v>0.0003566741943359375</v>
      </c>
      <c r="E174" s="5" t="s">
        <v>537</v>
      </c>
      <c r="F174" s="5">
        <f>VLOOKUP(E174,'STORAGE CONTAINER'!$A$2:$B$1000000,COLUMN('STORAGE CONTAINER'!B:B)-COLUMN('STORAGE CONTAINER'!$A$2:$B$1000000)+1,0)</f>
        <v>0</v>
      </c>
      <c r="G174" s="5" t="s">
        <v>1064</v>
      </c>
      <c r="H174" s="5"/>
    </row>
    <row r="175" spans="1:8">
      <c r="A175" s="5" t="s">
        <v>188</v>
      </c>
      <c r="B175" s="5" t="s">
        <v>524</v>
      </c>
      <c r="C175" s="5" t="s">
        <v>553</v>
      </c>
      <c r="D175" s="5">
        <v>1000</v>
      </c>
      <c r="E175" s="5" t="s">
        <v>523</v>
      </c>
      <c r="F175" s="5">
        <f>VLOOKUP(E175,'STORAGE CONTAINER'!$A$2:$B$1000000,COLUMN('STORAGE CONTAINER'!B:B)-COLUMN('STORAGE CONTAINER'!$A$2:$B$1000000)+1,0)</f>
        <v>0</v>
      </c>
      <c r="G175" s="5" t="s">
        <v>1065</v>
      </c>
      <c r="H175" s="5"/>
    </row>
    <row r="176" spans="1:8">
      <c r="A176" s="5" t="s">
        <v>312</v>
      </c>
      <c r="B176" s="5" t="s">
        <v>535</v>
      </c>
      <c r="C176" s="5" t="s">
        <v>662</v>
      </c>
      <c r="D176" s="5">
        <v>0.0003566741943359375</v>
      </c>
      <c r="E176" s="5" t="s">
        <v>537</v>
      </c>
      <c r="F176" s="5">
        <f>VLOOKUP(E176,'STORAGE CONTAINER'!$A$2:$B$1000000,COLUMN('STORAGE CONTAINER'!B:B)-COLUMN('STORAGE CONTAINER'!$A$2:$B$1000000)+1,0)</f>
        <v>0</v>
      </c>
      <c r="G176" s="5" t="s">
        <v>1066</v>
      </c>
      <c r="H176" s="5"/>
    </row>
    <row r="177" spans="1:8">
      <c r="A177" s="5" t="s">
        <v>309</v>
      </c>
      <c r="B177" s="5" t="s">
        <v>520</v>
      </c>
      <c r="C177" s="5" t="s">
        <v>657</v>
      </c>
      <c r="D177" s="5">
        <v>40</v>
      </c>
      <c r="E177" s="5" t="s">
        <v>523</v>
      </c>
      <c r="F177" s="5">
        <f>VLOOKUP(E177,'STORAGE CONTAINER'!$A$2:$B$1000000,COLUMN('STORAGE CONTAINER'!B:B)-COLUMN('STORAGE CONTAINER'!$A$2:$B$1000000)+1,0)</f>
        <v>0</v>
      </c>
      <c r="G177" s="5" t="s">
        <v>1067</v>
      </c>
      <c r="H177" s="5"/>
    </row>
    <row r="178" spans="1:8">
      <c r="A178" s="5" t="s">
        <v>384</v>
      </c>
      <c r="B178" s="5" t="s">
        <v>520</v>
      </c>
      <c r="C178" s="5" t="s">
        <v>694</v>
      </c>
      <c r="D178" s="5">
        <v>40</v>
      </c>
      <c r="E178" s="5" t="s">
        <v>523</v>
      </c>
      <c r="F178" s="5">
        <f>VLOOKUP(E178,'STORAGE CONTAINER'!$A$2:$B$1000000,COLUMN('STORAGE CONTAINER'!B:B)-COLUMN('STORAGE CONTAINER'!$A$2:$B$1000000)+1,0)</f>
        <v>0</v>
      </c>
      <c r="G178" s="5" t="s">
        <v>1068</v>
      </c>
      <c r="H178" s="5"/>
    </row>
    <row r="179" spans="1:8">
      <c r="A179" s="5" t="s">
        <v>246</v>
      </c>
      <c r="B179" s="5" t="s">
        <v>621</v>
      </c>
      <c r="C179" s="5" t="s">
        <v>622</v>
      </c>
      <c r="D179" s="5">
        <v>94.06358003616333</v>
      </c>
      <c r="E179" s="5" t="s">
        <v>523</v>
      </c>
      <c r="F179" s="5">
        <f>VLOOKUP(E179,'STORAGE CONTAINER'!$A$2:$B$1000000,COLUMN('STORAGE CONTAINER'!B:B)-COLUMN('STORAGE CONTAINER'!$A$2:$B$1000000)+1,0)</f>
        <v>0</v>
      </c>
      <c r="G179" s="5" t="s">
        <v>1069</v>
      </c>
      <c r="H179" s="5"/>
    </row>
    <row r="180" spans="1:8">
      <c r="A180" s="5" t="s">
        <v>395</v>
      </c>
      <c r="B180" s="5" t="s">
        <v>529</v>
      </c>
      <c r="C180" s="5" t="s">
        <v>702</v>
      </c>
      <c r="D180" s="5">
        <v>2500</v>
      </c>
      <c r="E180" s="5" t="s">
        <v>523</v>
      </c>
      <c r="F180" s="5">
        <f>VLOOKUP(E180,'STORAGE CONTAINER'!$A$2:$B$1000000,COLUMN('STORAGE CONTAINER'!B:B)-COLUMN('STORAGE CONTAINER'!$A$2:$B$1000000)+1,0)</f>
        <v>0</v>
      </c>
      <c r="G180" s="5" t="s">
        <v>1070</v>
      </c>
      <c r="H180" s="5"/>
    </row>
    <row r="181" spans="1:8">
      <c r="A181" s="5" t="s">
        <v>309</v>
      </c>
      <c r="B181" s="5" t="s">
        <v>524</v>
      </c>
      <c r="C181" s="5" t="s">
        <v>658</v>
      </c>
      <c r="D181" s="5">
        <v>40</v>
      </c>
      <c r="E181" s="5" t="s">
        <v>523</v>
      </c>
      <c r="F181" s="5">
        <f>VLOOKUP(E181,'STORAGE CONTAINER'!$A$2:$B$1000000,COLUMN('STORAGE CONTAINER'!B:B)-COLUMN('STORAGE CONTAINER'!$A$2:$B$1000000)+1,0)</f>
        <v>0</v>
      </c>
      <c r="G181" s="5" t="s">
        <v>1071</v>
      </c>
      <c r="H181" s="5"/>
    </row>
    <row r="182" spans="1:8">
      <c r="A182" s="5" t="s">
        <v>387</v>
      </c>
      <c r="B182" s="5" t="s">
        <v>520</v>
      </c>
      <c r="C182" s="5" t="s">
        <v>697</v>
      </c>
      <c r="D182" s="5">
        <v>100</v>
      </c>
      <c r="E182" s="5" t="s">
        <v>523</v>
      </c>
      <c r="F182" s="5">
        <f>VLOOKUP(E182,'STORAGE CONTAINER'!$A$2:$B$1000000,COLUMN('STORAGE CONTAINER'!B:B)-COLUMN('STORAGE CONTAINER'!$A$2:$B$1000000)+1,0)</f>
        <v>0</v>
      </c>
      <c r="G182" s="5" t="s">
        <v>1072</v>
      </c>
      <c r="H182" s="5"/>
    </row>
    <row r="183" spans="1:8">
      <c r="A183" s="5" t="s">
        <v>474</v>
      </c>
      <c r="B183" s="5" t="s">
        <v>520</v>
      </c>
      <c r="C183" s="5" t="s">
        <v>740</v>
      </c>
      <c r="D183" s="5">
        <v>40</v>
      </c>
      <c r="E183" s="5" t="s">
        <v>523</v>
      </c>
      <c r="F183" s="5">
        <f>VLOOKUP(E183,'STORAGE CONTAINER'!$A$2:$B$1000000,COLUMN('STORAGE CONTAINER'!B:B)-COLUMN('STORAGE CONTAINER'!$A$2:$B$1000000)+1,0)</f>
        <v>0</v>
      </c>
      <c r="G183" s="5" t="s">
        <v>1073</v>
      </c>
      <c r="H183" s="5"/>
    </row>
    <row r="184" spans="1:8">
      <c r="A184" s="5" t="s">
        <v>436</v>
      </c>
      <c r="B184" s="5" t="s">
        <v>524</v>
      </c>
      <c r="C184" s="5" t="s">
        <v>723</v>
      </c>
      <c r="D184" s="5">
        <v>40</v>
      </c>
      <c r="E184" s="5" t="s">
        <v>523</v>
      </c>
      <c r="F184" s="5">
        <f>VLOOKUP(E184,'STORAGE CONTAINER'!$A$2:$B$1000000,COLUMN('STORAGE CONTAINER'!B:B)-COLUMN('STORAGE CONTAINER'!$A$2:$B$1000000)+1,0)</f>
        <v>0</v>
      </c>
      <c r="G184" s="5" t="s">
        <v>1074</v>
      </c>
      <c r="H184" s="5"/>
    </row>
    <row r="185" spans="1:8">
      <c r="A185" s="5" t="s">
        <v>429</v>
      </c>
      <c r="B185" s="5" t="s">
        <v>535</v>
      </c>
      <c r="C185" s="5" t="s">
        <v>718</v>
      </c>
      <c r="D185" s="5">
        <v>0.0003566741943359375</v>
      </c>
      <c r="E185" s="5" t="s">
        <v>537</v>
      </c>
      <c r="F185" s="5">
        <f>VLOOKUP(E185,'STORAGE CONTAINER'!$A$2:$B$1000000,COLUMN('STORAGE CONTAINER'!B:B)-COLUMN('STORAGE CONTAINER'!$A$2:$B$1000000)+1,0)</f>
        <v>0</v>
      </c>
      <c r="G185" s="5" t="s">
        <v>1075</v>
      </c>
      <c r="H185" s="5"/>
    </row>
    <row r="186" spans="1:8">
      <c r="A186" s="5" t="s">
        <v>225</v>
      </c>
      <c r="B186" s="5" t="s">
        <v>585</v>
      </c>
      <c r="C186" s="5" t="s">
        <v>586</v>
      </c>
      <c r="D186" s="5">
        <v>23</v>
      </c>
      <c r="E186" s="5" t="s">
        <v>523</v>
      </c>
      <c r="F186" s="5">
        <f>VLOOKUP(E186,'STORAGE CONTAINER'!$A$2:$B$1000000,COLUMN('STORAGE CONTAINER'!B:B)-COLUMN('STORAGE CONTAINER'!$A$2:$B$1000000)+1,0)</f>
        <v>0</v>
      </c>
      <c r="G186" s="5" t="s">
        <v>1076</v>
      </c>
      <c r="H186" s="5"/>
    </row>
    <row r="187" spans="1:8">
      <c r="A187" s="5" t="s">
        <v>391</v>
      </c>
      <c r="B187" s="5" t="s">
        <v>535</v>
      </c>
      <c r="C187" s="5" t="s">
        <v>699</v>
      </c>
      <c r="D187" s="5">
        <v>0.000362396240234375</v>
      </c>
      <c r="E187" s="5" t="s">
        <v>537</v>
      </c>
      <c r="F187" s="5">
        <f>VLOOKUP(E187,'STORAGE CONTAINER'!$A$2:$B$1000000,COLUMN('STORAGE CONTAINER'!B:B)-COLUMN('STORAGE CONTAINER'!$A$2:$B$1000000)+1,0)</f>
        <v>0</v>
      </c>
      <c r="G187" s="5" t="s">
        <v>1077</v>
      </c>
      <c r="H187" s="5"/>
    </row>
    <row r="188" spans="1:8">
      <c r="A188" s="5" t="s">
        <v>174</v>
      </c>
      <c r="B188" s="5" t="s">
        <v>535</v>
      </c>
      <c r="C188" s="5" t="s">
        <v>547</v>
      </c>
      <c r="D188" s="5">
        <v>0.000362396240234375</v>
      </c>
      <c r="E188" s="5" t="s">
        <v>537</v>
      </c>
      <c r="F188" s="5">
        <f>VLOOKUP(E188,'STORAGE CONTAINER'!$A$2:$B$1000000,COLUMN('STORAGE CONTAINER'!B:B)-COLUMN('STORAGE CONTAINER'!$A$2:$B$1000000)+1,0)</f>
        <v>0</v>
      </c>
      <c r="G188" s="5" t="s">
        <v>1078</v>
      </c>
      <c r="H188" s="5"/>
    </row>
    <row r="189" spans="1:8">
      <c r="A189" s="5" t="s">
        <v>246</v>
      </c>
      <c r="B189" s="5" t="s">
        <v>610</v>
      </c>
      <c r="C189" s="5" t="s">
        <v>611</v>
      </c>
      <c r="D189" s="5">
        <v>10.24454832077026</v>
      </c>
      <c r="E189" s="5" t="s">
        <v>523</v>
      </c>
      <c r="F189" s="5">
        <f>VLOOKUP(E189,'STORAGE CONTAINER'!$A$2:$B$1000000,COLUMN('STORAGE CONTAINER'!B:B)-COLUMN('STORAGE CONTAINER'!$A$2:$B$1000000)+1,0)</f>
        <v>0</v>
      </c>
      <c r="G189" s="5" t="s">
        <v>1079</v>
      </c>
      <c r="H189" s="5"/>
    </row>
    <row r="190" spans="1:8">
      <c r="A190" s="5" t="s">
        <v>179</v>
      </c>
      <c r="B190" s="5" t="s">
        <v>520</v>
      </c>
      <c r="C190" s="5" t="s">
        <v>550</v>
      </c>
      <c r="D190" s="5">
        <v>40</v>
      </c>
      <c r="E190" s="5" t="s">
        <v>551</v>
      </c>
      <c r="F190" s="5">
        <f>VLOOKUP(E190,'STORAGE CONTAINER'!$A$2:$B$1000000,COLUMN('STORAGE CONTAINER'!B:B)-COLUMN('STORAGE CONTAINER'!$A$2:$B$1000000)+1,0)</f>
        <v>0</v>
      </c>
      <c r="G190" s="5" t="s">
        <v>1080</v>
      </c>
      <c r="H190" s="5"/>
    </row>
    <row r="191" spans="1:8">
      <c r="A191" s="5" t="s">
        <v>401</v>
      </c>
      <c r="B191" s="5" t="s">
        <v>524</v>
      </c>
      <c r="C191" s="5" t="s">
        <v>706</v>
      </c>
      <c r="D191" s="5">
        <v>150</v>
      </c>
      <c r="E191" s="5" t="s">
        <v>523</v>
      </c>
      <c r="F191" s="5">
        <f>VLOOKUP(E191,'STORAGE CONTAINER'!$A$2:$B$1000000,COLUMN('STORAGE CONTAINER'!B:B)-COLUMN('STORAGE CONTAINER'!$A$2:$B$1000000)+1,0)</f>
        <v>0</v>
      </c>
      <c r="G191" s="5" t="s">
        <v>1081</v>
      </c>
      <c r="H191" s="5"/>
    </row>
    <row r="192" spans="1:8">
      <c r="A192" s="5" t="s">
        <v>395</v>
      </c>
      <c r="B192" s="5" t="s">
        <v>520</v>
      </c>
      <c r="C192" s="5" t="s">
        <v>700</v>
      </c>
      <c r="D192" s="5">
        <v>0.009765625</v>
      </c>
      <c r="E192" s="5" t="s">
        <v>523</v>
      </c>
      <c r="F192" s="5">
        <f>VLOOKUP(E192,'STORAGE CONTAINER'!$A$2:$B$1000000,COLUMN('STORAGE CONTAINER'!B:B)-COLUMN('STORAGE CONTAINER'!$A$2:$B$1000000)+1,0)</f>
        <v>0</v>
      </c>
      <c r="G192" s="5" t="s">
        <v>1082</v>
      </c>
      <c r="H192" s="5"/>
    </row>
    <row r="193" spans="1:8">
      <c r="A193" s="5" t="s">
        <v>405</v>
      </c>
      <c r="B193" s="5" t="s">
        <v>520</v>
      </c>
      <c r="C193" s="5" t="s">
        <v>707</v>
      </c>
      <c r="D193" s="5">
        <v>40</v>
      </c>
      <c r="E193" s="5" t="s">
        <v>551</v>
      </c>
      <c r="F193" s="5">
        <f>VLOOKUP(E193,'STORAGE CONTAINER'!$A$2:$B$1000000,COLUMN('STORAGE CONTAINER'!B:B)-COLUMN('STORAGE CONTAINER'!$A$2:$B$1000000)+1,0)</f>
        <v>0</v>
      </c>
      <c r="G193" s="5" t="s">
        <v>1083</v>
      </c>
      <c r="H193" s="5"/>
    </row>
  </sheetData>
  <autoFilter ref="A1:Z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36"/>
  <sheetViews>
    <sheetView workbookViewId="0"/>
  </sheetViews>
  <sheetFormatPr defaultRowHeight="15"/>
  <cols>
    <col min="1" max="20" width="25.7109375" customWidth="1"/>
  </cols>
  <sheetData>
    <row r="1" spans="1:5">
      <c r="A1" s="4" t="s">
        <v>73</v>
      </c>
      <c r="B1" s="4" t="s">
        <v>109</v>
      </c>
      <c r="C1" s="4" t="s">
        <v>110</v>
      </c>
      <c r="D1" s="4" t="s">
        <v>111</v>
      </c>
      <c r="E1" s="4" t="s">
        <v>112</v>
      </c>
    </row>
    <row r="2" spans="1:5">
      <c r="A2" s="5" t="s">
        <v>1084</v>
      </c>
      <c r="B2" s="5" t="s">
        <v>1085</v>
      </c>
      <c r="C2" s="5" t="s">
        <v>146</v>
      </c>
      <c r="D2" s="5" t="s">
        <v>1086</v>
      </c>
      <c r="E2" s="5">
        <v>1544517563922039</v>
      </c>
    </row>
    <row r="3" spans="1:5">
      <c r="A3" s="5" t="s">
        <v>1087</v>
      </c>
      <c r="B3" s="5" t="s">
        <v>1085</v>
      </c>
      <c r="C3" s="5" t="s">
        <v>146</v>
      </c>
      <c r="D3" s="5" t="s">
        <v>1086</v>
      </c>
      <c r="E3" s="5">
        <v>1544558711840202</v>
      </c>
    </row>
    <row r="4" spans="1:5">
      <c r="A4" s="5" t="s">
        <v>1088</v>
      </c>
      <c r="B4" s="5" t="s">
        <v>1085</v>
      </c>
      <c r="C4" s="5" t="s">
        <v>146</v>
      </c>
      <c r="D4" s="5" t="s">
        <v>1086</v>
      </c>
      <c r="E4" s="5">
        <v>1559059045860370</v>
      </c>
    </row>
    <row r="5" spans="1:5">
      <c r="A5" s="5" t="s">
        <v>1089</v>
      </c>
      <c r="B5" s="5" t="s">
        <v>1090</v>
      </c>
      <c r="C5" s="5">
        <v>100</v>
      </c>
      <c r="D5" s="5" t="s">
        <v>1091</v>
      </c>
      <c r="E5" s="5">
        <v>1549999578052093</v>
      </c>
    </row>
    <row r="6" spans="1:5">
      <c r="A6" s="5" t="s">
        <v>1092</v>
      </c>
      <c r="B6" s="5" t="s">
        <v>146</v>
      </c>
      <c r="C6" s="5">
        <v>14.6484375</v>
      </c>
      <c r="D6" s="5" t="s">
        <v>1091</v>
      </c>
      <c r="E6" s="5">
        <v>1557930654314261</v>
      </c>
    </row>
    <row r="7" spans="1:5">
      <c r="A7" s="5" t="s">
        <v>1084</v>
      </c>
      <c r="B7" s="5" t="s">
        <v>1085</v>
      </c>
      <c r="C7" s="5">
        <v>4.230339050292969</v>
      </c>
      <c r="D7" s="5" t="s">
        <v>1091</v>
      </c>
      <c r="E7" s="5">
        <v>1552061411499709</v>
      </c>
    </row>
    <row r="8" spans="1:5">
      <c r="A8" s="5" t="s">
        <v>1093</v>
      </c>
      <c r="B8" s="5" t="s">
        <v>1090</v>
      </c>
      <c r="C8" s="5">
        <v>192</v>
      </c>
      <c r="D8" s="5" t="s">
        <v>1091</v>
      </c>
      <c r="E8" s="5">
        <v>1544821995833116</v>
      </c>
    </row>
    <row r="9" spans="1:5">
      <c r="A9" s="5" t="s">
        <v>1094</v>
      </c>
      <c r="B9" s="5" t="s">
        <v>1085</v>
      </c>
      <c r="C9" s="5">
        <v>3.422914505004883</v>
      </c>
      <c r="D9" s="5" t="s">
        <v>1091</v>
      </c>
      <c r="E9" s="5">
        <v>1550602273728181</v>
      </c>
    </row>
    <row r="10" spans="1:5">
      <c r="A10" s="5" t="s">
        <v>1095</v>
      </c>
      <c r="B10" s="5" t="s">
        <v>1085</v>
      </c>
      <c r="C10" s="5">
        <v>0.06178188323974609</v>
      </c>
      <c r="D10" s="5" t="s">
        <v>1091</v>
      </c>
      <c r="E10" s="5">
        <v>1558988970516923</v>
      </c>
    </row>
    <row r="11" spans="1:5">
      <c r="A11" s="5" t="s">
        <v>1096</v>
      </c>
      <c r="B11" s="5" t="s">
        <v>1090</v>
      </c>
      <c r="C11" s="5">
        <v>14.6484375</v>
      </c>
      <c r="D11" s="5" t="s">
        <v>1091</v>
      </c>
      <c r="E11" s="5">
        <v>1546540214082133</v>
      </c>
    </row>
    <row r="12" spans="1:5">
      <c r="A12" s="5" t="s">
        <v>1097</v>
      </c>
      <c r="B12" s="5" t="s">
        <v>1090</v>
      </c>
      <c r="C12" s="5">
        <v>64</v>
      </c>
      <c r="D12" s="5" t="s">
        <v>1091</v>
      </c>
      <c r="E12" s="5">
        <v>1544729581908926</v>
      </c>
    </row>
    <row r="13" spans="1:5">
      <c r="A13" s="5" t="s">
        <v>1098</v>
      </c>
      <c r="B13" s="5" t="s">
        <v>1085</v>
      </c>
      <c r="C13" s="5">
        <v>3.961093902587891</v>
      </c>
      <c r="D13" s="5" t="s">
        <v>1091</v>
      </c>
      <c r="E13" s="5">
        <v>1559057364082558</v>
      </c>
    </row>
    <row r="14" spans="1:5">
      <c r="A14" s="5" t="s">
        <v>1099</v>
      </c>
      <c r="B14" s="5" t="s">
        <v>1090</v>
      </c>
      <c r="C14" s="5">
        <v>8</v>
      </c>
      <c r="D14" s="5" t="s">
        <v>1091</v>
      </c>
      <c r="E14" s="5">
        <v>1556822683503919</v>
      </c>
    </row>
    <row r="15" spans="1:5">
      <c r="A15" s="5" t="s">
        <v>1100</v>
      </c>
      <c r="B15" s="5" t="s">
        <v>1085</v>
      </c>
      <c r="C15" s="5">
        <v>0.045928955078125</v>
      </c>
      <c r="D15" s="5" t="s">
        <v>1091</v>
      </c>
      <c r="E15" s="5">
        <v>1543228567855030</v>
      </c>
    </row>
    <row r="16" spans="1:5">
      <c r="A16" s="5" t="s">
        <v>1101</v>
      </c>
      <c r="B16" s="5" t="s">
        <v>1085</v>
      </c>
      <c r="C16" s="5">
        <v>3.961093902587891</v>
      </c>
      <c r="D16" s="5" t="s">
        <v>1091</v>
      </c>
      <c r="E16" s="5">
        <v>1558533335165732</v>
      </c>
    </row>
    <row r="17" spans="1:5">
      <c r="A17" s="5" t="s">
        <v>1102</v>
      </c>
      <c r="B17" s="5" t="s">
        <v>1085</v>
      </c>
      <c r="C17" s="5">
        <v>3.961093902587891</v>
      </c>
      <c r="D17" s="5" t="s">
        <v>1091</v>
      </c>
      <c r="E17" s="5">
        <v>1558989095055030</v>
      </c>
    </row>
    <row r="18" spans="1:5">
      <c r="A18" s="5" t="s">
        <v>1103</v>
      </c>
      <c r="B18" s="5" t="s">
        <v>1090</v>
      </c>
      <c r="C18" s="5">
        <v>40</v>
      </c>
      <c r="D18" s="5" t="s">
        <v>1091</v>
      </c>
      <c r="E18" s="5">
        <v>1557874941466825</v>
      </c>
    </row>
    <row r="19" spans="1:5">
      <c r="A19" s="5" t="s">
        <v>1104</v>
      </c>
      <c r="B19" s="5" t="s">
        <v>1090</v>
      </c>
      <c r="C19" s="5">
        <v>8</v>
      </c>
      <c r="D19" s="5" t="s">
        <v>1091</v>
      </c>
      <c r="E19" s="5">
        <v>1546883442806033</v>
      </c>
    </row>
    <row r="20" spans="1:5">
      <c r="A20" s="5" t="s">
        <v>1105</v>
      </c>
      <c r="B20" s="5" t="s">
        <v>1090</v>
      </c>
      <c r="C20" s="5">
        <v>15</v>
      </c>
      <c r="D20" s="5" t="s">
        <v>1091</v>
      </c>
      <c r="E20" s="5">
        <v>1544564641738727</v>
      </c>
    </row>
    <row r="21" spans="1:5">
      <c r="A21" s="5" t="s">
        <v>1106</v>
      </c>
      <c r="B21" s="5" t="s">
        <v>1085</v>
      </c>
      <c r="C21" s="5">
        <v>4.0322265625</v>
      </c>
      <c r="D21" s="5" t="s">
        <v>1091</v>
      </c>
      <c r="E21" s="5">
        <v>1543326397127132</v>
      </c>
    </row>
    <row r="22" spans="1:5">
      <c r="A22" s="5" t="s">
        <v>1104</v>
      </c>
      <c r="B22" s="5" t="s">
        <v>1090</v>
      </c>
      <c r="C22" s="5">
        <v>8</v>
      </c>
      <c r="D22" s="5" t="s">
        <v>1091</v>
      </c>
      <c r="E22" s="5">
        <v>1546883442831908</v>
      </c>
    </row>
    <row r="23" spans="1:5">
      <c r="A23" s="5" t="s">
        <v>1107</v>
      </c>
      <c r="B23" s="5" t="s">
        <v>1090</v>
      </c>
      <c r="C23" s="5">
        <v>10</v>
      </c>
      <c r="D23" s="5" t="s">
        <v>1091</v>
      </c>
      <c r="E23" s="5">
        <v>1553525815681217</v>
      </c>
    </row>
    <row r="24" spans="1:5">
      <c r="A24" s="5" t="s">
        <v>1108</v>
      </c>
      <c r="B24" s="5" t="s">
        <v>1090</v>
      </c>
      <c r="C24" s="5">
        <v>64</v>
      </c>
      <c r="D24" s="5" t="s">
        <v>1091</v>
      </c>
      <c r="E24" s="5">
        <v>1543861007332052</v>
      </c>
    </row>
    <row r="25" spans="1:5">
      <c r="A25" s="5" t="s">
        <v>1109</v>
      </c>
      <c r="B25" s="5" t="s">
        <v>1085</v>
      </c>
      <c r="C25" s="5">
        <v>3.6455078125</v>
      </c>
      <c r="D25" s="5" t="s">
        <v>1091</v>
      </c>
      <c r="E25" s="5">
        <v>1547834772911000</v>
      </c>
    </row>
    <row r="26" spans="1:5">
      <c r="A26" s="5" t="s">
        <v>1110</v>
      </c>
      <c r="B26" s="5" t="s">
        <v>1090</v>
      </c>
      <c r="C26" s="5">
        <v>40</v>
      </c>
      <c r="D26" s="5" t="s">
        <v>1091</v>
      </c>
      <c r="E26" s="5">
        <v>1557240583272345</v>
      </c>
    </row>
    <row r="27" spans="1:5">
      <c r="A27" s="5" t="s">
        <v>1104</v>
      </c>
      <c r="B27" s="5" t="s">
        <v>1090</v>
      </c>
      <c r="C27" s="5">
        <v>8</v>
      </c>
      <c r="D27" s="5" t="s">
        <v>1091</v>
      </c>
      <c r="E27" s="5">
        <v>1546883442216390</v>
      </c>
    </row>
    <row r="28" spans="1:5">
      <c r="A28" s="5" t="s">
        <v>1111</v>
      </c>
      <c r="B28" s="5" t="s">
        <v>1085</v>
      </c>
      <c r="C28" s="5">
        <v>3.533203125</v>
      </c>
      <c r="D28" s="5" t="s">
        <v>1091</v>
      </c>
      <c r="E28" s="5">
        <v>1552567818290291</v>
      </c>
    </row>
    <row r="29" spans="1:5">
      <c r="A29" s="5" t="s">
        <v>1112</v>
      </c>
      <c r="B29" s="5" t="s">
        <v>1085</v>
      </c>
      <c r="C29" s="5">
        <v>2.427858352661133</v>
      </c>
      <c r="D29" s="5" t="s">
        <v>1091</v>
      </c>
      <c r="E29" s="5">
        <v>1552579864050026</v>
      </c>
    </row>
    <row r="30" spans="1:5">
      <c r="A30" s="5" t="s">
        <v>1113</v>
      </c>
      <c r="B30" s="5" t="s">
        <v>1090</v>
      </c>
      <c r="C30" s="5">
        <v>20</v>
      </c>
      <c r="D30" s="5" t="s">
        <v>1091</v>
      </c>
      <c r="E30" s="5">
        <v>1555363784269673</v>
      </c>
    </row>
    <row r="31" spans="1:5">
      <c r="A31" s="5" t="s">
        <v>1114</v>
      </c>
      <c r="B31" s="5" t="s">
        <v>1090</v>
      </c>
      <c r="C31" s="5">
        <v>6.493387222290039</v>
      </c>
      <c r="D31" s="5" t="s">
        <v>1091</v>
      </c>
      <c r="E31" s="5">
        <v>1543229034683311</v>
      </c>
    </row>
    <row r="32" spans="1:5">
      <c r="A32" s="5" t="s">
        <v>1115</v>
      </c>
      <c r="B32" s="5" t="s">
        <v>1090</v>
      </c>
      <c r="C32" s="5">
        <v>8</v>
      </c>
      <c r="D32" s="5" t="s">
        <v>1091</v>
      </c>
      <c r="E32" s="5">
        <v>1545155307112710</v>
      </c>
    </row>
    <row r="33" spans="1:5">
      <c r="A33" s="5" t="s">
        <v>1116</v>
      </c>
      <c r="B33" s="5" t="s">
        <v>1090</v>
      </c>
      <c r="C33" s="5">
        <v>192</v>
      </c>
      <c r="D33" s="5" t="s">
        <v>1091</v>
      </c>
      <c r="E33" s="5">
        <v>1545794002180152</v>
      </c>
    </row>
    <row r="34" spans="1:5">
      <c r="A34" s="5" t="s">
        <v>1117</v>
      </c>
      <c r="B34" s="5" t="s">
        <v>1090</v>
      </c>
      <c r="C34" s="5">
        <v>8</v>
      </c>
      <c r="D34" s="5" t="s">
        <v>1091</v>
      </c>
      <c r="E34" s="5">
        <v>1546869591886309</v>
      </c>
    </row>
    <row r="35" spans="1:5">
      <c r="A35" s="5" t="s">
        <v>1118</v>
      </c>
      <c r="B35" s="5" t="s">
        <v>1090</v>
      </c>
      <c r="C35" s="5">
        <v>30</v>
      </c>
      <c r="D35" s="5" t="s">
        <v>1091</v>
      </c>
      <c r="E35" s="5">
        <v>1555336073398793</v>
      </c>
    </row>
    <row r="36" spans="1:5">
      <c r="A36" s="5" t="s">
        <v>1119</v>
      </c>
      <c r="B36" s="5" t="s">
        <v>1090</v>
      </c>
      <c r="C36" s="5">
        <v>30</v>
      </c>
      <c r="D36" s="5" t="s">
        <v>1091</v>
      </c>
      <c r="E36" s="5">
        <v>1555613925099600</v>
      </c>
    </row>
  </sheetData>
  <autoFilter ref="A1:Z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VM INFO</vt:lpstr>
      <vt:lpstr>VM DISK INFO</vt:lpstr>
      <vt:lpstr>VM NETWORK</vt:lpstr>
      <vt:lpstr>STORAGE CONTAINER</vt:lpstr>
      <vt:lpstr>HOST AHV</vt:lpstr>
      <vt:lpstr>VOLUME GROUP</vt:lpstr>
      <vt:lpstr>VDISK INFO</vt:lpstr>
      <vt:lpstr>PE IMAGE</vt:lpstr>
      <vt:lpstr>PC IMAGE</vt:lpstr>
      <vt:lpstr>PHYSICAL DISK</vt:lpstr>
      <vt:lpstr>STORAGE POOL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2019-06-10T22:06:15Z</dcterms:created>
  <dcterms:modified xsi:type="dcterms:W3CDTF">2019-06-10T22:06:15Z</dcterms:modified>
</cp:coreProperties>
</file>