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ngin-storage.m.storage.umich.edu\engin-storage\KENCY\windat.V2\Desktop\"/>
    </mc:Choice>
  </mc:AlternateContent>
  <bookViews>
    <workbookView xWindow="0" yWindow="0" windowWidth="33420" windowHeight="11460" tabRatio="64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1" i="1" s="1"/>
  <c r="D5" i="1"/>
  <c r="B5" i="1"/>
  <c r="B9" i="1" s="1"/>
  <c r="B1" i="1" l="1"/>
  <c r="B12" i="1"/>
  <c r="B11" i="1"/>
  <c r="B10" i="1"/>
  <c r="B13" i="1" s="1"/>
  <c r="D10" i="1"/>
  <c r="D13" i="1" s="1"/>
  <c r="D18" i="1" s="1"/>
  <c r="D19" i="1" s="1"/>
  <c r="D12" i="1"/>
  <c r="B18" i="1" l="1"/>
  <c r="B19" i="1" s="1"/>
  <c r="B17" i="1" s="1"/>
  <c r="B15" i="1" s="1"/>
  <c r="B16" i="1" s="1"/>
  <c r="D15" i="1"/>
  <c r="D16" i="1" s="1"/>
  <c r="D17" i="1"/>
</calcChain>
</file>

<file path=xl/sharedStrings.xml><?xml version="1.0" encoding="utf-8"?>
<sst xmlns="http://schemas.openxmlformats.org/spreadsheetml/2006/main" count="17" uniqueCount="17">
  <si>
    <t>K(face value)</t>
  </si>
  <si>
    <t>T(future time period)</t>
  </si>
  <si>
    <t>r(risk-free rate)</t>
  </si>
  <si>
    <t>σ (volatility)</t>
  </si>
  <si>
    <t>d1</t>
  </si>
  <si>
    <t>d2</t>
  </si>
  <si>
    <t>N(d1)</t>
  </si>
  <si>
    <t>N(d2)</t>
  </si>
  <si>
    <t>s (credit spread)</t>
  </si>
  <si>
    <t>N(-d1)</t>
  </si>
  <si>
    <t>S (credit spread in bps)</t>
  </si>
  <si>
    <t>yield to maturity</t>
  </si>
  <si>
    <t>E (equity value)</t>
  </si>
  <si>
    <t>Debt value</t>
  </si>
  <si>
    <t>V(firm value)</t>
  </si>
  <si>
    <t>leverage ratio</t>
  </si>
  <si>
    <t xml:space="preserve">V/K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</si>
</sst>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141540</xdr:colOff>
      <xdr:row>0</xdr:row>
      <xdr:rowOff>97884</xdr:rowOff>
    </xdr:from>
    <xdr:to>
      <xdr:col>13</xdr:col>
      <xdr:colOff>597776</xdr:colOff>
      <xdr:row>15</xdr:row>
      <xdr:rowOff>54157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9937" y="97884"/>
          <a:ext cx="4121718" cy="2813773"/>
        </a:xfrm>
        <a:prstGeom prst="rect">
          <a:avLst/>
        </a:prstGeom>
      </xdr:spPr>
    </xdr:pic>
    <xdr:clientData/>
  </xdr:twoCellAnchor>
  <xdr:twoCellAnchor editAs="oneCell">
    <xdr:from>
      <xdr:col>7</xdr:col>
      <xdr:colOff>65689</xdr:colOff>
      <xdr:row>17</xdr:row>
      <xdr:rowOff>36998</xdr:rowOff>
    </xdr:from>
    <xdr:to>
      <xdr:col>14</xdr:col>
      <xdr:colOff>288011</xdr:colOff>
      <xdr:row>27</xdr:row>
      <xdr:rowOff>130265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4086" y="3084998"/>
          <a:ext cx="4498718" cy="199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145" zoomScaleNormal="145" workbookViewId="0">
      <selection activeCell="R19" sqref="R19"/>
    </sheetView>
  </sheetViews>
  <sheetFormatPr defaultRowHeight="15" x14ac:dyDescent="0.25"/>
  <cols>
    <col min="1" max="1" width="20.140625" bestFit="1" customWidth="1"/>
    <col min="2" max="2" width="9.28515625" customWidth="1"/>
    <col min="3" max="3" width="9" bestFit="1" customWidth="1"/>
    <col min="4" max="4" width="9.7109375" customWidth="1"/>
  </cols>
  <sheetData>
    <row r="1" spans="1:4" x14ac:dyDescent="0.25">
      <c r="A1" t="s">
        <v>14</v>
      </c>
      <c r="B1">
        <f>B2*B5</f>
        <v>142.85714285714286</v>
      </c>
      <c r="D1">
        <v>100</v>
      </c>
    </row>
    <row r="2" spans="1:4" x14ac:dyDescent="0.25">
      <c r="A2" t="s">
        <v>0</v>
      </c>
      <c r="B2">
        <v>100</v>
      </c>
      <c r="D2">
        <v>80</v>
      </c>
    </row>
    <row r="3" spans="1:4" x14ac:dyDescent="0.25">
      <c r="A3" t="s">
        <v>1</v>
      </c>
      <c r="B3">
        <v>7.5</v>
      </c>
      <c r="D3">
        <v>3</v>
      </c>
    </row>
    <row r="4" spans="1:4" x14ac:dyDescent="0.25">
      <c r="A4" t="s">
        <v>2</v>
      </c>
      <c r="B4" s="2">
        <v>2.6800000000000001E-2</v>
      </c>
      <c r="C4" s="2"/>
      <c r="D4" s="2">
        <v>0.05</v>
      </c>
    </row>
    <row r="5" spans="1:4" x14ac:dyDescent="0.25">
      <c r="A5" t="s">
        <v>16</v>
      </c>
      <c r="B5">
        <f>1/0.7</f>
        <v>1.4285714285714286</v>
      </c>
      <c r="D5">
        <f>10/8</f>
        <v>1.25</v>
      </c>
    </row>
    <row r="6" spans="1:4" x14ac:dyDescent="0.25">
      <c r="A6" t="s">
        <v>15</v>
      </c>
      <c r="B6">
        <v>0.7</v>
      </c>
    </row>
    <row r="7" spans="1:4" x14ac:dyDescent="0.25">
      <c r="A7" s="1" t="s">
        <v>3</v>
      </c>
      <c r="B7">
        <v>0.2</v>
      </c>
      <c r="D7">
        <v>0.1</v>
      </c>
    </row>
    <row r="9" spans="1:4" x14ac:dyDescent="0.25">
      <c r="A9" t="s">
        <v>4</v>
      </c>
      <c r="B9" s="3">
        <f>LN(B5)/(B7*SQRT(B3))+0.5*(B7*SQRT(B3))+B4*SQRT(B3)/B7</f>
        <v>1.2920317672548252</v>
      </c>
      <c r="C9" s="3"/>
      <c r="D9" s="3">
        <f>((LN(1.25) +( 0.05+0.5*(0.1)^2)*3))/(0.1*SQRT(3))</f>
        <v>2.2409478383547636</v>
      </c>
    </row>
    <row r="10" spans="1:4" x14ac:dyDescent="0.25">
      <c r="A10" t="s">
        <v>5</v>
      </c>
      <c r="B10" s="3">
        <f>B9-B7*SQRT(B3)</f>
        <v>0.74430920974965897</v>
      </c>
      <c r="C10" s="3"/>
      <c r="D10" s="3">
        <f>D9-0.1*SQRT(3)</f>
        <v>2.067742757597876</v>
      </c>
    </row>
    <row r="11" spans="1:4" x14ac:dyDescent="0.25">
      <c r="A11" t="s">
        <v>6</v>
      </c>
      <c r="B11" s="3">
        <f>_xlfn.NORM.DIST(B9,0,1, TRUE)</f>
        <v>0.90182692823732169</v>
      </c>
      <c r="C11" s="3"/>
      <c r="D11" s="3">
        <f>_xlfn.NORM.DIST(D9,0,1, TRUE)</f>
        <v>0.98748527300565014</v>
      </c>
    </row>
    <row r="12" spans="1:4" x14ac:dyDescent="0.25">
      <c r="A12" t="s">
        <v>9</v>
      </c>
      <c r="B12" s="3">
        <f>_xlfn.NORM.DIST(-B9,0,1, TRUE)</f>
        <v>9.8173071762678268E-2</v>
      </c>
      <c r="C12" s="3"/>
      <c r="D12" s="3">
        <f>_xlfn.NORM.DIST(-D9,0,1, TRUE)</f>
        <v>1.2514726994349908E-2</v>
      </c>
    </row>
    <row r="13" spans="1:4" x14ac:dyDescent="0.25">
      <c r="A13" t="s">
        <v>7</v>
      </c>
      <c r="B13" s="3">
        <f>_xlfn.NORM.DIST(B10,0,1, TRUE)</f>
        <v>0.77165528459456711</v>
      </c>
      <c r="C13" s="3"/>
      <c r="D13" s="3">
        <f>_xlfn.NORM.DIST(D10,0,1, TRUE)</f>
        <v>0.9806678905218813</v>
      </c>
    </row>
    <row r="15" spans="1:4" x14ac:dyDescent="0.25">
      <c r="A15" t="s">
        <v>8</v>
      </c>
      <c r="B15" s="3">
        <f>B17-B4</f>
        <v>7.8075208025302316E-3</v>
      </c>
      <c r="C15" s="3"/>
      <c r="D15" s="3">
        <f>-(1/3)*LN(D19/100)-0.05</f>
        <v>7.476709425142708E-2</v>
      </c>
    </row>
    <row r="16" spans="1:4" x14ac:dyDescent="0.25">
      <c r="A16" t="s">
        <v>10</v>
      </c>
      <c r="B16" s="3">
        <f>B15*10000</f>
        <v>78.075208025302317</v>
      </c>
      <c r="C16" s="3"/>
      <c r="D16" s="3">
        <f>D15*10000</f>
        <v>747.67094251427079</v>
      </c>
    </row>
    <row r="17" spans="1:4" x14ac:dyDescent="0.25">
      <c r="A17" t="s">
        <v>11</v>
      </c>
      <c r="B17" s="3">
        <f>LN(B2/B19)/B3</f>
        <v>3.4607520802530232E-2</v>
      </c>
      <c r="C17" s="3"/>
      <c r="D17" s="3">
        <f>LN(100/D19)/3</f>
        <v>0.12476709425142711</v>
      </c>
    </row>
    <row r="18" spans="1:4" x14ac:dyDescent="0.25">
      <c r="A18" t="s">
        <v>12</v>
      </c>
      <c r="B18" s="3">
        <f>B1*B11-B2*EXP(-B4*B3)*B13</f>
        <v>65.717773305204588</v>
      </c>
      <c r="C18" s="3"/>
      <c r="D18" s="3">
        <f>100*D11-80*EXP(-0.05*3)*D13</f>
        <v>31.223033252875524</v>
      </c>
    </row>
    <row r="19" spans="1:4" x14ac:dyDescent="0.25">
      <c r="A19" t="s">
        <v>13</v>
      </c>
      <c r="B19" s="3">
        <f>B1-B18</f>
        <v>77.139369551938273</v>
      </c>
      <c r="C19" s="3"/>
      <c r="D19" s="3">
        <f>100-D18</f>
        <v>68.776966747124476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Dan</dc:creator>
  <cp:lastModifiedBy>Li, Dan</cp:lastModifiedBy>
  <dcterms:created xsi:type="dcterms:W3CDTF">2022-07-21T19:14:32Z</dcterms:created>
  <dcterms:modified xsi:type="dcterms:W3CDTF">2022-07-27T18:28:49Z</dcterms:modified>
</cp:coreProperties>
</file>