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busson\Documents\PythonScripts\port_system\"/>
    </mc:Choice>
  </mc:AlternateContent>
  <bookViews>
    <workbookView xWindow="0" yWindow="0" windowWidth="17256" windowHeight="109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N48" i="1" s="1"/>
  <c r="N47" i="1"/>
  <c r="I46" i="1"/>
  <c r="N46" i="1" s="1"/>
  <c r="N45" i="1"/>
  <c r="N44" i="1"/>
  <c r="N43" i="1"/>
  <c r="N42" i="1"/>
  <c r="N41" i="1"/>
  <c r="N40" i="1"/>
  <c r="I39" i="1"/>
  <c r="N39" i="1" s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49" i="1" l="1"/>
  <c r="AD15" i="1"/>
  <c r="AD3" i="1"/>
  <c r="AD4" i="1"/>
  <c r="AD5" i="1"/>
  <c r="AD6" i="1"/>
  <c r="AD7" i="1"/>
  <c r="AD8" i="1"/>
  <c r="AD9" i="1"/>
  <c r="AD10" i="1"/>
  <c r="AD11" i="1"/>
  <c r="AD12" i="1"/>
  <c r="AD13" i="1"/>
  <c r="AD14" i="1"/>
  <c r="AD2" i="1"/>
  <c r="W2" i="1"/>
  <c r="W15" i="1"/>
  <c r="W3" i="1"/>
  <c r="W4" i="1"/>
  <c r="W5" i="1"/>
  <c r="W6" i="1"/>
  <c r="W7" i="1"/>
  <c r="W8" i="1"/>
  <c r="W9" i="1"/>
  <c r="W10" i="1"/>
  <c r="W11" i="1"/>
  <c r="W12" i="1"/>
  <c r="W13" i="1"/>
  <c r="W14" i="1"/>
  <c r="AE23" i="1"/>
  <c r="AE21" i="1"/>
  <c r="AF5" i="1"/>
  <c r="AE13" i="1"/>
  <c r="X12" i="1"/>
  <c r="X11" i="1"/>
  <c r="X10" i="1"/>
  <c r="P10" i="1"/>
  <c r="X9" i="1"/>
  <c r="X8" i="1"/>
  <c r="P8" i="1"/>
  <c r="P7" i="1"/>
  <c r="P6" i="1"/>
  <c r="X5" i="1"/>
  <c r="X4" i="1"/>
  <c r="P4" i="1"/>
  <c r="P3" i="1"/>
  <c r="X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 l="1"/>
  <c r="B39" i="1"/>
</calcChain>
</file>

<file path=xl/sharedStrings.xml><?xml version="1.0" encoding="utf-8"?>
<sst xmlns="http://schemas.openxmlformats.org/spreadsheetml/2006/main" count="36" uniqueCount="34">
  <si>
    <t>n1</t>
  </si>
  <si>
    <t>ct</t>
  </si>
  <si>
    <t>s</t>
  </si>
  <si>
    <t>t</t>
  </si>
  <si>
    <t>u</t>
  </si>
  <si>
    <t>v</t>
  </si>
  <si>
    <t>n2</t>
  </si>
  <si>
    <t>cq</t>
  </si>
  <si>
    <t>s2</t>
  </si>
  <si>
    <t>t2</t>
  </si>
  <si>
    <t>u2</t>
  </si>
  <si>
    <t>v2</t>
  </si>
  <si>
    <t>rho sw</t>
  </si>
  <si>
    <t>d</t>
  </si>
  <si>
    <t>J</t>
  </si>
  <si>
    <t>pDP</t>
  </si>
  <si>
    <t>AeAo</t>
  </si>
  <si>
    <t>zp</t>
  </si>
  <si>
    <t>CTn</t>
  </si>
  <si>
    <t>sn</t>
  </si>
  <si>
    <t>tn</t>
  </si>
  <si>
    <t>un</t>
  </si>
  <si>
    <t>vn</t>
  </si>
  <si>
    <t>wn</t>
  </si>
  <si>
    <t>CQn</t>
  </si>
  <si>
    <t>sn2</t>
  </si>
  <si>
    <t>tn2</t>
  </si>
  <si>
    <t>un2</t>
  </si>
  <si>
    <t>vn2</t>
  </si>
  <si>
    <t>wn2</t>
  </si>
  <si>
    <t>n</t>
  </si>
  <si>
    <t>Va</t>
  </si>
  <si>
    <t>rey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</si>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</sst>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abSelected="1" topLeftCell="C10" workbookViewId="0">
      <selection activeCell="I26" sqref="I26"/>
    </sheetView>
  </sheetViews>
  <sheetFormatPr baseColWidth="10" defaultRowHeight="14.4" x14ac:dyDescent="0.3"/>
  <cols>
    <col min="16" max="16" width="12.6640625" bestFit="1" customWidth="1"/>
    <col min="24" max="24" width="12.664062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0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6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2" spans="1:33" x14ac:dyDescent="0.3">
      <c r="A2">
        <v>1</v>
      </c>
      <c r="B2">
        <v>8.8049600000000006E-3</v>
      </c>
      <c r="C2">
        <v>0</v>
      </c>
      <c r="D2">
        <v>0</v>
      </c>
      <c r="E2">
        <v>0</v>
      </c>
      <c r="F2">
        <v>0</v>
      </c>
      <c r="G2">
        <f>B2*$AE$13^C2*$AE$15^D2*$AE$17^E2*$AE$19^F2</f>
        <v>8.8049600000000006E-3</v>
      </c>
      <c r="H2">
        <v>1</v>
      </c>
      <c r="I2">
        <v>3.7936799999999998E-3</v>
      </c>
      <c r="J2">
        <v>0</v>
      </c>
      <c r="K2">
        <v>0</v>
      </c>
      <c r="L2">
        <v>0</v>
      </c>
      <c r="M2">
        <v>0</v>
      </c>
      <c r="N2">
        <f>I2*$AE$13^J2*$AE$15^K2*$AE$17^L2*$AE$19^M2</f>
        <v>3.7936799999999998E-3</v>
      </c>
      <c r="O2">
        <v>1</v>
      </c>
      <c r="P2">
        <v>3.5348500000000001E-4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f>P2*$AE$23^Q2*$AE$17^R2*$AE$15^S2*$AE$13^T2*$AE$19^U2</f>
        <v>3.5348500000000001E-4</v>
      </c>
      <c r="X2">
        <f>-0.000591412</f>
        <v>-5.9141200000000004E-4</v>
      </c>
      <c r="Y2">
        <v>0</v>
      </c>
      <c r="Z2">
        <v>0</v>
      </c>
      <c r="AA2">
        <v>0</v>
      </c>
      <c r="AB2">
        <v>0</v>
      </c>
      <c r="AC2">
        <v>0</v>
      </c>
      <c r="AD2">
        <f>X2*$AE$23^Y2*$AE$17^Z2*$AE$15^AA2*$AE$13^AB2*$AE$19^AC2</f>
        <v>-5.9141200000000004E-4</v>
      </c>
    </row>
    <row r="3" spans="1:33" x14ac:dyDescent="0.3">
      <c r="A3">
        <v>2</v>
      </c>
      <c r="B3">
        <v>-0.20455400000000001</v>
      </c>
      <c r="C3">
        <v>1</v>
      </c>
      <c r="D3">
        <v>0</v>
      </c>
      <c r="E3">
        <v>0</v>
      </c>
      <c r="F3">
        <v>0</v>
      </c>
      <c r="G3">
        <f t="shared" ref="G3:G40" si="0">B3*$AE$13^C3*$AE$15^D3*$AE$17^E3*$AE$19^F3</f>
        <v>-5.1051957923076925</v>
      </c>
      <c r="H3">
        <v>2</v>
      </c>
      <c r="I3">
        <v>8.86523E-3</v>
      </c>
      <c r="J3">
        <v>2</v>
      </c>
      <c r="K3">
        <v>0</v>
      </c>
      <c r="L3">
        <v>0</v>
      </c>
      <c r="M3">
        <v>0</v>
      </c>
      <c r="N3">
        <f t="shared" ref="N3:N48" si="1">I3*$AE$13^J3*$AE$15^K3*$AE$17^L3*$AE$19^M3</f>
        <v>5.5220312470832846</v>
      </c>
      <c r="O3">
        <v>2</v>
      </c>
      <c r="P3">
        <f>-0.00333758</f>
        <v>-3.3375800000000001E-3</v>
      </c>
      <c r="Q3">
        <v>0</v>
      </c>
      <c r="R3">
        <v>1</v>
      </c>
      <c r="S3">
        <v>0</v>
      </c>
      <c r="T3">
        <v>2</v>
      </c>
      <c r="U3">
        <v>0</v>
      </c>
      <c r="V3">
        <v>2</v>
      </c>
      <c r="W3">
        <f t="shared" ref="W3:W14" si="2">P3*$AE$23^Q3*$AE$17^R3*$AE$15^S3*$AE$13^T3*$AE$19^U3</f>
        <v>-1.7047252311225978</v>
      </c>
      <c r="X3">
        <v>6.9689799999999996E-3</v>
      </c>
      <c r="Y3">
        <v>0</v>
      </c>
      <c r="Z3">
        <v>0</v>
      </c>
      <c r="AA3">
        <v>1</v>
      </c>
      <c r="AB3">
        <v>0</v>
      </c>
      <c r="AC3">
        <v>0</v>
      </c>
      <c r="AD3">
        <f t="shared" ref="AD3:AD14" si="3">X3*$AE$23^Y3*$AE$17^Z3*$AE$15^AA3*$AE$13^AB3*$AE$19^AC3</f>
        <v>4.6343716999999998E-3</v>
      </c>
    </row>
    <row r="4" spans="1:33" x14ac:dyDescent="0.3">
      <c r="A4">
        <v>3</v>
      </c>
      <c r="B4">
        <v>0.166351</v>
      </c>
      <c r="C4">
        <v>0</v>
      </c>
      <c r="D4">
        <v>1</v>
      </c>
      <c r="E4">
        <v>0</v>
      </c>
      <c r="F4">
        <v>0</v>
      </c>
      <c r="G4">
        <f t="shared" si="0"/>
        <v>0.110623415</v>
      </c>
      <c r="H4">
        <v>3</v>
      </c>
      <c r="I4">
        <v>-3.2240999999999999E-2</v>
      </c>
      <c r="J4">
        <v>1</v>
      </c>
      <c r="K4">
        <v>1</v>
      </c>
      <c r="L4">
        <v>0</v>
      </c>
      <c r="M4">
        <v>0</v>
      </c>
      <c r="N4">
        <f t="shared" si="1"/>
        <v>-0.5350995368653847</v>
      </c>
      <c r="O4">
        <v>3</v>
      </c>
      <c r="P4">
        <f>-0.00478125</f>
        <v>-4.7812499999999999E-3</v>
      </c>
      <c r="Q4">
        <v>0</v>
      </c>
      <c r="R4">
        <v>1</v>
      </c>
      <c r="S4">
        <v>1</v>
      </c>
      <c r="T4">
        <v>1</v>
      </c>
      <c r="U4">
        <v>0</v>
      </c>
      <c r="V4">
        <v>3</v>
      </c>
      <c r="W4">
        <f t="shared" si="2"/>
        <v>-6.5070085348557696E-2</v>
      </c>
      <c r="X4">
        <f>-6.66654*10^-5</f>
        <v>-6.6665400000000014E-5</v>
      </c>
      <c r="Y4">
        <v>0</v>
      </c>
      <c r="Z4">
        <v>0</v>
      </c>
      <c r="AA4">
        <v>6</v>
      </c>
      <c r="AB4">
        <v>0</v>
      </c>
      <c r="AC4">
        <v>1</v>
      </c>
      <c r="AD4">
        <f t="shared" si="3"/>
        <v>-3.4592473066579884E-5</v>
      </c>
      <c r="AE4" t="s">
        <v>12</v>
      </c>
      <c r="AF4" t="s">
        <v>30</v>
      </c>
      <c r="AG4" t="s">
        <v>13</v>
      </c>
    </row>
    <row r="5" spans="1:33" x14ac:dyDescent="0.3">
      <c r="A5">
        <v>4</v>
      </c>
      <c r="B5">
        <v>0.158114</v>
      </c>
      <c r="C5">
        <v>0</v>
      </c>
      <c r="D5">
        <v>2</v>
      </c>
      <c r="E5">
        <v>0</v>
      </c>
      <c r="F5">
        <v>0</v>
      </c>
      <c r="G5">
        <f t="shared" si="0"/>
        <v>6.9921963650000002E-2</v>
      </c>
      <c r="H5">
        <v>4</v>
      </c>
      <c r="I5">
        <v>3.4477800000000001E-3</v>
      </c>
      <c r="J5">
        <v>0</v>
      </c>
      <c r="K5">
        <v>2</v>
      </c>
      <c r="L5">
        <v>0</v>
      </c>
      <c r="M5">
        <v>0</v>
      </c>
      <c r="N5">
        <f t="shared" si="1"/>
        <v>1.5246945105000002E-3</v>
      </c>
      <c r="O5">
        <v>4</v>
      </c>
      <c r="P5">
        <v>2.5779200000000001E-4</v>
      </c>
      <c r="Q5">
        <v>2</v>
      </c>
      <c r="R5">
        <v>1</v>
      </c>
      <c r="S5">
        <v>0</v>
      </c>
      <c r="T5">
        <v>2</v>
      </c>
      <c r="U5">
        <v>0</v>
      </c>
      <c r="V5">
        <v>4</v>
      </c>
      <c r="W5">
        <f t="shared" si="2"/>
        <v>6.8337271016356755</v>
      </c>
      <c r="X5">
        <f>0.0160818</f>
        <v>1.60818E-2</v>
      </c>
      <c r="Y5">
        <v>0</v>
      </c>
      <c r="Z5">
        <v>2</v>
      </c>
      <c r="AA5">
        <v>0</v>
      </c>
      <c r="AB5">
        <v>0</v>
      </c>
      <c r="AC5">
        <v>0</v>
      </c>
      <c r="AD5">
        <f t="shared" si="3"/>
        <v>1.0813402319999998E-2</v>
      </c>
      <c r="AE5">
        <v>1000</v>
      </c>
      <c r="AF5">
        <f>80/60</f>
        <v>1.3333333333333333</v>
      </c>
      <c r="AG5">
        <v>6.5</v>
      </c>
    </row>
    <row r="6" spans="1:33" x14ac:dyDescent="0.3">
      <c r="A6">
        <v>5</v>
      </c>
      <c r="B6">
        <v>-0.14758099999999999</v>
      </c>
      <c r="C6">
        <v>2</v>
      </c>
      <c r="D6">
        <v>0</v>
      </c>
      <c r="E6">
        <v>1</v>
      </c>
      <c r="F6">
        <v>0</v>
      </c>
      <c r="G6">
        <f t="shared" si="0"/>
        <v>-75.37948283915415</v>
      </c>
      <c r="H6">
        <v>5</v>
      </c>
      <c r="I6">
        <v>-4.0881099999999997E-2</v>
      </c>
      <c r="J6">
        <v>0</v>
      </c>
      <c r="K6">
        <v>1</v>
      </c>
      <c r="L6">
        <v>1</v>
      </c>
      <c r="M6">
        <v>0</v>
      </c>
      <c r="N6">
        <f t="shared" si="1"/>
        <v>-2.2292463829999998E-2</v>
      </c>
      <c r="O6">
        <v>5</v>
      </c>
      <c r="P6">
        <f>6.43192*10^-5</f>
        <v>6.4319200000000006E-5</v>
      </c>
      <c r="Q6">
        <v>1</v>
      </c>
      <c r="R6">
        <v>0</v>
      </c>
      <c r="S6">
        <v>6</v>
      </c>
      <c r="T6">
        <v>2</v>
      </c>
      <c r="U6">
        <v>0</v>
      </c>
      <c r="V6">
        <v>5</v>
      </c>
      <c r="W6">
        <f t="shared" si="2"/>
        <v>2.4961007096559393E-2</v>
      </c>
      <c r="X6">
        <v>-9.3809099999999995E-4</v>
      </c>
      <c r="Y6">
        <v>1</v>
      </c>
      <c r="Z6">
        <v>0</v>
      </c>
      <c r="AA6">
        <v>1</v>
      </c>
      <c r="AB6">
        <v>0</v>
      </c>
      <c r="AC6">
        <v>0</v>
      </c>
      <c r="AD6">
        <f t="shared" si="3"/>
        <v>-4.4941685911125458E-3</v>
      </c>
    </row>
    <row r="7" spans="1:33" x14ac:dyDescent="0.3">
      <c r="A7">
        <v>6</v>
      </c>
      <c r="B7">
        <v>-0.48149700000000001</v>
      </c>
      <c r="C7">
        <v>1</v>
      </c>
      <c r="D7">
        <v>1</v>
      </c>
      <c r="E7">
        <v>1</v>
      </c>
      <c r="F7">
        <v>0</v>
      </c>
      <c r="G7">
        <f t="shared" si="0"/>
        <v>-6.5528995315188467</v>
      </c>
      <c r="H7">
        <v>6</v>
      </c>
      <c r="I7">
        <v>-0.10800899999999999</v>
      </c>
      <c r="J7">
        <v>1</v>
      </c>
      <c r="K7">
        <v>1</v>
      </c>
      <c r="L7">
        <v>1</v>
      </c>
      <c r="M7">
        <v>0</v>
      </c>
      <c r="N7">
        <f t="shared" si="1"/>
        <v>-1.4699408833280769</v>
      </c>
      <c r="O7">
        <v>6</v>
      </c>
      <c r="P7">
        <f>-1.10636*10^-5</f>
        <v>-1.10636E-5</v>
      </c>
      <c r="Q7">
        <v>2</v>
      </c>
      <c r="R7">
        <v>0</v>
      </c>
      <c r="S7">
        <v>6</v>
      </c>
      <c r="T7">
        <v>2</v>
      </c>
      <c r="U7">
        <v>0</v>
      </c>
      <c r="V7">
        <v>6</v>
      </c>
      <c r="W7">
        <f t="shared" si="2"/>
        <v>-3.093147860377907E-2</v>
      </c>
      <c r="X7">
        <v>-5.9593000000000005E-4</v>
      </c>
      <c r="Y7">
        <v>1</v>
      </c>
      <c r="Z7">
        <v>0</v>
      </c>
      <c r="AA7">
        <v>2</v>
      </c>
      <c r="AB7">
        <v>0</v>
      </c>
      <c r="AC7">
        <v>0</v>
      </c>
      <c r="AD7">
        <f t="shared" si="3"/>
        <v>-1.8985467037351709E-3</v>
      </c>
    </row>
    <row r="8" spans="1:33" x14ac:dyDescent="0.3">
      <c r="A8">
        <v>7</v>
      </c>
      <c r="B8">
        <v>0.415437</v>
      </c>
      <c r="C8">
        <v>0</v>
      </c>
      <c r="D8">
        <v>2</v>
      </c>
      <c r="E8">
        <v>1</v>
      </c>
      <c r="F8">
        <v>0</v>
      </c>
      <c r="G8">
        <f t="shared" si="0"/>
        <v>0.1506476344065</v>
      </c>
      <c r="H8">
        <v>7</v>
      </c>
      <c r="I8">
        <v>-8.8538099999999995E-2</v>
      </c>
      <c r="J8">
        <v>2</v>
      </c>
      <c r="K8">
        <v>1</v>
      </c>
      <c r="L8">
        <v>1</v>
      </c>
      <c r="M8">
        <v>0</v>
      </c>
      <c r="N8">
        <f t="shared" si="1"/>
        <v>-30.072847223275854</v>
      </c>
      <c r="O8">
        <v>7</v>
      </c>
      <c r="P8">
        <f>-2.76315*10^-5</f>
        <v>-2.7631500000000001E-5</v>
      </c>
      <c r="Q8">
        <v>2</v>
      </c>
      <c r="R8">
        <v>1</v>
      </c>
      <c r="S8">
        <v>0</v>
      </c>
      <c r="T8">
        <v>2</v>
      </c>
      <c r="U8">
        <v>1</v>
      </c>
      <c r="V8">
        <v>7</v>
      </c>
      <c r="W8">
        <f t="shared" si="2"/>
        <v>-4.3948484920132396</v>
      </c>
      <c r="X8">
        <f>7.82099*10^-5</f>
        <v>7.8209900000000005E-5</v>
      </c>
      <c r="Y8">
        <v>2</v>
      </c>
      <c r="Z8">
        <v>0</v>
      </c>
      <c r="AA8">
        <v>2</v>
      </c>
      <c r="AB8">
        <v>0</v>
      </c>
      <c r="AC8">
        <v>0</v>
      </c>
      <c r="AD8">
        <f t="shared" si="3"/>
        <v>1.7950250442576737E-3</v>
      </c>
    </row>
    <row r="9" spans="1:33" x14ac:dyDescent="0.3">
      <c r="A9">
        <v>8</v>
      </c>
      <c r="B9">
        <v>1.44043E-2</v>
      </c>
      <c r="C9">
        <v>0</v>
      </c>
      <c r="D9">
        <v>0</v>
      </c>
      <c r="E9">
        <v>0</v>
      </c>
      <c r="F9">
        <v>1</v>
      </c>
      <c r="G9">
        <f t="shared" si="0"/>
        <v>8.6425799999999997E-2</v>
      </c>
      <c r="H9">
        <v>8</v>
      </c>
      <c r="I9">
        <v>0.18856100000000001</v>
      </c>
      <c r="J9">
        <v>0</v>
      </c>
      <c r="K9">
        <v>2</v>
      </c>
      <c r="L9">
        <v>1</v>
      </c>
      <c r="M9">
        <v>0</v>
      </c>
      <c r="N9">
        <f t="shared" si="1"/>
        <v>6.8376838344500007E-2</v>
      </c>
      <c r="O9">
        <v>8</v>
      </c>
      <c r="P9">
        <v>9.5400000000000001E-5</v>
      </c>
      <c r="Q9">
        <v>1</v>
      </c>
      <c r="R9">
        <v>1</v>
      </c>
      <c r="S9">
        <v>1</v>
      </c>
      <c r="T9">
        <v>1</v>
      </c>
      <c r="U9">
        <v>1</v>
      </c>
      <c r="V9">
        <v>8</v>
      </c>
      <c r="W9">
        <f t="shared" si="2"/>
        <v>5.612059857207774E-2</v>
      </c>
      <c r="X9">
        <f>5.2199*10^-6</f>
        <v>5.2198999999999998E-6</v>
      </c>
      <c r="Y9">
        <v>1</v>
      </c>
      <c r="Z9">
        <v>1</v>
      </c>
      <c r="AA9">
        <v>0</v>
      </c>
      <c r="AB9">
        <v>2</v>
      </c>
      <c r="AC9">
        <v>1</v>
      </c>
      <c r="AD9">
        <f t="shared" si="3"/>
        <v>0.11524414859864801</v>
      </c>
    </row>
    <row r="10" spans="1:33" x14ac:dyDescent="0.3">
      <c r="A10">
        <v>9</v>
      </c>
      <c r="B10">
        <v>-5.3005400000000001E-2</v>
      </c>
      <c r="C10">
        <v>2</v>
      </c>
      <c r="D10">
        <v>0</v>
      </c>
      <c r="E10">
        <v>0</v>
      </c>
      <c r="F10">
        <v>1</v>
      </c>
      <c r="G10">
        <f t="shared" si="0"/>
        <v>-198.09805841302372</v>
      </c>
      <c r="H10">
        <v>9</v>
      </c>
      <c r="I10">
        <v>-3.70871E-3</v>
      </c>
      <c r="J10">
        <v>1</v>
      </c>
      <c r="K10">
        <v>0</v>
      </c>
      <c r="L10">
        <v>0</v>
      </c>
      <c r="M10">
        <v>1</v>
      </c>
      <c r="N10">
        <f t="shared" si="1"/>
        <v>-0.5553650582307692</v>
      </c>
      <c r="O10">
        <v>9</v>
      </c>
      <c r="P10">
        <f>3.2049*10^-6</f>
        <v>3.2048999999999996E-6</v>
      </c>
      <c r="Q10">
        <v>1</v>
      </c>
      <c r="R10">
        <v>1</v>
      </c>
      <c r="S10">
        <v>3</v>
      </c>
      <c r="T10">
        <v>1</v>
      </c>
      <c r="U10">
        <v>2</v>
      </c>
      <c r="V10">
        <v>9</v>
      </c>
      <c r="W10">
        <f t="shared" si="2"/>
        <v>5.0024521582808772E-3</v>
      </c>
      <c r="X10">
        <f>-8.8528*10^-7</f>
        <v>-8.8528E-7</v>
      </c>
      <c r="Y10">
        <v>2</v>
      </c>
      <c r="Z10">
        <v>1</v>
      </c>
      <c r="AA10">
        <v>1</v>
      </c>
      <c r="AB10">
        <v>1</v>
      </c>
      <c r="AC10">
        <v>1</v>
      </c>
      <c r="AD10">
        <f t="shared" si="3"/>
        <v>-3.7517796047318829E-3</v>
      </c>
      <c r="AE10" t="s">
        <v>31</v>
      </c>
    </row>
    <row r="11" spans="1:33" x14ac:dyDescent="0.3">
      <c r="A11">
        <v>10</v>
      </c>
      <c r="B11">
        <v>1.4348100000000001E-2</v>
      </c>
      <c r="C11">
        <v>0</v>
      </c>
      <c r="D11">
        <v>1</v>
      </c>
      <c r="E11">
        <v>0</v>
      </c>
      <c r="F11">
        <v>1</v>
      </c>
      <c r="G11">
        <f t="shared" si="0"/>
        <v>5.7248919000000009E-2</v>
      </c>
      <c r="H11">
        <v>10</v>
      </c>
      <c r="I11">
        <v>5.1369600000000003E-3</v>
      </c>
      <c r="J11">
        <v>0</v>
      </c>
      <c r="K11">
        <v>1</v>
      </c>
      <c r="L11">
        <v>0</v>
      </c>
      <c r="M11">
        <v>1</v>
      </c>
      <c r="N11">
        <f t="shared" si="1"/>
        <v>2.0496470400000001E-2</v>
      </c>
      <c r="O11">
        <v>10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10</v>
      </c>
      <c r="W11">
        <f t="shared" si="2"/>
        <v>0</v>
      </c>
      <c r="X11">
        <f>2.30171*10^-5</f>
        <v>2.30171E-5</v>
      </c>
      <c r="Y11">
        <v>1</v>
      </c>
      <c r="Z11">
        <v>0</v>
      </c>
      <c r="AA11">
        <v>6</v>
      </c>
      <c r="AB11">
        <v>0</v>
      </c>
      <c r="AC11">
        <v>1</v>
      </c>
      <c r="AD11">
        <f t="shared" si="3"/>
        <v>8.6042787626813177E-5</v>
      </c>
      <c r="AE11">
        <v>-2</v>
      </c>
    </row>
    <row r="12" spans="1:33" x14ac:dyDescent="0.3">
      <c r="A12">
        <v>11</v>
      </c>
      <c r="B12">
        <v>6.0682600000000003E-2</v>
      </c>
      <c r="C12">
        <v>1</v>
      </c>
      <c r="D12">
        <v>1</v>
      </c>
      <c r="E12">
        <v>0</v>
      </c>
      <c r="F12">
        <v>1</v>
      </c>
      <c r="G12">
        <f t="shared" si="0"/>
        <v>6.0428456603307703</v>
      </c>
      <c r="H12">
        <v>11</v>
      </c>
      <c r="I12">
        <v>2.0944899999999999E-2</v>
      </c>
      <c r="J12">
        <v>1</v>
      </c>
      <c r="K12">
        <v>1</v>
      </c>
      <c r="L12">
        <v>0</v>
      </c>
      <c r="M12">
        <v>1</v>
      </c>
      <c r="N12">
        <f t="shared" si="1"/>
        <v>2.0857181147653847</v>
      </c>
      <c r="O12">
        <v>11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11</v>
      </c>
      <c r="W12">
        <f t="shared" si="2"/>
        <v>0</v>
      </c>
      <c r="X12">
        <f>-1.84341*10^-6</f>
        <v>-1.8434099999999999E-6</v>
      </c>
      <c r="Y12">
        <v>2</v>
      </c>
      <c r="Z12">
        <v>0</v>
      </c>
      <c r="AA12">
        <v>6</v>
      </c>
      <c r="AB12">
        <v>0</v>
      </c>
      <c r="AC12">
        <v>1</v>
      </c>
      <c r="AD12">
        <f t="shared" si="3"/>
        <v>-4.9644204088435809E-5</v>
      </c>
      <c r="AE12" t="s">
        <v>14</v>
      </c>
    </row>
    <row r="13" spans="1:33" x14ac:dyDescent="0.3">
      <c r="A13">
        <v>12</v>
      </c>
      <c r="B13">
        <v>-1.2589400000000001E-2</v>
      </c>
      <c r="C13">
        <v>0</v>
      </c>
      <c r="D13">
        <v>0</v>
      </c>
      <c r="E13">
        <v>1</v>
      </c>
      <c r="F13">
        <v>1</v>
      </c>
      <c r="G13">
        <f t="shared" si="0"/>
        <v>-6.1939847999999999E-2</v>
      </c>
      <c r="H13">
        <v>12</v>
      </c>
      <c r="I13">
        <v>4.7431900000000004E-3</v>
      </c>
      <c r="J13">
        <v>2</v>
      </c>
      <c r="K13">
        <v>1</v>
      </c>
      <c r="L13">
        <v>0</v>
      </c>
      <c r="M13">
        <v>1</v>
      </c>
      <c r="N13">
        <f t="shared" si="1"/>
        <v>11.788329589813614</v>
      </c>
      <c r="O13">
        <v>12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12</v>
      </c>
      <c r="W13">
        <f t="shared" si="2"/>
        <v>0</v>
      </c>
      <c r="X13">
        <v>-4.0025199999999999E-3</v>
      </c>
      <c r="Y13">
        <v>1</v>
      </c>
      <c r="Z13">
        <v>2</v>
      </c>
      <c r="AA13">
        <v>0</v>
      </c>
      <c r="AB13">
        <v>0</v>
      </c>
      <c r="AC13">
        <v>0</v>
      </c>
      <c r="AD13">
        <f t="shared" si="3"/>
        <v>-1.9388488839211678E-2</v>
      </c>
      <c r="AE13">
        <f>3.605/(AF5*6.5/60)</f>
        <v>24.957692307692309</v>
      </c>
    </row>
    <row r="14" spans="1:33" x14ac:dyDescent="0.3">
      <c r="A14">
        <v>13</v>
      </c>
      <c r="B14">
        <v>1.09689E-2</v>
      </c>
      <c r="C14">
        <v>1</v>
      </c>
      <c r="D14">
        <v>0</v>
      </c>
      <c r="E14">
        <v>1</v>
      </c>
      <c r="F14">
        <v>1</v>
      </c>
      <c r="G14">
        <f t="shared" si="0"/>
        <v>1.346891481276923</v>
      </c>
      <c r="H14">
        <v>13</v>
      </c>
      <c r="I14">
        <v>-7.2340800000000004E-3</v>
      </c>
      <c r="J14">
        <v>2</v>
      </c>
      <c r="K14">
        <v>0</v>
      </c>
      <c r="L14">
        <v>1</v>
      </c>
      <c r="M14">
        <v>1</v>
      </c>
      <c r="N14">
        <f t="shared" si="1"/>
        <v>-22.169569628220501</v>
      </c>
      <c r="O14">
        <v>13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13</v>
      </c>
      <c r="W14">
        <f t="shared" si="2"/>
        <v>0</v>
      </c>
      <c r="X14">
        <v>2.2091499999999999E-4</v>
      </c>
      <c r="Y14">
        <v>2</v>
      </c>
      <c r="Z14">
        <v>2</v>
      </c>
      <c r="AA14">
        <v>0</v>
      </c>
      <c r="AB14">
        <v>0</v>
      </c>
      <c r="AC14">
        <v>0</v>
      </c>
      <c r="AD14">
        <f t="shared" si="3"/>
        <v>7.7093613289060687E-3</v>
      </c>
      <c r="AE14" t="s">
        <v>15</v>
      </c>
    </row>
    <row r="15" spans="1:33" x14ac:dyDescent="0.3">
      <c r="A15">
        <v>14</v>
      </c>
      <c r="B15">
        <v>-0.13369800000000001</v>
      </c>
      <c r="C15">
        <v>0</v>
      </c>
      <c r="D15">
        <v>3</v>
      </c>
      <c r="E15">
        <v>0</v>
      </c>
      <c r="F15">
        <v>0</v>
      </c>
      <c r="G15">
        <f t="shared" si="0"/>
        <v>-3.9317857703250005E-2</v>
      </c>
      <c r="H15">
        <v>14</v>
      </c>
      <c r="I15">
        <v>4.3838799999999997E-3</v>
      </c>
      <c r="J15">
        <v>1</v>
      </c>
      <c r="K15">
        <v>1</v>
      </c>
      <c r="L15">
        <v>1</v>
      </c>
      <c r="M15">
        <v>1</v>
      </c>
      <c r="N15">
        <f t="shared" si="1"/>
        <v>0.35797263781375388</v>
      </c>
      <c r="W15">
        <f>SUM(W2:W14)</f>
        <v>0.72458935737441954</v>
      </c>
      <c r="AD15">
        <f>SUM(AD2:AD14)</f>
        <v>0.11007371936349225</v>
      </c>
      <c r="AE15">
        <v>0.66500000000000004</v>
      </c>
    </row>
    <row r="16" spans="1:33" x14ac:dyDescent="0.3">
      <c r="A16">
        <v>15</v>
      </c>
      <c r="B16">
        <v>6.3840700000000004E-3</v>
      </c>
      <c r="C16">
        <v>0</v>
      </c>
      <c r="D16">
        <v>6</v>
      </c>
      <c r="E16">
        <v>0</v>
      </c>
      <c r="F16">
        <v>0</v>
      </c>
      <c r="G16">
        <f t="shared" si="0"/>
        <v>5.5211241396126674E-4</v>
      </c>
      <c r="H16">
        <v>15</v>
      </c>
      <c r="I16">
        <v>-2.69403E-2</v>
      </c>
      <c r="J16">
        <v>0</v>
      </c>
      <c r="K16">
        <v>2</v>
      </c>
      <c r="L16">
        <v>1</v>
      </c>
      <c r="M16">
        <v>1</v>
      </c>
      <c r="N16">
        <f t="shared" si="1"/>
        <v>-5.8615276904099997E-2</v>
      </c>
      <c r="AE16" t="s">
        <v>16</v>
      </c>
    </row>
    <row r="17" spans="1:31" x14ac:dyDescent="0.3">
      <c r="A17">
        <v>16</v>
      </c>
      <c r="B17">
        <v>-1.3271800000000001E-3</v>
      </c>
      <c r="C17">
        <v>2</v>
      </c>
      <c r="D17">
        <v>6</v>
      </c>
      <c r="E17">
        <v>0</v>
      </c>
      <c r="F17">
        <v>0</v>
      </c>
      <c r="G17">
        <f t="shared" si="0"/>
        <v>-7.14938282444776E-2</v>
      </c>
      <c r="H17">
        <v>16</v>
      </c>
      <c r="I17">
        <v>5.5808200000000002E-2</v>
      </c>
      <c r="J17">
        <v>3</v>
      </c>
      <c r="K17">
        <v>0</v>
      </c>
      <c r="L17">
        <v>1</v>
      </c>
      <c r="M17">
        <v>0</v>
      </c>
      <c r="N17">
        <f t="shared" si="1"/>
        <v>711.41848639053796</v>
      </c>
      <c r="AE17">
        <v>0.82</v>
      </c>
    </row>
    <row r="18" spans="1:31" x14ac:dyDescent="0.3">
      <c r="A18">
        <v>17</v>
      </c>
      <c r="B18">
        <v>0.16849600000000001</v>
      </c>
      <c r="C18">
        <v>3</v>
      </c>
      <c r="D18">
        <v>0</v>
      </c>
      <c r="E18">
        <v>1</v>
      </c>
      <c r="F18">
        <v>0</v>
      </c>
      <c r="G18">
        <f t="shared" si="0"/>
        <v>2147.9131970366375</v>
      </c>
      <c r="H18">
        <v>17</v>
      </c>
      <c r="I18">
        <v>1.6188600000000001E-2</v>
      </c>
      <c r="J18">
        <v>0</v>
      </c>
      <c r="K18">
        <v>3</v>
      </c>
      <c r="L18">
        <v>1</v>
      </c>
      <c r="M18">
        <v>0</v>
      </c>
      <c r="N18">
        <f t="shared" si="1"/>
        <v>3.9038046821655002E-3</v>
      </c>
      <c r="AE18" t="s">
        <v>17</v>
      </c>
    </row>
    <row r="19" spans="1:31" x14ac:dyDescent="0.3">
      <c r="A19">
        <v>18</v>
      </c>
      <c r="B19">
        <v>-5.07214E-2</v>
      </c>
      <c r="C19">
        <v>0</v>
      </c>
      <c r="D19">
        <v>0</v>
      </c>
      <c r="E19">
        <v>2</v>
      </c>
      <c r="F19">
        <v>0</v>
      </c>
      <c r="G19">
        <f t="shared" si="0"/>
        <v>-3.4105069359999997E-2</v>
      </c>
      <c r="H19">
        <v>18</v>
      </c>
      <c r="I19">
        <v>3.1808600000000002E-3</v>
      </c>
      <c r="J19">
        <v>1</v>
      </c>
      <c r="K19">
        <v>3</v>
      </c>
      <c r="L19">
        <v>1</v>
      </c>
      <c r="M19">
        <v>0</v>
      </c>
      <c r="N19">
        <f t="shared" si="1"/>
        <v>1.9143783286899842E-2</v>
      </c>
      <c r="AE19">
        <v>6</v>
      </c>
    </row>
    <row r="20" spans="1:31" x14ac:dyDescent="0.3">
      <c r="A20">
        <v>19</v>
      </c>
      <c r="B20">
        <v>8.5455900000000001E-2</v>
      </c>
      <c r="C20">
        <v>2</v>
      </c>
      <c r="D20">
        <v>0</v>
      </c>
      <c r="E20">
        <v>2</v>
      </c>
      <c r="F20">
        <v>0</v>
      </c>
      <c r="G20">
        <f t="shared" si="0"/>
        <v>35.791393668525536</v>
      </c>
      <c r="H20">
        <v>19</v>
      </c>
      <c r="I20">
        <v>1.5896E-2</v>
      </c>
      <c r="J20">
        <v>0</v>
      </c>
      <c r="K20">
        <v>0</v>
      </c>
      <c r="L20">
        <v>2</v>
      </c>
      <c r="M20">
        <v>0</v>
      </c>
      <c r="N20">
        <f t="shared" si="1"/>
        <v>1.0688470399999999E-2</v>
      </c>
      <c r="AE20" t="s">
        <v>32</v>
      </c>
    </row>
    <row r="21" spans="1:31" x14ac:dyDescent="0.3">
      <c r="A21">
        <v>20</v>
      </c>
      <c r="B21">
        <v>-5.0447499999999999E-2</v>
      </c>
      <c r="C21">
        <v>3</v>
      </c>
      <c r="D21">
        <v>0</v>
      </c>
      <c r="E21">
        <v>2</v>
      </c>
      <c r="F21">
        <v>0</v>
      </c>
      <c r="G21">
        <f t="shared" si="0"/>
        <v>-527.32775749071027</v>
      </c>
      <c r="H21">
        <v>20</v>
      </c>
      <c r="I21">
        <v>4.7172899999999997E-2</v>
      </c>
      <c r="J21">
        <v>1</v>
      </c>
      <c r="K21">
        <v>0</v>
      </c>
      <c r="L21">
        <v>2</v>
      </c>
      <c r="M21">
        <v>0</v>
      </c>
      <c r="N21">
        <f t="shared" si="1"/>
        <v>0.79163448885553822</v>
      </c>
      <c r="AE21">
        <f>32*10^6</f>
        <v>32000000</v>
      </c>
    </row>
    <row r="22" spans="1:31" x14ac:dyDescent="0.3">
      <c r="A22">
        <v>21</v>
      </c>
      <c r="B22">
        <v>1.0465E-2</v>
      </c>
      <c r="C22">
        <v>1</v>
      </c>
      <c r="D22">
        <v>6</v>
      </c>
      <c r="E22">
        <v>2</v>
      </c>
      <c r="F22">
        <v>0</v>
      </c>
      <c r="G22">
        <f t="shared" si="0"/>
        <v>1.5188022626015955E-2</v>
      </c>
      <c r="H22">
        <v>21</v>
      </c>
      <c r="I22">
        <v>1.9628300000000001E-2</v>
      </c>
      <c r="J22">
        <v>3</v>
      </c>
      <c r="K22">
        <v>0</v>
      </c>
      <c r="L22">
        <v>2</v>
      </c>
      <c r="M22">
        <v>0</v>
      </c>
      <c r="N22">
        <f t="shared" si="1"/>
        <v>205.17463545973357</v>
      </c>
      <c r="AE22" t="s">
        <v>33</v>
      </c>
    </row>
    <row r="23" spans="1:31" x14ac:dyDescent="0.3">
      <c r="A23">
        <v>22</v>
      </c>
      <c r="B23">
        <v>-6.48272E-3</v>
      </c>
      <c r="C23">
        <v>2</v>
      </c>
      <c r="D23">
        <v>6</v>
      </c>
      <c r="E23">
        <v>2</v>
      </c>
      <c r="F23">
        <v>0</v>
      </c>
      <c r="G23">
        <f t="shared" si="0"/>
        <v>-0.23481384121775906</v>
      </c>
      <c r="H23">
        <v>22</v>
      </c>
      <c r="I23">
        <v>-5.0278200000000002E-2</v>
      </c>
      <c r="J23">
        <v>0</v>
      </c>
      <c r="K23">
        <v>1</v>
      </c>
      <c r="L23">
        <v>2</v>
      </c>
      <c r="M23">
        <v>0</v>
      </c>
      <c r="N23">
        <f t="shared" si="1"/>
        <v>-2.2481696017200001E-2</v>
      </c>
      <c r="AE23">
        <f>LOG(AE21,10)-0.301</f>
        <v>7.2041499783199061</v>
      </c>
    </row>
    <row r="24" spans="1:31" x14ac:dyDescent="0.3">
      <c r="A24">
        <v>23</v>
      </c>
      <c r="B24">
        <v>-8.4172799999999992E-3</v>
      </c>
      <c r="C24">
        <v>0</v>
      </c>
      <c r="D24">
        <v>3</v>
      </c>
      <c r="E24">
        <v>0</v>
      </c>
      <c r="F24">
        <v>1</v>
      </c>
      <c r="G24">
        <f t="shared" si="0"/>
        <v>-1.4852103275520001E-2</v>
      </c>
      <c r="H24">
        <v>23</v>
      </c>
      <c r="I24">
        <v>-3.0054999999999998E-2</v>
      </c>
      <c r="J24">
        <v>3</v>
      </c>
      <c r="K24">
        <v>1</v>
      </c>
      <c r="L24">
        <v>2</v>
      </c>
      <c r="M24">
        <v>0</v>
      </c>
      <c r="N24">
        <f t="shared" si="1"/>
        <v>-208.91968431874508</v>
      </c>
    </row>
    <row r="25" spans="1:31" x14ac:dyDescent="0.3">
      <c r="A25">
        <v>24</v>
      </c>
      <c r="B25">
        <v>1.68424E-2</v>
      </c>
      <c r="C25">
        <v>1</v>
      </c>
      <c r="D25">
        <v>3</v>
      </c>
      <c r="E25">
        <v>0</v>
      </c>
      <c r="F25">
        <v>1</v>
      </c>
      <c r="G25">
        <f t="shared" si="0"/>
        <v>0.74169369972029786</v>
      </c>
      <c r="H25">
        <v>24</v>
      </c>
      <c r="I25">
        <v>4.1712199999999998E-2</v>
      </c>
      <c r="J25">
        <v>2</v>
      </c>
      <c r="K25">
        <v>2</v>
      </c>
      <c r="L25">
        <v>2</v>
      </c>
      <c r="M25">
        <v>0</v>
      </c>
      <c r="N25">
        <f t="shared" si="1"/>
        <v>7.7257907970280622</v>
      </c>
    </row>
    <row r="26" spans="1:31" x14ac:dyDescent="0.3">
      <c r="A26">
        <v>25</v>
      </c>
      <c r="B26">
        <v>-1.0229600000000001E-3</v>
      </c>
      <c r="C26">
        <v>3</v>
      </c>
      <c r="D26">
        <v>3</v>
      </c>
      <c r="E26">
        <v>0</v>
      </c>
      <c r="F26">
        <v>1</v>
      </c>
      <c r="G26">
        <f t="shared" si="0"/>
        <v>-28.060029096283586</v>
      </c>
      <c r="H26">
        <v>25</v>
      </c>
      <c r="I26">
        <v>-3.9772200000000001E-2</v>
      </c>
      <c r="J26">
        <v>0</v>
      </c>
      <c r="K26">
        <v>3</v>
      </c>
      <c r="L26">
        <v>2</v>
      </c>
      <c r="M26">
        <v>0</v>
      </c>
      <c r="N26">
        <f t="shared" si="1"/>
        <v>-7.8645206179421695E-3</v>
      </c>
    </row>
    <row r="27" spans="1:31" x14ac:dyDescent="0.3">
      <c r="A27">
        <v>26</v>
      </c>
      <c r="B27">
        <v>-3.1779099999999998E-2</v>
      </c>
      <c r="C27">
        <v>0</v>
      </c>
      <c r="D27">
        <v>3</v>
      </c>
      <c r="E27">
        <v>1</v>
      </c>
      <c r="F27">
        <v>1</v>
      </c>
      <c r="G27">
        <f t="shared" si="0"/>
        <v>-4.5980282189320494E-2</v>
      </c>
      <c r="H27">
        <v>26</v>
      </c>
      <c r="I27">
        <v>-3.5002399999999999E-3</v>
      </c>
      <c r="J27">
        <v>0</v>
      </c>
      <c r="K27">
        <v>6</v>
      </c>
      <c r="L27">
        <v>2</v>
      </c>
      <c r="M27">
        <v>0</v>
      </c>
      <c r="N27">
        <f t="shared" si="1"/>
        <v>-2.0354263858468976E-4</v>
      </c>
    </row>
    <row r="28" spans="1:31" x14ac:dyDescent="0.3">
      <c r="A28">
        <v>27</v>
      </c>
      <c r="B28">
        <v>1.8603999999999999E-2</v>
      </c>
      <c r="C28">
        <v>1</v>
      </c>
      <c r="D28">
        <v>0</v>
      </c>
      <c r="E28">
        <v>2</v>
      </c>
      <c r="F28">
        <v>1</v>
      </c>
      <c r="G28">
        <f t="shared" si="0"/>
        <v>1.873223994793846</v>
      </c>
      <c r="H28">
        <v>27</v>
      </c>
      <c r="I28">
        <v>-1.0685399999999999E-2</v>
      </c>
      <c r="J28">
        <v>3</v>
      </c>
      <c r="K28">
        <v>0</v>
      </c>
      <c r="L28">
        <v>0</v>
      </c>
      <c r="M28">
        <v>1</v>
      </c>
      <c r="N28">
        <f t="shared" si="1"/>
        <v>-996.6790125269797</v>
      </c>
    </row>
    <row r="29" spans="1:31" x14ac:dyDescent="0.3">
      <c r="A29">
        <v>28</v>
      </c>
      <c r="B29">
        <v>-4.1079799999999998E-3</v>
      </c>
      <c r="C29">
        <v>0</v>
      </c>
      <c r="D29">
        <v>2</v>
      </c>
      <c r="E29">
        <v>2</v>
      </c>
      <c r="F29">
        <v>1</v>
      </c>
      <c r="G29">
        <f t="shared" si="0"/>
        <v>-7.3290986320691991E-3</v>
      </c>
      <c r="H29">
        <v>28</v>
      </c>
      <c r="I29">
        <v>1.10903E-3</v>
      </c>
      <c r="J29">
        <v>3</v>
      </c>
      <c r="K29">
        <v>3</v>
      </c>
      <c r="L29">
        <v>0</v>
      </c>
      <c r="M29">
        <v>1</v>
      </c>
      <c r="N29">
        <f t="shared" si="1"/>
        <v>30.420949077824531</v>
      </c>
    </row>
    <row r="30" spans="1:31" x14ac:dyDescent="0.3">
      <c r="A30">
        <v>29</v>
      </c>
      <c r="B30">
        <v>-6.06848E-4</v>
      </c>
      <c r="C30">
        <v>0</v>
      </c>
      <c r="D30">
        <v>0</v>
      </c>
      <c r="E30">
        <v>0</v>
      </c>
      <c r="F30">
        <v>2</v>
      </c>
      <c r="G30">
        <f t="shared" si="0"/>
        <v>-2.1846528E-2</v>
      </c>
      <c r="H30">
        <v>29</v>
      </c>
      <c r="I30">
        <v>-3.1391200000000001E-4</v>
      </c>
      <c r="J30">
        <v>0</v>
      </c>
      <c r="K30">
        <v>6</v>
      </c>
      <c r="L30">
        <v>0</v>
      </c>
      <c r="M30">
        <v>1</v>
      </c>
      <c r="N30">
        <f t="shared" si="1"/>
        <v>-1.6288798095078139E-4</v>
      </c>
    </row>
    <row r="31" spans="1:31" x14ac:dyDescent="0.3">
      <c r="A31">
        <v>30</v>
      </c>
      <c r="B31">
        <v>-4.9819E-3</v>
      </c>
      <c r="C31">
        <v>1</v>
      </c>
      <c r="D31">
        <v>0</v>
      </c>
      <c r="E31">
        <v>0</v>
      </c>
      <c r="F31">
        <v>2</v>
      </c>
      <c r="G31">
        <f t="shared" si="0"/>
        <v>-4.4761221830769236</v>
      </c>
      <c r="H31">
        <v>30</v>
      </c>
      <c r="I31">
        <v>3.5985000000000001E-3</v>
      </c>
      <c r="J31">
        <v>3</v>
      </c>
      <c r="K31">
        <v>0</v>
      </c>
      <c r="L31">
        <v>1</v>
      </c>
      <c r="M31">
        <v>1</v>
      </c>
      <c r="N31">
        <f t="shared" si="1"/>
        <v>275.23260989707791</v>
      </c>
    </row>
    <row r="32" spans="1:31" x14ac:dyDescent="0.3">
      <c r="A32">
        <v>31</v>
      </c>
      <c r="B32">
        <v>2.5983E-3</v>
      </c>
      <c r="C32">
        <v>2</v>
      </c>
      <c r="D32">
        <v>0</v>
      </c>
      <c r="E32">
        <v>0</v>
      </c>
      <c r="F32">
        <v>2</v>
      </c>
      <c r="G32">
        <f t="shared" si="0"/>
        <v>58.264046890455624</v>
      </c>
      <c r="H32">
        <v>31</v>
      </c>
      <c r="I32">
        <v>-1.42121E-3</v>
      </c>
      <c r="J32">
        <v>0</v>
      </c>
      <c r="K32">
        <v>6</v>
      </c>
      <c r="L32">
        <v>1</v>
      </c>
      <c r="M32">
        <v>1</v>
      </c>
      <c r="N32">
        <f t="shared" si="1"/>
        <v>-6.0471846400835015E-4</v>
      </c>
    </row>
    <row r="33" spans="1:14" x14ac:dyDescent="0.3">
      <c r="A33">
        <v>32</v>
      </c>
      <c r="B33">
        <v>-5.6052800000000002E-4</v>
      </c>
      <c r="C33">
        <v>3</v>
      </c>
      <c r="D33">
        <v>0</v>
      </c>
      <c r="E33">
        <v>0</v>
      </c>
      <c r="F33">
        <v>2</v>
      </c>
      <c r="G33">
        <f t="shared" si="0"/>
        <v>-313.69896879876632</v>
      </c>
      <c r="H33">
        <v>32</v>
      </c>
      <c r="I33">
        <v>-3.83637E-3</v>
      </c>
      <c r="J33">
        <v>1</v>
      </c>
      <c r="K33">
        <v>0</v>
      </c>
      <c r="L33">
        <v>2</v>
      </c>
      <c r="M33">
        <v>1</v>
      </c>
      <c r="N33">
        <f t="shared" si="1"/>
        <v>-0.38628146295996924</v>
      </c>
    </row>
    <row r="34" spans="1:14" x14ac:dyDescent="0.3">
      <c r="A34">
        <v>33</v>
      </c>
      <c r="B34">
        <v>-1.63652E-3</v>
      </c>
      <c r="C34">
        <v>1</v>
      </c>
      <c r="D34">
        <v>2</v>
      </c>
      <c r="E34">
        <v>0</v>
      </c>
      <c r="F34">
        <v>2</v>
      </c>
      <c r="G34">
        <f t="shared" si="0"/>
        <v>-0.65023678521318462</v>
      </c>
      <c r="H34">
        <v>33</v>
      </c>
      <c r="I34">
        <v>1.26803E-2</v>
      </c>
      <c r="J34">
        <v>0</v>
      </c>
      <c r="K34">
        <v>2</v>
      </c>
      <c r="L34">
        <v>2</v>
      </c>
      <c r="M34">
        <v>1</v>
      </c>
      <c r="N34">
        <f t="shared" si="1"/>
        <v>2.2623082240962E-2</v>
      </c>
    </row>
    <row r="35" spans="1:14" x14ac:dyDescent="0.3">
      <c r="A35">
        <v>34</v>
      </c>
      <c r="B35">
        <v>-3.2878699999999998E-4</v>
      </c>
      <c r="C35">
        <v>1</v>
      </c>
      <c r="D35">
        <v>6</v>
      </c>
      <c r="E35">
        <v>0</v>
      </c>
      <c r="F35">
        <v>2</v>
      </c>
      <c r="G35">
        <f t="shared" si="0"/>
        <v>-2.5547678151135313E-2</v>
      </c>
      <c r="H35">
        <v>34</v>
      </c>
      <c r="I35">
        <v>-3.1827800000000001E-3</v>
      </c>
      <c r="J35">
        <v>2</v>
      </c>
      <c r="K35">
        <v>3</v>
      </c>
      <c r="L35">
        <v>2</v>
      </c>
      <c r="M35">
        <v>1</v>
      </c>
      <c r="N35">
        <f t="shared" si="1"/>
        <v>-2.3521193993011695</v>
      </c>
    </row>
    <row r="36" spans="1:14" x14ac:dyDescent="0.3">
      <c r="A36">
        <v>35</v>
      </c>
      <c r="B36">
        <v>1.16502E-4</v>
      </c>
      <c r="C36">
        <v>2</v>
      </c>
      <c r="D36">
        <v>6</v>
      </c>
      <c r="E36">
        <v>0</v>
      </c>
      <c r="F36">
        <v>2</v>
      </c>
      <c r="G36">
        <f t="shared" si="0"/>
        <v>0.22593036604904582</v>
      </c>
      <c r="H36">
        <v>35</v>
      </c>
      <c r="I36">
        <v>3.3426799999999998E-3</v>
      </c>
      <c r="J36">
        <v>0</v>
      </c>
      <c r="K36">
        <v>6</v>
      </c>
      <c r="L36">
        <v>2</v>
      </c>
      <c r="M36">
        <v>1</v>
      </c>
      <c r="N36">
        <f t="shared" si="1"/>
        <v>1.166282152899694E-3</v>
      </c>
    </row>
    <row r="37" spans="1:14" x14ac:dyDescent="0.3">
      <c r="A37">
        <v>36</v>
      </c>
      <c r="B37">
        <v>6.90904E-4</v>
      </c>
      <c r="C37">
        <v>0</v>
      </c>
      <c r="D37">
        <v>0</v>
      </c>
      <c r="E37">
        <v>1</v>
      </c>
      <c r="F37">
        <v>2</v>
      </c>
      <c r="G37">
        <f t="shared" si="0"/>
        <v>2.0395486080000001E-2</v>
      </c>
      <c r="H37">
        <v>36</v>
      </c>
      <c r="I37">
        <v>-1.8349099999999999E-3</v>
      </c>
      <c r="J37">
        <v>1</v>
      </c>
      <c r="K37">
        <v>1</v>
      </c>
      <c r="L37">
        <v>0</v>
      </c>
      <c r="M37">
        <v>2</v>
      </c>
      <c r="N37">
        <f t="shared" si="1"/>
        <v>-1.0963351534638461</v>
      </c>
    </row>
    <row r="38" spans="1:14" x14ac:dyDescent="0.3">
      <c r="A38">
        <v>37</v>
      </c>
      <c r="B38">
        <v>4.21749E-3</v>
      </c>
      <c r="C38">
        <v>0</v>
      </c>
      <c r="D38">
        <v>3</v>
      </c>
      <c r="E38">
        <v>1</v>
      </c>
      <c r="F38">
        <v>2</v>
      </c>
      <c r="G38">
        <f t="shared" si="0"/>
        <v>3.6613002947969694E-2</v>
      </c>
      <c r="H38">
        <v>37</v>
      </c>
      <c r="I38">
        <v>1.12451E-4</v>
      </c>
      <c r="J38">
        <v>3</v>
      </c>
      <c r="K38">
        <v>2</v>
      </c>
      <c r="L38">
        <v>0</v>
      </c>
      <c r="M38">
        <v>2</v>
      </c>
      <c r="N38">
        <f t="shared" si="1"/>
        <v>27.830588619781707</v>
      </c>
    </row>
    <row r="39" spans="1:14" x14ac:dyDescent="0.3">
      <c r="A39">
        <v>38</v>
      </c>
      <c r="B39">
        <f>5.65229*10^(-5)</f>
        <v>5.6522900000000001E-5</v>
      </c>
      <c r="C39">
        <v>3</v>
      </c>
      <c r="D39">
        <v>6</v>
      </c>
      <c r="E39">
        <v>1</v>
      </c>
      <c r="F39">
        <v>2</v>
      </c>
      <c r="G39">
        <f t="shared" si="0"/>
        <v>2.2432823505953228</v>
      </c>
      <c r="H39">
        <v>38</v>
      </c>
      <c r="I39">
        <f>-2.97228*10^(-5)</f>
        <v>-2.9722800000000003E-5</v>
      </c>
      <c r="J39">
        <v>3</v>
      </c>
      <c r="K39">
        <v>6</v>
      </c>
      <c r="L39">
        <v>0</v>
      </c>
      <c r="M39">
        <v>2</v>
      </c>
      <c r="N39">
        <f t="shared" si="1"/>
        <v>-1.4385844789753606</v>
      </c>
    </row>
    <row r="40" spans="1:14" x14ac:dyDescent="0.3">
      <c r="A40">
        <v>39</v>
      </c>
      <c r="B40">
        <v>-1.46564E-3</v>
      </c>
      <c r="C40">
        <v>0</v>
      </c>
      <c r="D40">
        <v>3</v>
      </c>
      <c r="E40">
        <v>2</v>
      </c>
      <c r="F40">
        <v>2</v>
      </c>
      <c r="G40">
        <f t="shared" si="0"/>
        <v>-1.0433318145471143E-2</v>
      </c>
      <c r="H40">
        <v>39</v>
      </c>
      <c r="I40">
        <v>2.6955099999999998E-4</v>
      </c>
      <c r="J40">
        <v>1</v>
      </c>
      <c r="K40">
        <v>0</v>
      </c>
      <c r="L40">
        <v>1</v>
      </c>
      <c r="M40">
        <v>2</v>
      </c>
      <c r="N40">
        <f t="shared" si="1"/>
        <v>0.19859198953569226</v>
      </c>
    </row>
    <row r="41" spans="1:14" x14ac:dyDescent="0.3">
      <c r="G41">
        <f>SUM(G2:G40)</f>
        <v>1095.0825160815355</v>
      </c>
      <c r="H41">
        <v>40</v>
      </c>
      <c r="I41">
        <v>8.3264999999999999E-4</v>
      </c>
      <c r="J41">
        <v>2</v>
      </c>
      <c r="K41">
        <v>0</v>
      </c>
      <c r="L41">
        <v>1</v>
      </c>
      <c r="M41">
        <v>2</v>
      </c>
      <c r="N41">
        <f t="shared" si="1"/>
        <v>15.310440706437692</v>
      </c>
    </row>
    <row r="42" spans="1:14" x14ac:dyDescent="0.3">
      <c r="H42">
        <v>41</v>
      </c>
      <c r="I42">
        <v>1.5533400000000001E-3</v>
      </c>
      <c r="J42">
        <v>0</v>
      </c>
      <c r="K42">
        <v>2</v>
      </c>
      <c r="L42">
        <v>1</v>
      </c>
      <c r="M42">
        <v>2</v>
      </c>
      <c r="N42">
        <f t="shared" si="1"/>
        <v>2.027804906988E-2</v>
      </c>
    </row>
    <row r="43" spans="1:14" x14ac:dyDescent="0.3">
      <c r="H43">
        <v>42</v>
      </c>
      <c r="I43">
        <v>3.0268299999999999E-4</v>
      </c>
      <c r="J43">
        <v>0</v>
      </c>
      <c r="K43">
        <v>6</v>
      </c>
      <c r="L43">
        <v>1</v>
      </c>
      <c r="M43">
        <v>2</v>
      </c>
      <c r="N43">
        <f t="shared" si="1"/>
        <v>7.7274153224972842E-4</v>
      </c>
    </row>
    <row r="44" spans="1:14" x14ac:dyDescent="0.3">
      <c r="H44">
        <v>43</v>
      </c>
      <c r="I44">
        <v>-1.8430000000000001E-4</v>
      </c>
      <c r="J44">
        <v>0</v>
      </c>
      <c r="K44">
        <v>0</v>
      </c>
      <c r="L44">
        <v>2</v>
      </c>
      <c r="M44">
        <v>2</v>
      </c>
      <c r="N44">
        <f t="shared" si="1"/>
        <v>-4.4612395199999993E-3</v>
      </c>
    </row>
    <row r="45" spans="1:14" x14ac:dyDescent="0.3">
      <c r="H45">
        <v>44</v>
      </c>
      <c r="I45">
        <v>-4.2539900000000002E-4</v>
      </c>
      <c r="J45">
        <v>0</v>
      </c>
      <c r="K45">
        <v>3</v>
      </c>
      <c r="L45">
        <v>2</v>
      </c>
      <c r="M45">
        <v>2</v>
      </c>
      <c r="N45">
        <f t="shared" si="1"/>
        <v>-3.0282491647098055E-3</v>
      </c>
    </row>
    <row r="46" spans="1:14" x14ac:dyDescent="0.3">
      <c r="H46">
        <v>45</v>
      </c>
      <c r="I46">
        <f>8.69243*10^(-5)</f>
        <v>8.6924300000000004E-5</v>
      </c>
      <c r="J46">
        <v>3</v>
      </c>
      <c r="K46">
        <v>3</v>
      </c>
      <c r="L46">
        <v>2</v>
      </c>
      <c r="M46">
        <v>2</v>
      </c>
      <c r="N46">
        <f t="shared" si="1"/>
        <v>9.6194362763110188</v>
      </c>
    </row>
    <row r="47" spans="1:14" x14ac:dyDescent="0.3">
      <c r="H47">
        <v>46</v>
      </c>
      <c r="I47">
        <v>-4.6589999999999999E-4</v>
      </c>
      <c r="J47">
        <v>0</v>
      </c>
      <c r="K47">
        <v>6</v>
      </c>
      <c r="L47">
        <v>2</v>
      </c>
      <c r="M47">
        <v>2</v>
      </c>
      <c r="N47">
        <f t="shared" si="1"/>
        <v>-9.7533270615667782E-4</v>
      </c>
    </row>
    <row r="48" spans="1:14" x14ac:dyDescent="0.3">
      <c r="H48">
        <v>47</v>
      </c>
      <c r="I48">
        <f>5.54194*10^(-5)</f>
        <v>5.5419400000000007E-5</v>
      </c>
      <c r="J48">
        <v>1</v>
      </c>
      <c r="K48">
        <v>6</v>
      </c>
      <c r="L48">
        <v>2</v>
      </c>
      <c r="M48">
        <v>2</v>
      </c>
      <c r="N48">
        <f t="shared" si="1"/>
        <v>2.8955183602798126E-3</v>
      </c>
    </row>
    <row r="49" spans="14:14" x14ac:dyDescent="0.3">
      <c r="N49">
        <f>SUM(N2:N48)</f>
        <v>37.857349109390675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hbusson</dc:creator>
  <cp:lastModifiedBy>hbusson</cp:lastModifiedBy>
  <dcterms:created xsi:type="dcterms:W3CDTF">2022-09-20T13:00:59Z</dcterms:created>
  <dcterms:modified xsi:type="dcterms:W3CDTF">2022-10-05T13:28:07Z</dcterms:modified>
</cp:coreProperties>
</file>