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4.COLETA_ADITIVOS_CICLO_EXECUCAO\templates\"/>
    </mc:Choice>
  </mc:AlternateContent>
  <xr:revisionPtr revIDLastSave="0" documentId="13_ncr:1_{58040F5F-8D21-4D50-87C6-399ECC788A9C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J3" i="8"/>
  <c r="J15" i="8"/>
  <c r="J27" i="8"/>
  <c r="J51" i="8"/>
  <c r="J63" i="8"/>
  <c r="J75" i="8"/>
  <c r="J77" i="8"/>
  <c r="J111" i="8"/>
  <c r="J123" i="8"/>
  <c r="J135" i="8"/>
  <c r="J147" i="8"/>
  <c r="J171" i="8"/>
  <c r="J183" i="8"/>
  <c r="I21" i="8"/>
  <c r="I30" i="8"/>
  <c r="I33" i="8"/>
  <c r="I57" i="8"/>
  <c r="I66" i="8"/>
  <c r="I69" i="8"/>
  <c r="I93" i="8"/>
  <c r="I102" i="8"/>
  <c r="I105" i="8"/>
  <c r="I129" i="8"/>
  <c r="I138" i="8"/>
  <c r="I141" i="8"/>
  <c r="I165" i="8"/>
  <c r="I174" i="8"/>
  <c r="I177" i="8"/>
  <c r="B2" i="2"/>
  <c r="T20" i="14" s="1"/>
  <c r="W66" i="14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J200" i="8" s="1"/>
  <c r="F199" i="8"/>
  <c r="G199" i="8" s="1"/>
  <c r="C199" i="8"/>
  <c r="L199" i="8" s="1"/>
  <c r="J199" i="8" s="1"/>
  <c r="F198" i="8"/>
  <c r="C198" i="8"/>
  <c r="L198" i="8" s="1"/>
  <c r="F197" i="8"/>
  <c r="G197" i="8" s="1"/>
  <c r="C197" i="8"/>
  <c r="L197" i="8" s="1"/>
  <c r="J197" i="8" s="1"/>
  <c r="F196" i="8"/>
  <c r="G196" i="8" s="1"/>
  <c r="C196" i="8"/>
  <c r="L196" i="8" s="1"/>
  <c r="J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J193" i="8" s="1"/>
  <c r="F192" i="8"/>
  <c r="G192" i="8" s="1"/>
  <c r="C192" i="8"/>
  <c r="L192" i="8" s="1"/>
  <c r="J192" i="8" s="1"/>
  <c r="F191" i="8"/>
  <c r="G191" i="8" s="1"/>
  <c r="C191" i="8"/>
  <c r="L191" i="8" s="1"/>
  <c r="J191" i="8" s="1"/>
  <c r="F190" i="8"/>
  <c r="G190" i="8" s="1"/>
  <c r="C190" i="8"/>
  <c r="L190" i="8" s="1"/>
  <c r="J190" i="8" s="1"/>
  <c r="F189" i="8"/>
  <c r="G189" i="8" s="1"/>
  <c r="C189" i="8"/>
  <c r="L189" i="8" s="1"/>
  <c r="J189" i="8" s="1"/>
  <c r="F188" i="8"/>
  <c r="G188" i="8" s="1"/>
  <c r="C188" i="8"/>
  <c r="I188" i="8" s="1"/>
  <c r="F187" i="8"/>
  <c r="G187" i="8" s="1"/>
  <c r="C187" i="8"/>
  <c r="L187" i="8" s="1"/>
  <c r="J187" i="8" s="1"/>
  <c r="F186" i="8"/>
  <c r="G186" i="8" s="1"/>
  <c r="C186" i="8"/>
  <c r="I186" i="8" s="1"/>
  <c r="F185" i="8"/>
  <c r="G185" i="8" s="1"/>
  <c r="C185" i="8"/>
  <c r="L185" i="8" s="1"/>
  <c r="J185" i="8" s="1"/>
  <c r="F184" i="8"/>
  <c r="G184" i="8" s="1"/>
  <c r="C184" i="8"/>
  <c r="L184" i="8" s="1"/>
  <c r="J184" i="8" s="1"/>
  <c r="F183" i="8"/>
  <c r="G183" i="8" s="1"/>
  <c r="C183" i="8"/>
  <c r="L183" i="8" s="1"/>
  <c r="F182" i="8"/>
  <c r="G182" i="8" s="1"/>
  <c r="C182" i="8"/>
  <c r="L182" i="8" s="1"/>
  <c r="J182" i="8" s="1"/>
  <c r="F181" i="8"/>
  <c r="G181" i="8" s="1"/>
  <c r="C181" i="8"/>
  <c r="L181" i="8" s="1"/>
  <c r="J181" i="8" s="1"/>
  <c r="F180" i="8"/>
  <c r="G180" i="8" s="1"/>
  <c r="C180" i="8"/>
  <c r="L180" i="8" s="1"/>
  <c r="J180" i="8" s="1"/>
  <c r="F179" i="8"/>
  <c r="G179" i="8" s="1"/>
  <c r="C179" i="8"/>
  <c r="L179" i="8" s="1"/>
  <c r="J179" i="8" s="1"/>
  <c r="F178" i="8"/>
  <c r="G178" i="8" s="1"/>
  <c r="C178" i="8"/>
  <c r="I178" i="8" s="1"/>
  <c r="F177" i="8"/>
  <c r="G177" i="8" s="1"/>
  <c r="C177" i="8"/>
  <c r="L177" i="8" s="1"/>
  <c r="J177" i="8" s="1"/>
  <c r="F176" i="8"/>
  <c r="G176" i="8" s="1"/>
  <c r="C176" i="8"/>
  <c r="I176" i="8" s="1"/>
  <c r="F175" i="8"/>
  <c r="G175" i="8" s="1"/>
  <c r="C175" i="8"/>
  <c r="L175" i="8" s="1"/>
  <c r="J175" i="8" s="1"/>
  <c r="F174" i="8"/>
  <c r="G174" i="8" s="1"/>
  <c r="C174" i="8"/>
  <c r="L174" i="8" s="1"/>
  <c r="F173" i="8"/>
  <c r="G173" i="8" s="1"/>
  <c r="C173" i="8"/>
  <c r="L173" i="8" s="1"/>
  <c r="J173" i="8" s="1"/>
  <c r="F172" i="8"/>
  <c r="G172" i="8" s="1"/>
  <c r="C172" i="8"/>
  <c r="L172" i="8" s="1"/>
  <c r="J172" i="8" s="1"/>
  <c r="F171" i="8"/>
  <c r="G171" i="8" s="1"/>
  <c r="C171" i="8"/>
  <c r="L171" i="8" s="1"/>
  <c r="F170" i="8"/>
  <c r="G170" i="8" s="1"/>
  <c r="C170" i="8"/>
  <c r="L170" i="8" s="1"/>
  <c r="J170" i="8" s="1"/>
  <c r="F169" i="8"/>
  <c r="G169" i="8" s="1"/>
  <c r="C169" i="8"/>
  <c r="L169" i="8" s="1"/>
  <c r="J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J166" i="8" s="1"/>
  <c r="F165" i="8"/>
  <c r="C165" i="8"/>
  <c r="L165" i="8" s="1"/>
  <c r="J165" i="8" s="1"/>
  <c r="F164" i="8"/>
  <c r="G164" i="8" s="1"/>
  <c r="C164" i="8"/>
  <c r="L164" i="8" s="1"/>
  <c r="J164" i="8" s="1"/>
  <c r="F163" i="8"/>
  <c r="G163" i="8" s="1"/>
  <c r="C163" i="8"/>
  <c r="L163" i="8" s="1"/>
  <c r="J163" i="8" s="1"/>
  <c r="F162" i="8"/>
  <c r="G162" i="8" s="1"/>
  <c r="C162" i="8"/>
  <c r="L162" i="8" s="1"/>
  <c r="F161" i="8"/>
  <c r="G161" i="8" s="1"/>
  <c r="C161" i="8"/>
  <c r="L161" i="8" s="1"/>
  <c r="J161" i="8" s="1"/>
  <c r="F160" i="8"/>
  <c r="G160" i="8" s="1"/>
  <c r="C160" i="8"/>
  <c r="L160" i="8" s="1"/>
  <c r="J160" i="8" s="1"/>
  <c r="F159" i="8"/>
  <c r="G159" i="8" s="1"/>
  <c r="C159" i="8"/>
  <c r="L159" i="8" s="1"/>
  <c r="J159" i="8" s="1"/>
  <c r="F158" i="8"/>
  <c r="G158" i="8" s="1"/>
  <c r="C158" i="8"/>
  <c r="I158" i="8" s="1"/>
  <c r="F157" i="8"/>
  <c r="G157" i="8" s="1"/>
  <c r="C157" i="8"/>
  <c r="L157" i="8" s="1"/>
  <c r="J157" i="8" s="1"/>
  <c r="F156" i="8"/>
  <c r="G156" i="8" s="1"/>
  <c r="C156" i="8"/>
  <c r="L156" i="8" s="1"/>
  <c r="J156" i="8" s="1"/>
  <c r="F155" i="8"/>
  <c r="C155" i="8"/>
  <c r="L155" i="8" s="1"/>
  <c r="J155" i="8" s="1"/>
  <c r="F154" i="8"/>
  <c r="C154" i="8"/>
  <c r="L154" i="8" s="1"/>
  <c r="J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J151" i="8" s="1"/>
  <c r="F150" i="8"/>
  <c r="G150" i="8" s="1"/>
  <c r="C150" i="8"/>
  <c r="I150" i="8" s="1"/>
  <c r="F149" i="8"/>
  <c r="G149" i="8" s="1"/>
  <c r="C149" i="8"/>
  <c r="L149" i="8" s="1"/>
  <c r="J149" i="8" s="1"/>
  <c r="F148" i="8"/>
  <c r="G148" i="8" s="1"/>
  <c r="C148" i="8"/>
  <c r="L148" i="8" s="1"/>
  <c r="J148" i="8" s="1"/>
  <c r="F147" i="8"/>
  <c r="C147" i="8"/>
  <c r="L147" i="8" s="1"/>
  <c r="F146" i="8"/>
  <c r="G146" i="8" s="1"/>
  <c r="C146" i="8"/>
  <c r="L146" i="8" s="1"/>
  <c r="J146" i="8" s="1"/>
  <c r="F145" i="8"/>
  <c r="G145" i="8" s="1"/>
  <c r="C145" i="8"/>
  <c r="L145" i="8" s="1"/>
  <c r="J145" i="8" s="1"/>
  <c r="F144" i="8"/>
  <c r="G144" i="8" s="1"/>
  <c r="C144" i="8"/>
  <c r="L144" i="8" s="1"/>
  <c r="J144" i="8" s="1"/>
  <c r="F143" i="8"/>
  <c r="G143" i="8" s="1"/>
  <c r="C143" i="8"/>
  <c r="L143" i="8" s="1"/>
  <c r="J143" i="8" s="1"/>
  <c r="F142" i="8"/>
  <c r="G142" i="8" s="1"/>
  <c r="C142" i="8"/>
  <c r="L142" i="8" s="1"/>
  <c r="J142" i="8" s="1"/>
  <c r="F141" i="8"/>
  <c r="G141" i="8" s="1"/>
  <c r="C141" i="8"/>
  <c r="L141" i="8" s="1"/>
  <c r="J141" i="8" s="1"/>
  <c r="F140" i="8"/>
  <c r="G140" i="8" s="1"/>
  <c r="C140" i="8"/>
  <c r="L140" i="8" s="1"/>
  <c r="J140" i="8" s="1"/>
  <c r="F139" i="8"/>
  <c r="G139" i="8" s="1"/>
  <c r="C139" i="8"/>
  <c r="L139" i="8" s="1"/>
  <c r="J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J136" i="8" s="1"/>
  <c r="F135" i="8"/>
  <c r="G135" i="8" s="1"/>
  <c r="C135" i="8"/>
  <c r="L135" i="8" s="1"/>
  <c r="F134" i="8"/>
  <c r="G134" i="8" s="1"/>
  <c r="C134" i="8"/>
  <c r="L134" i="8" s="1"/>
  <c r="J134" i="8" s="1"/>
  <c r="F133" i="8"/>
  <c r="G133" i="8" s="1"/>
  <c r="C133" i="8"/>
  <c r="L133" i="8" s="1"/>
  <c r="J133" i="8" s="1"/>
  <c r="F132" i="8"/>
  <c r="G132" i="8" s="1"/>
  <c r="C132" i="8"/>
  <c r="I132" i="8" s="1"/>
  <c r="F131" i="8"/>
  <c r="G131" i="8" s="1"/>
  <c r="C131" i="8"/>
  <c r="L131" i="8" s="1"/>
  <c r="J131" i="8" s="1"/>
  <c r="F130" i="8"/>
  <c r="G130" i="8" s="1"/>
  <c r="C130" i="8"/>
  <c r="L130" i="8" s="1"/>
  <c r="J130" i="8" s="1"/>
  <c r="F129" i="8"/>
  <c r="G129" i="8" s="1"/>
  <c r="C129" i="8"/>
  <c r="F128" i="8"/>
  <c r="G128" i="8" s="1"/>
  <c r="C128" i="8"/>
  <c r="I128" i="8" s="1"/>
  <c r="F127" i="8"/>
  <c r="G127" i="8" s="1"/>
  <c r="C127" i="8"/>
  <c r="L127" i="8" s="1"/>
  <c r="J127" i="8" s="1"/>
  <c r="F126" i="8"/>
  <c r="G126" i="8" s="1"/>
  <c r="C126" i="8"/>
  <c r="L126" i="8" s="1"/>
  <c r="F125" i="8"/>
  <c r="G125" i="8" s="1"/>
  <c r="C125" i="8"/>
  <c r="L125" i="8" s="1"/>
  <c r="J125" i="8" s="1"/>
  <c r="F124" i="8"/>
  <c r="G124" i="8" s="1"/>
  <c r="C124" i="8"/>
  <c r="L124" i="8" s="1"/>
  <c r="J124" i="8" s="1"/>
  <c r="F123" i="8"/>
  <c r="G123" i="8" s="1"/>
  <c r="C123" i="8"/>
  <c r="L123" i="8" s="1"/>
  <c r="F122" i="8"/>
  <c r="G122" i="8" s="1"/>
  <c r="C122" i="8"/>
  <c r="I122" i="8" s="1"/>
  <c r="F121" i="8"/>
  <c r="G121" i="8" s="1"/>
  <c r="C121" i="8"/>
  <c r="L121" i="8" s="1"/>
  <c r="J121" i="8" s="1"/>
  <c r="F120" i="8"/>
  <c r="G120" i="8" s="1"/>
  <c r="C120" i="8"/>
  <c r="L120" i="8" s="1"/>
  <c r="J120" i="8" s="1"/>
  <c r="F119" i="8"/>
  <c r="G119" i="8" s="1"/>
  <c r="C119" i="8"/>
  <c r="L119" i="8" s="1"/>
  <c r="J119" i="8" s="1"/>
  <c r="F118" i="8"/>
  <c r="G118" i="8" s="1"/>
  <c r="C118" i="8"/>
  <c r="L118" i="8" s="1"/>
  <c r="J118" i="8" s="1"/>
  <c r="F117" i="8"/>
  <c r="G117" i="8" s="1"/>
  <c r="C117" i="8"/>
  <c r="L117" i="8" s="1"/>
  <c r="J117" i="8" s="1"/>
  <c r="F116" i="8"/>
  <c r="G116" i="8" s="1"/>
  <c r="C116" i="8"/>
  <c r="L116" i="8" s="1"/>
  <c r="J116" i="8" s="1"/>
  <c r="F115" i="8"/>
  <c r="G115" i="8" s="1"/>
  <c r="C115" i="8"/>
  <c r="L115" i="8" s="1"/>
  <c r="J115" i="8" s="1"/>
  <c r="F114" i="8"/>
  <c r="G114" i="8" s="1"/>
  <c r="C114" i="8"/>
  <c r="L114" i="8" s="1"/>
  <c r="F113" i="8"/>
  <c r="G113" i="8" s="1"/>
  <c r="C113" i="8"/>
  <c r="L113" i="8" s="1"/>
  <c r="J113" i="8" s="1"/>
  <c r="F112" i="8"/>
  <c r="G112" i="8" s="1"/>
  <c r="C112" i="8"/>
  <c r="L112" i="8" s="1"/>
  <c r="J112" i="8" s="1"/>
  <c r="F111" i="8"/>
  <c r="G111" i="8" s="1"/>
  <c r="C111" i="8"/>
  <c r="L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J108" i="8" s="1"/>
  <c r="F107" i="8"/>
  <c r="C107" i="8"/>
  <c r="L107" i="8" s="1"/>
  <c r="J107" i="8" s="1"/>
  <c r="F106" i="8"/>
  <c r="G106" i="8" s="1"/>
  <c r="C106" i="8"/>
  <c r="L106" i="8" s="1"/>
  <c r="J106" i="8" s="1"/>
  <c r="F105" i="8"/>
  <c r="G105" i="8" s="1"/>
  <c r="C105" i="8"/>
  <c r="F104" i="8"/>
  <c r="G104" i="8" s="1"/>
  <c r="C104" i="8"/>
  <c r="L104" i="8" s="1"/>
  <c r="J104" i="8" s="1"/>
  <c r="F103" i="8"/>
  <c r="G103" i="8" s="1"/>
  <c r="C103" i="8"/>
  <c r="L103" i="8" s="1"/>
  <c r="J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J100" i="8" s="1"/>
  <c r="F99" i="8"/>
  <c r="G99" i="8" s="1"/>
  <c r="C99" i="8"/>
  <c r="I99" i="8" s="1"/>
  <c r="F98" i="8"/>
  <c r="G98" i="8" s="1"/>
  <c r="C98" i="8"/>
  <c r="L98" i="8" s="1"/>
  <c r="J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J95" i="8" s="1"/>
  <c r="F94" i="8"/>
  <c r="G94" i="8" s="1"/>
  <c r="C94" i="8"/>
  <c r="L94" i="8" s="1"/>
  <c r="J94" i="8" s="1"/>
  <c r="F93" i="8"/>
  <c r="G93" i="8" s="1"/>
  <c r="C93" i="8"/>
  <c r="F92" i="8"/>
  <c r="G92" i="8" s="1"/>
  <c r="C92" i="8"/>
  <c r="L92" i="8" s="1"/>
  <c r="J92" i="8" s="1"/>
  <c r="F91" i="8"/>
  <c r="G91" i="8" s="1"/>
  <c r="C91" i="8"/>
  <c r="L91" i="8" s="1"/>
  <c r="J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J88" i="8" s="1"/>
  <c r="F87" i="8"/>
  <c r="G87" i="8" s="1"/>
  <c r="C87" i="8"/>
  <c r="L87" i="8" s="1"/>
  <c r="J87" i="8" s="1"/>
  <c r="F86" i="8"/>
  <c r="G86" i="8" s="1"/>
  <c r="C86" i="8"/>
  <c r="L86" i="8" s="1"/>
  <c r="J86" i="8" s="1"/>
  <c r="F85" i="8"/>
  <c r="G85" i="8" s="1"/>
  <c r="C85" i="8"/>
  <c r="L85" i="8" s="1"/>
  <c r="J85" i="8" s="1"/>
  <c r="F84" i="8"/>
  <c r="G84" i="8" s="1"/>
  <c r="C84" i="8"/>
  <c r="I84" i="8" s="1"/>
  <c r="F83" i="8"/>
  <c r="G83" i="8" s="1"/>
  <c r="C83" i="8"/>
  <c r="L83" i="8" s="1"/>
  <c r="J83" i="8" s="1"/>
  <c r="F82" i="8"/>
  <c r="C82" i="8"/>
  <c r="L82" i="8" s="1"/>
  <c r="J82" i="8" s="1"/>
  <c r="F81" i="8"/>
  <c r="G81" i="8" s="1"/>
  <c r="C81" i="8"/>
  <c r="I81" i="8" s="1"/>
  <c r="F80" i="8"/>
  <c r="G80" i="8" s="1"/>
  <c r="C80" i="8"/>
  <c r="L80" i="8" s="1"/>
  <c r="J80" i="8" s="1"/>
  <c r="F79" i="8"/>
  <c r="G79" i="8" s="1"/>
  <c r="C79" i="8"/>
  <c r="L79" i="8" s="1"/>
  <c r="J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J76" i="8" s="1"/>
  <c r="F75" i="8"/>
  <c r="G75" i="8" s="1"/>
  <c r="C75" i="8"/>
  <c r="L75" i="8" s="1"/>
  <c r="F74" i="8"/>
  <c r="G74" i="8" s="1"/>
  <c r="C74" i="8"/>
  <c r="L74" i="8" s="1"/>
  <c r="J74" i="8" s="1"/>
  <c r="F73" i="8"/>
  <c r="G73" i="8" s="1"/>
  <c r="C73" i="8"/>
  <c r="L73" i="8" s="1"/>
  <c r="J73" i="8" s="1"/>
  <c r="F72" i="8"/>
  <c r="G72" i="8" s="1"/>
  <c r="C72" i="8"/>
  <c r="L72" i="8" s="1"/>
  <c r="J72" i="8" s="1"/>
  <c r="F71" i="8"/>
  <c r="G71" i="8" s="1"/>
  <c r="C71" i="8"/>
  <c r="L71" i="8" s="1"/>
  <c r="J71" i="8" s="1"/>
  <c r="F70" i="8"/>
  <c r="G70" i="8" s="1"/>
  <c r="C70" i="8"/>
  <c r="L70" i="8" s="1"/>
  <c r="J70" i="8" s="1"/>
  <c r="F69" i="8"/>
  <c r="G69" i="8" s="1"/>
  <c r="C69" i="8"/>
  <c r="L69" i="8" s="1"/>
  <c r="J69" i="8" s="1"/>
  <c r="F68" i="8"/>
  <c r="G68" i="8" s="1"/>
  <c r="C68" i="8"/>
  <c r="L68" i="8" s="1"/>
  <c r="J68" i="8" s="1"/>
  <c r="F67" i="8"/>
  <c r="G67" i="8" s="1"/>
  <c r="C67" i="8"/>
  <c r="L67" i="8" s="1"/>
  <c r="J67" i="8" s="1"/>
  <c r="F66" i="8"/>
  <c r="G66" i="8" s="1"/>
  <c r="C66" i="8"/>
  <c r="L66" i="8" s="1"/>
  <c r="F65" i="8"/>
  <c r="G65" i="8" s="1"/>
  <c r="C65" i="8"/>
  <c r="L65" i="8" s="1"/>
  <c r="J65" i="8" s="1"/>
  <c r="F64" i="8"/>
  <c r="G64" i="8" s="1"/>
  <c r="C64" i="8"/>
  <c r="L64" i="8" s="1"/>
  <c r="J64" i="8" s="1"/>
  <c r="F63" i="8"/>
  <c r="G63" i="8" s="1"/>
  <c r="C63" i="8"/>
  <c r="L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J60" i="8" s="1"/>
  <c r="F59" i="8"/>
  <c r="C59" i="8"/>
  <c r="L59" i="8" s="1"/>
  <c r="J59" i="8" s="1"/>
  <c r="F58" i="8"/>
  <c r="G58" i="8" s="1"/>
  <c r="C58" i="8"/>
  <c r="L58" i="8" s="1"/>
  <c r="J58" i="8" s="1"/>
  <c r="F57" i="8"/>
  <c r="G57" i="8" s="1"/>
  <c r="C57" i="8"/>
  <c r="L57" i="8" s="1"/>
  <c r="J57" i="8" s="1"/>
  <c r="F56" i="8"/>
  <c r="G56" i="8" s="1"/>
  <c r="C56" i="8"/>
  <c r="L56" i="8" s="1"/>
  <c r="J56" i="8" s="1"/>
  <c r="F55" i="8"/>
  <c r="G55" i="8" s="1"/>
  <c r="C55" i="8"/>
  <c r="L55" i="8" s="1"/>
  <c r="J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J52" i="8" s="1"/>
  <c r="F51" i="8"/>
  <c r="G51" i="8" s="1"/>
  <c r="C51" i="8"/>
  <c r="L51" i="8" s="1"/>
  <c r="F50" i="8"/>
  <c r="G50" i="8" s="1"/>
  <c r="C50" i="8"/>
  <c r="L50" i="8" s="1"/>
  <c r="J50" i="8" s="1"/>
  <c r="F49" i="8"/>
  <c r="G49" i="8" s="1"/>
  <c r="C49" i="8"/>
  <c r="I49" i="8" s="1"/>
  <c r="F48" i="8"/>
  <c r="G48" i="8" s="1"/>
  <c r="C48" i="8"/>
  <c r="L48" i="8" s="1"/>
  <c r="J48" i="8" s="1"/>
  <c r="F47" i="8"/>
  <c r="C47" i="8"/>
  <c r="L47" i="8" s="1"/>
  <c r="J47" i="8" s="1"/>
  <c r="F46" i="8"/>
  <c r="G46" i="8" s="1"/>
  <c r="C46" i="8"/>
  <c r="L46" i="8" s="1"/>
  <c r="J46" i="8" s="1"/>
  <c r="F45" i="8"/>
  <c r="G45" i="8" s="1"/>
  <c r="C45" i="8"/>
  <c r="I45" i="8" s="1"/>
  <c r="F44" i="8"/>
  <c r="G44" i="8" s="1"/>
  <c r="C44" i="8"/>
  <c r="L44" i="8" s="1"/>
  <c r="J44" i="8" s="1"/>
  <c r="F43" i="8"/>
  <c r="G43" i="8" s="1"/>
  <c r="C43" i="8"/>
  <c r="L43" i="8" s="1"/>
  <c r="J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J40" i="8" s="1"/>
  <c r="F39" i="8"/>
  <c r="G39" i="8" s="1"/>
  <c r="C39" i="8"/>
  <c r="L39" i="8" s="1"/>
  <c r="J39" i="8" s="1"/>
  <c r="F38" i="8"/>
  <c r="C38" i="8"/>
  <c r="L38" i="8" s="1"/>
  <c r="J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J35" i="8" s="1"/>
  <c r="F34" i="8"/>
  <c r="G34" i="8" s="1"/>
  <c r="C34" i="8"/>
  <c r="L34" i="8" s="1"/>
  <c r="J34" i="8" s="1"/>
  <c r="F33" i="8"/>
  <c r="G33" i="8" s="1"/>
  <c r="C33" i="8"/>
  <c r="L33" i="8" s="1"/>
  <c r="J33" i="8" s="1"/>
  <c r="F32" i="8"/>
  <c r="G32" i="8" s="1"/>
  <c r="C32" i="8"/>
  <c r="L32" i="8" s="1"/>
  <c r="J32" i="8" s="1"/>
  <c r="F31" i="8"/>
  <c r="G31" i="8" s="1"/>
  <c r="C31" i="8"/>
  <c r="L31" i="8" s="1"/>
  <c r="J31" i="8" s="1"/>
  <c r="F30" i="8"/>
  <c r="G30" i="8" s="1"/>
  <c r="C30" i="8"/>
  <c r="F29" i="8"/>
  <c r="G29" i="8" s="1"/>
  <c r="C29" i="8"/>
  <c r="L29" i="8" s="1"/>
  <c r="J29" i="8" s="1"/>
  <c r="F28" i="8"/>
  <c r="G28" i="8" s="1"/>
  <c r="C28" i="8"/>
  <c r="L28" i="8" s="1"/>
  <c r="J28" i="8" s="1"/>
  <c r="F27" i="8"/>
  <c r="G27" i="8" s="1"/>
  <c r="C27" i="8"/>
  <c r="L27" i="8" s="1"/>
  <c r="F26" i="8"/>
  <c r="G26" i="8" s="1"/>
  <c r="C26" i="8"/>
  <c r="L26" i="8" s="1"/>
  <c r="J26" i="8" s="1"/>
  <c r="F25" i="8"/>
  <c r="C25" i="8"/>
  <c r="L25" i="8" s="1"/>
  <c r="J25" i="8" s="1"/>
  <c r="F24" i="8"/>
  <c r="G24" i="8" s="1"/>
  <c r="C24" i="8"/>
  <c r="L24" i="8" s="1"/>
  <c r="J24" i="8" s="1"/>
  <c r="F23" i="8"/>
  <c r="C23" i="8"/>
  <c r="L23" i="8" s="1"/>
  <c r="J23" i="8" s="1"/>
  <c r="F22" i="8"/>
  <c r="G22" i="8" s="1"/>
  <c r="C22" i="8"/>
  <c r="L22" i="8" s="1"/>
  <c r="J22" i="8" s="1"/>
  <c r="F21" i="8"/>
  <c r="G21" i="8" s="1"/>
  <c r="C21" i="8"/>
  <c r="L21" i="8" s="1"/>
  <c r="J21" i="8" s="1"/>
  <c r="F20" i="8"/>
  <c r="G20" i="8" s="1"/>
  <c r="C20" i="8"/>
  <c r="L20" i="8" s="1"/>
  <c r="J20" i="8" s="1"/>
  <c r="F19" i="8"/>
  <c r="G19" i="8" s="1"/>
  <c r="C19" i="8"/>
  <c r="L19" i="8" s="1"/>
  <c r="J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J16" i="8" s="1"/>
  <c r="F15" i="8"/>
  <c r="G15" i="8" s="1"/>
  <c r="C15" i="8"/>
  <c r="L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J12" i="8" s="1"/>
  <c r="F11" i="8"/>
  <c r="C11" i="8"/>
  <c r="L11" i="8" s="1"/>
  <c r="J11" i="8" s="1"/>
  <c r="F10" i="8"/>
  <c r="G10" i="8" s="1"/>
  <c r="C10" i="8"/>
  <c r="L10" i="8" s="1"/>
  <c r="J10" i="8" s="1"/>
  <c r="F9" i="8"/>
  <c r="G9" i="8" s="1"/>
  <c r="C9" i="8"/>
  <c r="I9" i="8" s="1"/>
  <c r="F8" i="8"/>
  <c r="G8" i="8" s="1"/>
  <c r="C8" i="8"/>
  <c r="L8" i="8" s="1"/>
  <c r="J8" i="8" s="1"/>
  <c r="F7" i="8"/>
  <c r="G7" i="8" s="1"/>
  <c r="C7" i="8"/>
  <c r="L7" i="8" s="1"/>
  <c r="J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J4" i="8" s="1"/>
  <c r="F3" i="8"/>
  <c r="G3" i="8" s="1"/>
  <c r="C3" i="8"/>
  <c r="L3" i="8" s="1"/>
  <c r="F2" i="8"/>
  <c r="G2" i="8" s="1"/>
  <c r="C2" i="8"/>
  <c r="L2" i="8" s="1"/>
  <c r="J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I142" i="8" l="1"/>
  <c r="I106" i="8"/>
  <c r="I70" i="8"/>
  <c r="I34" i="8"/>
  <c r="I131" i="8"/>
  <c r="I95" i="8"/>
  <c r="I59" i="8"/>
  <c r="I23" i="8"/>
  <c r="I166" i="8"/>
  <c r="I130" i="8"/>
  <c r="I94" i="8"/>
  <c r="I58" i="8"/>
  <c r="I22" i="8"/>
  <c r="J198" i="8"/>
  <c r="B38" i="20"/>
  <c r="I198" i="8"/>
  <c r="I162" i="8"/>
  <c r="I126" i="8"/>
  <c r="I90" i="8"/>
  <c r="I54" i="8"/>
  <c r="I18" i="8"/>
  <c r="B36" i="20"/>
  <c r="I191" i="8"/>
  <c r="I155" i="8"/>
  <c r="I119" i="8"/>
  <c r="I83" i="8"/>
  <c r="I47" i="8"/>
  <c r="I11" i="8"/>
  <c r="I190" i="8"/>
  <c r="I154" i="8"/>
  <c r="I118" i="8"/>
  <c r="I82" i="8"/>
  <c r="I46" i="8"/>
  <c r="I10" i="8"/>
  <c r="I189" i="8"/>
  <c r="I117" i="8"/>
  <c r="I114" i="8"/>
  <c r="I42" i="8"/>
  <c r="I6" i="8"/>
  <c r="I179" i="8"/>
  <c r="I143" i="8"/>
  <c r="I107" i="8"/>
  <c r="I71" i="8"/>
  <c r="I35" i="8"/>
  <c r="J174" i="8"/>
  <c r="J162" i="8"/>
  <c r="J138" i="8"/>
  <c r="J126" i="8"/>
  <c r="J114" i="8"/>
  <c r="J102" i="8"/>
  <c r="J90" i="8"/>
  <c r="J66" i="8"/>
  <c r="J54" i="8"/>
  <c r="J42" i="8"/>
  <c r="J18" i="8"/>
  <c r="J6" i="8"/>
  <c r="A8" i="3"/>
  <c r="I200" i="8"/>
  <c r="I164" i="8"/>
  <c r="I140" i="8"/>
  <c r="I116" i="8"/>
  <c r="I104" i="8"/>
  <c r="I92" i="8"/>
  <c r="I80" i="8"/>
  <c r="I68" i="8"/>
  <c r="I56" i="8"/>
  <c r="I44" i="8"/>
  <c r="I32" i="8"/>
  <c r="I20" i="8"/>
  <c r="I8" i="8"/>
  <c r="B29" i="15"/>
  <c r="A33" i="15"/>
  <c r="I199" i="8"/>
  <c r="I187" i="8"/>
  <c r="I175" i="8"/>
  <c r="I163" i="8"/>
  <c r="I151" i="8"/>
  <c r="I139" i="8"/>
  <c r="I127" i="8"/>
  <c r="I115" i="8"/>
  <c r="I103" i="8"/>
  <c r="I91" i="8"/>
  <c r="I79" i="8"/>
  <c r="I67" i="8"/>
  <c r="I55" i="8"/>
  <c r="I43" i="8"/>
  <c r="I31" i="8"/>
  <c r="I19" i="8"/>
  <c r="I7" i="8"/>
  <c r="B30" i="15"/>
  <c r="C30" i="15" s="1"/>
  <c r="J8" i="15"/>
  <c r="C3" i="15" s="1"/>
  <c r="B34" i="15"/>
  <c r="H5" i="15"/>
  <c r="I197" i="8"/>
  <c r="I185" i="8"/>
  <c r="I173" i="8"/>
  <c r="I161" i="8"/>
  <c r="I149" i="8"/>
  <c r="I125" i="8"/>
  <c r="I113" i="8"/>
  <c r="I77" i="8"/>
  <c r="I65" i="8"/>
  <c r="I29" i="8"/>
  <c r="B37" i="15"/>
  <c r="C37" i="15" s="1"/>
  <c r="B35" i="20"/>
  <c r="B37" i="20"/>
  <c r="B39" i="20"/>
  <c r="I196" i="8"/>
  <c r="I184" i="8"/>
  <c r="I172" i="8"/>
  <c r="I160" i="8"/>
  <c r="I148" i="8"/>
  <c r="I136" i="8"/>
  <c r="I124" i="8"/>
  <c r="I112" i="8"/>
  <c r="I100" i="8"/>
  <c r="I88" i="8"/>
  <c r="I76" i="8"/>
  <c r="I64" i="8"/>
  <c r="I52" i="8"/>
  <c r="I40" i="8"/>
  <c r="I28" i="8"/>
  <c r="I16" i="8"/>
  <c r="I4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B5" i="13"/>
  <c r="B6" i="13" s="1"/>
  <c r="C6" i="20"/>
  <c r="I182" i="8"/>
  <c r="I170" i="8"/>
  <c r="I146" i="8"/>
  <c r="I134" i="8"/>
  <c r="I98" i="8"/>
  <c r="I86" i="8"/>
  <c r="I74" i="8"/>
  <c r="I50" i="8"/>
  <c r="I38" i="8"/>
  <c r="I26" i="8"/>
  <c r="I2" i="8"/>
  <c r="I193" i="8"/>
  <c r="I181" i="8"/>
  <c r="I169" i="8"/>
  <c r="I157" i="8"/>
  <c r="I145" i="8"/>
  <c r="I133" i="8"/>
  <c r="I121" i="8"/>
  <c r="I85" i="8"/>
  <c r="I73" i="8"/>
  <c r="I25" i="8"/>
  <c r="I192" i="8"/>
  <c r="I180" i="8"/>
  <c r="I156" i="8"/>
  <c r="I144" i="8"/>
  <c r="I120" i="8"/>
  <c r="I108" i="8"/>
  <c r="I72" i="8"/>
  <c r="I60" i="8"/>
  <c r="I48" i="8"/>
  <c r="I24" i="8"/>
  <c r="I12" i="8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40" i="5" l="1"/>
  <c r="Q59" i="9"/>
  <c r="G5" i="12"/>
  <c r="AB164" i="5"/>
  <c r="Q64" i="5"/>
  <c r="BB64" i="5" s="1"/>
  <c r="E89" i="12"/>
  <c r="H90" i="11" s="1"/>
  <c r="J90" i="11" s="1"/>
  <c r="C135" i="14"/>
  <c r="Q163" i="5"/>
  <c r="BB163" i="5" s="1"/>
  <c r="D171" i="11"/>
  <c r="D107" i="11"/>
  <c r="F125" i="12"/>
  <c r="K126" i="11" s="1"/>
  <c r="M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H89" i="5" l="1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<sst xmlns="http://schemas.openxmlformats.org/spreadsheetml/2006/main" count="40902" uniqueCount="742">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</sst>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 t="str">
        <f>IF(NOT(ISNUMBER($B$3)),"",IF(AND(ISNUMBER(parametros!$C$6),$B$3&gt;=parametros!$C$6),"C4",IF(AND(ISNUMBER(parametros!$C$5),$B$3&gt;=parametros!$C$5),"C3",IF(AND(ISNUMBER(parametros!$C$4),$B$3&gt;=parametros!$C$4),"C2",IF(AND(ISNUMBER(parametros!$C$3),$B$3&gt;=parametros!$C$3),"C1",IF(AND(ISNUMBER(parametros!$C$2),$B$3&gt;=parametros!$C$2),"C0",""))))))</f>
        <v/>
      </c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46303.623660300924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4" t="s">
        <v>469</v>
      </c>
      <c r="N1" s="495"/>
      <c r="O1" s="495"/>
      <c r="P1" s="495"/>
      <c r="Q1" s="495"/>
      <c r="R1" s="495"/>
      <c r="S1" s="495"/>
      <c r="T1" s="496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7" t="s">
        <v>476</v>
      </c>
      <c r="N10" s="495"/>
      <c r="O10" s="495"/>
      <c r="P10" s="495"/>
      <c r="Q10" s="495"/>
      <c r="R10" s="495"/>
      <c r="S10" s="495"/>
      <c r="T10" s="498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9" t="s">
        <v>481</v>
      </c>
      <c r="N20" s="500"/>
      <c r="O20" s="500"/>
      <c r="P20" s="500"/>
      <c r="Q20" s="500"/>
      <c r="R20" s="500"/>
      <c r="S20" s="500"/>
      <c r="T20" s="501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1" t="s">
        <v>482</v>
      </c>
      <c r="N21" s="492"/>
      <c r="O21" s="492"/>
      <c r="P21" s="492"/>
      <c r="Q21" s="492"/>
      <c r="R21" s="492"/>
      <c r="S21" s="492"/>
      <c r="T21" s="493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1" t="s">
        <v>520</v>
      </c>
      <c r="N22" s="492"/>
      <c r="O22" s="492"/>
      <c r="P22" s="492"/>
      <c r="Q22" s="492"/>
      <c r="R22" s="492"/>
      <c r="S22" s="492"/>
      <c r="T22" s="493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1" t="s">
        <v>483</v>
      </c>
      <c r="N23" s="492"/>
      <c r="O23" s="492"/>
      <c r="P23" s="492"/>
      <c r="Q23" s="492"/>
      <c r="R23" s="492"/>
      <c r="S23" s="492"/>
      <c r="T23" s="493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1" t="s">
        <v>484</v>
      </c>
      <c r="N24" s="492"/>
      <c r="O24" s="492"/>
      <c r="P24" s="492"/>
      <c r="Q24" s="492"/>
      <c r="R24" s="492"/>
      <c r="S24" s="492"/>
      <c r="T24" s="493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1" t="s">
        <v>485</v>
      </c>
      <c r="N25" s="492"/>
      <c r="O25" s="492"/>
      <c r="P25" s="492"/>
      <c r="Q25" s="492"/>
      <c r="R25" s="492"/>
      <c r="S25" s="492"/>
      <c r="T25" s="493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1" t="s">
        <v>486</v>
      </c>
      <c r="N26" s="492"/>
      <c r="O26" s="492"/>
      <c r="P26" s="492"/>
      <c r="Q26" s="492"/>
      <c r="R26" s="492"/>
      <c r="S26" s="492"/>
      <c r="T26" s="493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1" t="s">
        <v>521</v>
      </c>
      <c r="N27" s="492"/>
      <c r="O27" s="492"/>
      <c r="P27" s="492"/>
      <c r="Q27" s="492"/>
      <c r="R27" s="492"/>
      <c r="S27" s="492"/>
      <c r="T27" s="493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1" t="s">
        <v>522</v>
      </c>
      <c r="N28" s="492"/>
      <c r="O28" s="492"/>
      <c r="P28" s="492"/>
      <c r="Q28" s="492"/>
      <c r="R28" s="492"/>
      <c r="S28" s="492"/>
      <c r="T28" s="493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1" t="s">
        <v>487</v>
      </c>
      <c r="N29" s="492"/>
      <c r="O29" s="492"/>
      <c r="P29" s="492"/>
      <c r="Q29" s="492"/>
      <c r="R29" s="492"/>
      <c r="S29" s="492"/>
      <c r="T29" s="493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NOT(ISNUMBER(INDEX(posicao_contratual!$Y$2:$Y$200,MATCH($A2,posicao_contratual!$A$2:$A$200,0)))),"",IF(INDEX(posicao_contratual!$Y$2:$Y$200,MATCH($A2,posicao_contratual!$A$2:$A$200,0))&gt;(MATCH($C2,{"C0","C1","C2","C3","C4"},0)-1),"",INDEX(parametros!$F$2:$F$6,MIN((MATCH($C2,{"C0","C1","C2","C3","C4"},0)-1)+1,COUNT(parametros!$F$2:$F$6)))/INDEX(parametros!$F$2:$F$6,MIN(INDEX(posicao_contratual!$Y$2:$Y$200,MATCH($A2,posicao_contratual!$A$2:$A$200,0))+1,COUNT(parametros!$F$2:$F$6)))))),"")</f>
        <v/>
      </c>
      <c r="J2" s="107" t="str">
        <f>IF(OR(L2="",F2=""),"",ROUND(L2*IF(AND(UPPER(H2)="SIM",ISNUMBER(I2)),IF(INDEX(posicao_contratual!$Y$2:$Y$200,MATCH($A2,posicao_contratual!$A$2:$A$200,0))=(MATCH($C2,{"C0","C1","C2","C3","C4"},0)-1),F2,ROUND(F2*INDEX(parametros!$F$2:$F$6,MIN((MATCH($C2,{"C0","C1","C2","C3","C4"},0)-1)+1,COUNT(parametros!$F$2:$F$6)))/INDEX(parametros!$F$2:$F$6,MIN(INDEX(posicao_contratual!$Y$2:$Y$200,MATCH($A2,posicao_contratual!$A$2:$A$200,0))+1,COUNT(parametros!$F$2:$F$6))),2)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item.","OK")))))))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NOT(ISNUMBER(INDEX(posicao_contratual!$Y$2:$Y$200,MATCH($A3,posicao_contratual!$A$2:$A$200,0)))),"",IF(INDEX(posicao_contratual!$Y$2:$Y$200,MATCH($A3,posicao_contratual!$A$2:$A$200,0))&gt;(MATCH($C3,{"C0","C1","C2","C3","C4"},0)-1),"",INDEX(parametros!$F$2:$F$6,MIN((MATCH($C3,{"C0","C1","C2","C3","C4"},0)-1)+1,COUNT(parametros!$F$2:$F$6)))/INDEX(parametros!$F$2:$F$6,MIN(INDEX(posicao_contratual!$Y$2:$Y$200,MATCH($A3,posicao_contratual!$A$2:$A$200,0))+1,COUNT(parametros!$F$2:$F$6)))))),"")</f>
        <v/>
      </c>
      <c r="J3" s="107" t="str">
        <f>IF(OR(L3="",F3=""),"",ROUND(L3*IF(AND(UPPER(H3)="SIM",ISNUMBER(I3)),IF(INDEX(posicao_contratual!$Y$2:$Y$200,MATCH($A3,posicao_contratual!$A$2:$A$200,0))=(MATCH($C3,{"C0","C1","C2","C3","C4"},0)-1),F3,ROUND(F3*INDEX(parametros!$F$2:$F$6,MIN((MATCH($C3,{"C0","C1","C2","C3","C4"},0)-1)+1,COUNT(parametros!$F$2:$F$6)))/INDEX(parametros!$F$2:$F$6,MIN(INDEX(posicao_contratual!$Y$2:$Y$200,MATCH($A3,posicao_contratual!$A$2:$A$200,0))+1,COUNT(parametros!$F$2:$F$6))),2)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item.","OK")))))))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NOT(ISNUMBER(INDEX(posicao_contratual!$Y$2:$Y$200,MATCH($A4,posicao_contratual!$A$2:$A$200,0)))),"",IF(INDEX(posicao_contratual!$Y$2:$Y$200,MATCH($A4,posicao_contratual!$A$2:$A$200,0))&gt;(MATCH($C4,{"C0","C1","C2","C3","C4"},0)-1),"",INDEX(parametros!$F$2:$F$6,MIN((MATCH($C4,{"C0","C1","C2","C3","C4"},0)-1)+1,COUNT(parametros!$F$2:$F$6)))/INDEX(parametros!$F$2:$F$6,MIN(INDEX(posicao_contratual!$Y$2:$Y$200,MATCH($A4,posicao_contratual!$A$2:$A$200,0))+1,COUNT(parametros!$F$2:$F$6)))))),"")</f>
        <v/>
      </c>
      <c r="J4" s="107" t="str">
        <f>IF(OR(L4="",F4=""),"",ROUND(L4*IF(AND(UPPER(H4)="SIM",ISNUMBER(I4)),IF(INDEX(posicao_contratual!$Y$2:$Y$200,MATCH($A4,posicao_contratual!$A$2:$A$200,0))=(MATCH($C4,{"C0","C1","C2","C3","C4"},0)-1),F4,ROUND(F4*INDEX(parametros!$F$2:$F$6,MIN((MATCH($C4,{"C0","C1","C2","C3","C4"},0)-1)+1,COUNT(parametros!$F$2:$F$6)))/INDEX(parametros!$F$2:$F$6,MIN(INDEX(posicao_contratual!$Y$2:$Y$200,MATCH($A4,posicao_contratual!$A$2:$A$200,0))+1,COUNT(parametros!$F$2:$F$6))),2)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item.","OK")))))))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NOT(ISNUMBER(INDEX(posicao_contratual!$Y$2:$Y$200,MATCH($A5,posicao_contratual!$A$2:$A$200,0)))),"",IF(INDEX(posicao_contratual!$Y$2:$Y$200,MATCH($A5,posicao_contratual!$A$2:$A$200,0))&gt;(MATCH($C5,{"C0","C1","C2","C3","C4"},0)-1),"",INDEX(parametros!$F$2:$F$6,MIN((MATCH($C5,{"C0","C1","C2","C3","C4"},0)-1)+1,COUNT(parametros!$F$2:$F$6)))/INDEX(parametros!$F$2:$F$6,MIN(INDEX(posicao_contratual!$Y$2:$Y$200,MATCH($A5,posicao_contratual!$A$2:$A$200,0))+1,COUNT(parametros!$F$2:$F$6)))))),"")</f>
        <v/>
      </c>
      <c r="J5" s="107" t="str">
        <f>IF(OR(L5="",F5=""),"",ROUND(L5*IF(AND(UPPER(H5)="SIM",ISNUMBER(I5)),IF(INDEX(posicao_contratual!$Y$2:$Y$200,MATCH($A5,posicao_contratual!$A$2:$A$200,0))=(MATCH($C5,{"C0","C1","C2","C3","C4"},0)-1),F5,ROUND(F5*INDEX(parametros!$F$2:$F$6,MIN((MATCH($C5,{"C0","C1","C2","C3","C4"},0)-1)+1,COUNT(parametros!$F$2:$F$6)))/INDEX(parametros!$F$2:$F$6,MIN(INDEX(posicao_contratual!$Y$2:$Y$200,MATCH($A5,posicao_contratual!$A$2:$A$200,0))+1,COUNT(parametros!$F$2:$F$6))),2)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item.","OK")))))))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NOT(ISNUMBER(INDEX(posicao_contratual!$Y$2:$Y$200,MATCH($A6,posicao_contratual!$A$2:$A$200,0)))),"",IF(INDEX(posicao_contratual!$Y$2:$Y$200,MATCH($A6,posicao_contratual!$A$2:$A$200,0))&gt;(MATCH($C6,{"C0","C1","C2","C3","C4"},0)-1),"",INDEX(parametros!$F$2:$F$6,MIN((MATCH($C6,{"C0","C1","C2","C3","C4"},0)-1)+1,COUNT(parametros!$F$2:$F$6)))/INDEX(parametros!$F$2:$F$6,MIN(INDEX(posicao_contratual!$Y$2:$Y$200,MATCH($A6,posicao_contratual!$A$2:$A$200,0))+1,COUNT(parametros!$F$2:$F$6)))))),"")</f>
        <v/>
      </c>
      <c r="J6" s="107" t="str">
        <f>IF(OR(L6="",F6=""),"",ROUND(L6*IF(AND(UPPER(H6)="SIM",ISNUMBER(I6)),IF(INDEX(posicao_contratual!$Y$2:$Y$200,MATCH($A6,posicao_contratual!$A$2:$A$200,0))=(MATCH($C6,{"C0","C1","C2","C3","C4"},0)-1),F6,ROUND(F6*INDEX(parametros!$F$2:$F$6,MIN((MATCH($C6,{"C0","C1","C2","C3","C4"},0)-1)+1,COUNT(parametros!$F$2:$F$6)))/INDEX(parametros!$F$2:$F$6,MIN(INDEX(posicao_contratual!$Y$2:$Y$200,MATCH($A6,posicao_contratual!$A$2:$A$200,0))+1,COUNT(parametros!$F$2:$F$6))),2)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item.","OK")))))))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NOT(ISNUMBER(INDEX(posicao_contratual!$Y$2:$Y$200,MATCH($A7,posicao_contratual!$A$2:$A$200,0)))),"",IF(INDEX(posicao_contratual!$Y$2:$Y$200,MATCH($A7,posicao_contratual!$A$2:$A$200,0))&gt;(MATCH($C7,{"C0","C1","C2","C3","C4"},0)-1),"",INDEX(parametros!$F$2:$F$6,MIN((MATCH($C7,{"C0","C1","C2","C3","C4"},0)-1)+1,COUNT(parametros!$F$2:$F$6)))/INDEX(parametros!$F$2:$F$6,MIN(INDEX(posicao_contratual!$Y$2:$Y$200,MATCH($A7,posicao_contratual!$A$2:$A$200,0))+1,COUNT(parametros!$F$2:$F$6)))))),"")</f>
        <v/>
      </c>
      <c r="J7" s="107" t="str">
        <f>IF(OR(L7="",F7=""),"",ROUND(L7*IF(AND(UPPER(H7)="SIM",ISNUMBER(I7)),IF(INDEX(posicao_contratual!$Y$2:$Y$200,MATCH($A7,posicao_contratual!$A$2:$A$200,0))=(MATCH($C7,{"C0","C1","C2","C3","C4"},0)-1),F7,ROUND(F7*INDEX(parametros!$F$2:$F$6,MIN((MATCH($C7,{"C0","C1","C2","C3","C4"},0)-1)+1,COUNT(parametros!$F$2:$F$6)))/INDEX(parametros!$F$2:$F$6,MIN(INDEX(posicao_contratual!$Y$2:$Y$200,MATCH($A7,posicao_contratual!$A$2:$A$200,0))+1,COUNT(parametros!$F$2:$F$6))),2)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item.","OK")))))))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NOT(ISNUMBER(INDEX(posicao_contratual!$Y$2:$Y$200,MATCH($A8,posicao_contratual!$A$2:$A$200,0)))),"",IF(INDEX(posicao_contratual!$Y$2:$Y$200,MATCH($A8,posicao_contratual!$A$2:$A$200,0))&gt;(MATCH($C8,{"C0","C1","C2","C3","C4"},0)-1),"",INDEX(parametros!$F$2:$F$6,MIN((MATCH($C8,{"C0","C1","C2","C3","C4"},0)-1)+1,COUNT(parametros!$F$2:$F$6)))/INDEX(parametros!$F$2:$F$6,MIN(INDEX(posicao_contratual!$Y$2:$Y$200,MATCH($A8,posicao_contratual!$A$2:$A$200,0))+1,COUNT(parametros!$F$2:$F$6)))))),"")</f>
        <v/>
      </c>
      <c r="J8" s="107" t="str">
        <f>IF(OR(L8="",F8=""),"",ROUND(L8*IF(AND(UPPER(H8)="SIM",ISNUMBER(I8)),IF(INDEX(posicao_contratual!$Y$2:$Y$200,MATCH($A8,posicao_contratual!$A$2:$A$200,0))=(MATCH($C8,{"C0","C1","C2","C3","C4"},0)-1),F8,ROUND(F8*INDEX(parametros!$F$2:$F$6,MIN((MATCH($C8,{"C0","C1","C2","C3","C4"},0)-1)+1,COUNT(parametros!$F$2:$F$6)))/INDEX(parametros!$F$2:$F$6,MIN(INDEX(posicao_contratual!$Y$2:$Y$200,MATCH($A8,posicao_contratual!$A$2:$A$200,0))+1,COUNT(parametros!$F$2:$F$6))),2)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item.","OK")))))))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NOT(ISNUMBER(INDEX(posicao_contratual!$Y$2:$Y$200,MATCH($A9,posicao_contratual!$A$2:$A$200,0)))),"",IF(INDEX(posicao_contratual!$Y$2:$Y$200,MATCH($A9,posicao_contratual!$A$2:$A$200,0))&gt;(MATCH($C9,{"C0","C1","C2","C3","C4"},0)-1),"",INDEX(parametros!$F$2:$F$6,MIN((MATCH($C9,{"C0","C1","C2","C3","C4"},0)-1)+1,COUNT(parametros!$F$2:$F$6)))/INDEX(parametros!$F$2:$F$6,MIN(INDEX(posicao_contratual!$Y$2:$Y$200,MATCH($A9,posicao_contratual!$A$2:$A$200,0))+1,COUNT(parametros!$F$2:$F$6)))))),"")</f>
        <v/>
      </c>
      <c r="J9" s="107" t="str">
        <f>IF(OR(L9="",F9=""),"",ROUND(L9*IF(AND(UPPER(H9)="SIM",ISNUMBER(I9)),IF(INDEX(posicao_contratual!$Y$2:$Y$200,MATCH($A9,posicao_contratual!$A$2:$A$200,0))=(MATCH($C9,{"C0","C1","C2","C3","C4"},0)-1),F9,ROUND(F9*INDEX(parametros!$F$2:$F$6,MIN((MATCH($C9,{"C0","C1","C2","C3","C4"},0)-1)+1,COUNT(parametros!$F$2:$F$6)))/INDEX(parametros!$F$2:$F$6,MIN(INDEX(posicao_contratual!$Y$2:$Y$200,MATCH($A9,posicao_contratual!$A$2:$A$200,0))+1,COUNT(parametros!$F$2:$F$6))),2)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item.","OK")))))))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NOT(ISNUMBER(INDEX(posicao_contratual!$Y$2:$Y$200,MATCH($A10,posicao_contratual!$A$2:$A$200,0)))),"",IF(INDEX(posicao_contratual!$Y$2:$Y$200,MATCH($A10,posicao_contratual!$A$2:$A$200,0))&gt;(MATCH($C10,{"C0","C1","C2","C3","C4"},0)-1),"",INDEX(parametros!$F$2:$F$6,MIN((MATCH($C10,{"C0","C1","C2","C3","C4"},0)-1)+1,COUNT(parametros!$F$2:$F$6)))/INDEX(parametros!$F$2:$F$6,MIN(INDEX(posicao_contratual!$Y$2:$Y$200,MATCH($A10,posicao_contratual!$A$2:$A$200,0))+1,COUNT(parametros!$F$2:$F$6)))))),"")</f>
        <v/>
      </c>
      <c r="J10" s="107" t="str">
        <f>IF(OR(L10="",F10=""),"",ROUND(L10*IF(AND(UPPER(H10)="SIM",ISNUMBER(I10)),IF(INDEX(posicao_contratual!$Y$2:$Y$200,MATCH($A10,posicao_contratual!$A$2:$A$200,0))=(MATCH($C10,{"C0","C1","C2","C3","C4"},0)-1),F10,ROUND(F10*INDEX(parametros!$F$2:$F$6,MIN((MATCH($C10,{"C0","C1","C2","C3","C4"},0)-1)+1,COUNT(parametros!$F$2:$F$6)))/INDEX(parametros!$F$2:$F$6,MIN(INDEX(posicao_contratual!$Y$2:$Y$200,MATCH($A10,posicao_contratual!$A$2:$A$200,0))+1,COUNT(parametros!$F$2:$F$6))),2)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item.","OK")))))))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NOT(ISNUMBER(INDEX(posicao_contratual!$Y$2:$Y$200,MATCH($A11,posicao_contratual!$A$2:$A$200,0)))),"",IF(INDEX(posicao_contratual!$Y$2:$Y$200,MATCH($A11,posicao_contratual!$A$2:$A$200,0))&gt;(MATCH($C11,{"C0","C1","C2","C3","C4"},0)-1),"",INDEX(parametros!$F$2:$F$6,MIN((MATCH($C11,{"C0","C1","C2","C3","C4"},0)-1)+1,COUNT(parametros!$F$2:$F$6)))/INDEX(parametros!$F$2:$F$6,MIN(INDEX(posicao_contratual!$Y$2:$Y$200,MATCH($A11,posicao_contratual!$A$2:$A$200,0))+1,COUNT(parametros!$F$2:$F$6)))))),"")</f>
        <v/>
      </c>
      <c r="J11" s="107" t="str">
        <f>IF(OR(L11="",F11=""),"",ROUND(L11*IF(AND(UPPER(H11)="SIM",ISNUMBER(I11)),IF(INDEX(posicao_contratual!$Y$2:$Y$200,MATCH($A11,posicao_contratual!$A$2:$A$200,0))=(MATCH($C11,{"C0","C1","C2","C3","C4"},0)-1),F11,ROUND(F11*INDEX(parametros!$F$2:$F$6,MIN((MATCH($C11,{"C0","C1","C2","C3","C4"},0)-1)+1,COUNT(parametros!$F$2:$F$6)))/INDEX(parametros!$F$2:$F$6,MIN(INDEX(posicao_contratual!$Y$2:$Y$200,MATCH($A11,posicao_contratual!$A$2:$A$200,0))+1,COUNT(parametros!$F$2:$F$6))),2)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item.","OK")))))))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NOT(ISNUMBER(INDEX(posicao_contratual!$Y$2:$Y$200,MATCH($A12,posicao_contratual!$A$2:$A$200,0)))),"",IF(INDEX(posicao_contratual!$Y$2:$Y$200,MATCH($A12,posicao_contratual!$A$2:$A$200,0))&gt;(MATCH($C12,{"C0","C1","C2","C3","C4"},0)-1),"",INDEX(parametros!$F$2:$F$6,MIN((MATCH($C12,{"C0","C1","C2","C3","C4"},0)-1)+1,COUNT(parametros!$F$2:$F$6)))/INDEX(parametros!$F$2:$F$6,MIN(INDEX(posicao_contratual!$Y$2:$Y$200,MATCH($A12,posicao_contratual!$A$2:$A$200,0))+1,COUNT(parametros!$F$2:$F$6)))))),"")</f>
        <v/>
      </c>
      <c r="J12" s="107" t="str">
        <f>IF(OR(L12="",F12=""),"",ROUND(L12*IF(AND(UPPER(H12)="SIM",ISNUMBER(I12)),IF(INDEX(posicao_contratual!$Y$2:$Y$200,MATCH($A12,posicao_contratual!$A$2:$A$200,0))=(MATCH($C12,{"C0","C1","C2","C3","C4"},0)-1),F12,ROUND(F12*INDEX(parametros!$F$2:$F$6,MIN((MATCH($C12,{"C0","C1","C2","C3","C4"},0)-1)+1,COUNT(parametros!$F$2:$F$6)))/INDEX(parametros!$F$2:$F$6,MIN(INDEX(posicao_contratual!$Y$2:$Y$200,MATCH($A12,posicao_contratual!$A$2:$A$200,0))+1,COUNT(parametros!$F$2:$F$6))),2)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item.","OK")))))))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NOT(ISNUMBER(INDEX(posicao_contratual!$Y$2:$Y$200,MATCH($A13,posicao_contratual!$A$2:$A$200,0)))),"",IF(INDEX(posicao_contratual!$Y$2:$Y$200,MATCH($A13,posicao_contratual!$A$2:$A$200,0))&gt;(MATCH($C13,{"C0","C1","C2","C3","C4"},0)-1),"",INDEX(parametros!$F$2:$F$6,MIN((MATCH($C13,{"C0","C1","C2","C3","C4"},0)-1)+1,COUNT(parametros!$F$2:$F$6)))/INDEX(parametros!$F$2:$F$6,MIN(INDEX(posicao_contratual!$Y$2:$Y$200,MATCH($A13,posicao_contratual!$A$2:$A$200,0))+1,COUNT(parametros!$F$2:$F$6)))))),"")</f>
        <v/>
      </c>
      <c r="J13" s="107" t="str">
        <f>IF(OR(L13="",F13=""),"",ROUND(L13*IF(AND(UPPER(H13)="SIM",ISNUMBER(I13)),IF(INDEX(posicao_contratual!$Y$2:$Y$200,MATCH($A13,posicao_contratual!$A$2:$A$200,0))=(MATCH($C13,{"C0","C1","C2","C3","C4"},0)-1),F13,ROUND(F13*INDEX(parametros!$F$2:$F$6,MIN((MATCH($C13,{"C0","C1","C2","C3","C4"},0)-1)+1,COUNT(parametros!$F$2:$F$6)))/INDEX(parametros!$F$2:$F$6,MIN(INDEX(posicao_contratual!$Y$2:$Y$200,MATCH($A13,posicao_contratual!$A$2:$A$200,0))+1,COUNT(parametros!$F$2:$F$6))),2)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item.","OK")))))))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NOT(ISNUMBER(INDEX(posicao_contratual!$Y$2:$Y$200,MATCH($A14,posicao_contratual!$A$2:$A$200,0)))),"",IF(INDEX(posicao_contratual!$Y$2:$Y$200,MATCH($A14,posicao_contratual!$A$2:$A$200,0))&gt;(MATCH($C14,{"C0","C1","C2","C3","C4"},0)-1),"",INDEX(parametros!$F$2:$F$6,MIN((MATCH($C14,{"C0","C1","C2","C3","C4"},0)-1)+1,COUNT(parametros!$F$2:$F$6)))/INDEX(parametros!$F$2:$F$6,MIN(INDEX(posicao_contratual!$Y$2:$Y$200,MATCH($A14,posicao_contratual!$A$2:$A$200,0))+1,COUNT(parametros!$F$2:$F$6)))))),"")</f>
        <v/>
      </c>
      <c r="J14" s="107" t="str">
        <f>IF(OR(L14="",F14=""),"",ROUND(L14*IF(AND(UPPER(H14)="SIM",ISNUMBER(I14)),IF(INDEX(posicao_contratual!$Y$2:$Y$200,MATCH($A14,posicao_contratual!$A$2:$A$200,0))=(MATCH($C14,{"C0","C1","C2","C3","C4"},0)-1),F14,ROUND(F14*INDEX(parametros!$F$2:$F$6,MIN((MATCH($C14,{"C0","C1","C2","C3","C4"},0)-1)+1,COUNT(parametros!$F$2:$F$6)))/INDEX(parametros!$F$2:$F$6,MIN(INDEX(posicao_contratual!$Y$2:$Y$200,MATCH($A14,posicao_contratual!$A$2:$A$200,0))+1,COUNT(parametros!$F$2:$F$6))),2)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item.","OK")))))))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NOT(ISNUMBER(INDEX(posicao_contratual!$Y$2:$Y$200,MATCH($A15,posicao_contratual!$A$2:$A$200,0)))),"",IF(INDEX(posicao_contratual!$Y$2:$Y$200,MATCH($A15,posicao_contratual!$A$2:$A$200,0))&gt;(MATCH($C15,{"C0","C1","C2","C3","C4"},0)-1),"",INDEX(parametros!$F$2:$F$6,MIN((MATCH($C15,{"C0","C1","C2","C3","C4"},0)-1)+1,COUNT(parametros!$F$2:$F$6)))/INDEX(parametros!$F$2:$F$6,MIN(INDEX(posicao_contratual!$Y$2:$Y$200,MATCH($A15,posicao_contratual!$A$2:$A$200,0))+1,COUNT(parametros!$F$2:$F$6)))))),"")</f>
        <v/>
      </c>
      <c r="J15" s="107" t="str">
        <f>IF(OR(L15="",F15=""),"",ROUND(L15*IF(AND(UPPER(H15)="SIM",ISNUMBER(I15)),IF(INDEX(posicao_contratual!$Y$2:$Y$200,MATCH($A15,posicao_contratual!$A$2:$A$200,0))=(MATCH($C15,{"C0","C1","C2","C3","C4"},0)-1),F15,ROUND(F15*INDEX(parametros!$F$2:$F$6,MIN((MATCH($C15,{"C0","C1","C2","C3","C4"},0)-1)+1,COUNT(parametros!$F$2:$F$6)))/INDEX(parametros!$F$2:$F$6,MIN(INDEX(posicao_contratual!$Y$2:$Y$200,MATCH($A15,posicao_contratual!$A$2:$A$200,0))+1,COUNT(parametros!$F$2:$F$6))),2)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item.","OK")))))))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NOT(ISNUMBER(INDEX(posicao_contratual!$Y$2:$Y$200,MATCH($A16,posicao_contratual!$A$2:$A$200,0)))),"",IF(INDEX(posicao_contratual!$Y$2:$Y$200,MATCH($A16,posicao_contratual!$A$2:$A$200,0))&gt;(MATCH($C16,{"C0","C1","C2","C3","C4"},0)-1),"",INDEX(parametros!$F$2:$F$6,MIN((MATCH($C16,{"C0","C1","C2","C3","C4"},0)-1)+1,COUNT(parametros!$F$2:$F$6)))/INDEX(parametros!$F$2:$F$6,MIN(INDEX(posicao_contratual!$Y$2:$Y$200,MATCH($A16,posicao_contratual!$A$2:$A$200,0))+1,COUNT(parametros!$F$2:$F$6)))))),"")</f>
        <v/>
      </c>
      <c r="J16" s="107" t="str">
        <f>IF(OR(L16="",F16=""),"",ROUND(L16*IF(AND(UPPER(H16)="SIM",ISNUMBER(I16)),IF(INDEX(posicao_contratual!$Y$2:$Y$200,MATCH($A16,posicao_contratual!$A$2:$A$200,0))=(MATCH($C16,{"C0","C1","C2","C3","C4"},0)-1),F16,ROUND(F16*INDEX(parametros!$F$2:$F$6,MIN((MATCH($C16,{"C0","C1","C2","C3","C4"},0)-1)+1,COUNT(parametros!$F$2:$F$6)))/INDEX(parametros!$F$2:$F$6,MIN(INDEX(posicao_contratual!$Y$2:$Y$200,MATCH($A16,posicao_contratual!$A$2:$A$200,0))+1,COUNT(parametros!$F$2:$F$6))),2)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item.","OK")))))))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NOT(ISNUMBER(INDEX(posicao_contratual!$Y$2:$Y$200,MATCH($A17,posicao_contratual!$A$2:$A$200,0)))),"",IF(INDEX(posicao_contratual!$Y$2:$Y$200,MATCH($A17,posicao_contratual!$A$2:$A$200,0))&gt;(MATCH($C17,{"C0","C1","C2","C3","C4"},0)-1),"",INDEX(parametros!$F$2:$F$6,MIN((MATCH($C17,{"C0","C1","C2","C3","C4"},0)-1)+1,COUNT(parametros!$F$2:$F$6)))/INDEX(parametros!$F$2:$F$6,MIN(INDEX(posicao_contratual!$Y$2:$Y$200,MATCH($A17,posicao_contratual!$A$2:$A$200,0))+1,COUNT(parametros!$F$2:$F$6)))))),"")</f>
        <v/>
      </c>
      <c r="J17" s="107" t="str">
        <f>IF(OR(L17="",F17=""),"",ROUND(L17*IF(AND(UPPER(H17)="SIM",ISNUMBER(I17)),IF(INDEX(posicao_contratual!$Y$2:$Y$200,MATCH($A17,posicao_contratual!$A$2:$A$200,0))=(MATCH($C17,{"C0","C1","C2","C3","C4"},0)-1),F17,ROUND(F17*INDEX(parametros!$F$2:$F$6,MIN((MATCH($C17,{"C0","C1","C2","C3","C4"},0)-1)+1,COUNT(parametros!$F$2:$F$6)))/INDEX(parametros!$F$2:$F$6,MIN(INDEX(posicao_contratual!$Y$2:$Y$200,MATCH($A17,posicao_contratual!$A$2:$A$200,0))+1,COUNT(parametros!$F$2:$F$6))),2)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item.","OK")))))))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NOT(ISNUMBER(INDEX(posicao_contratual!$Y$2:$Y$200,MATCH($A18,posicao_contratual!$A$2:$A$200,0)))),"",IF(INDEX(posicao_contratual!$Y$2:$Y$200,MATCH($A18,posicao_contratual!$A$2:$A$200,0))&gt;(MATCH($C18,{"C0","C1","C2","C3","C4"},0)-1),"",INDEX(parametros!$F$2:$F$6,MIN((MATCH($C18,{"C0","C1","C2","C3","C4"},0)-1)+1,COUNT(parametros!$F$2:$F$6)))/INDEX(parametros!$F$2:$F$6,MIN(INDEX(posicao_contratual!$Y$2:$Y$200,MATCH($A18,posicao_contratual!$A$2:$A$200,0))+1,COUNT(parametros!$F$2:$F$6)))))),"")</f>
        <v/>
      </c>
      <c r="J18" s="107" t="str">
        <f>IF(OR(L18="",F18=""),"",ROUND(L18*IF(AND(UPPER(H18)="SIM",ISNUMBER(I18)),IF(INDEX(posicao_contratual!$Y$2:$Y$200,MATCH($A18,posicao_contratual!$A$2:$A$200,0))=(MATCH($C18,{"C0","C1","C2","C3","C4"},0)-1),F18,ROUND(F18*INDEX(parametros!$F$2:$F$6,MIN((MATCH($C18,{"C0","C1","C2","C3","C4"},0)-1)+1,COUNT(parametros!$F$2:$F$6)))/INDEX(parametros!$F$2:$F$6,MIN(INDEX(posicao_contratual!$Y$2:$Y$200,MATCH($A18,posicao_contratual!$A$2:$A$200,0))+1,COUNT(parametros!$F$2:$F$6))),2)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item.","OK")))))))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NOT(ISNUMBER(INDEX(posicao_contratual!$Y$2:$Y$200,MATCH($A19,posicao_contratual!$A$2:$A$200,0)))),"",IF(INDEX(posicao_contratual!$Y$2:$Y$200,MATCH($A19,posicao_contratual!$A$2:$A$200,0))&gt;(MATCH($C19,{"C0","C1","C2","C3","C4"},0)-1),"",INDEX(parametros!$F$2:$F$6,MIN((MATCH($C19,{"C0","C1","C2","C3","C4"},0)-1)+1,COUNT(parametros!$F$2:$F$6)))/INDEX(parametros!$F$2:$F$6,MIN(INDEX(posicao_contratual!$Y$2:$Y$200,MATCH($A19,posicao_contratual!$A$2:$A$200,0))+1,COUNT(parametros!$F$2:$F$6)))))),"")</f>
        <v/>
      </c>
      <c r="J19" s="107" t="str">
        <f>IF(OR(L19="",F19=""),"",ROUND(L19*IF(AND(UPPER(H19)="SIM",ISNUMBER(I19)),IF(INDEX(posicao_contratual!$Y$2:$Y$200,MATCH($A19,posicao_contratual!$A$2:$A$200,0))=(MATCH($C19,{"C0","C1","C2","C3","C4"},0)-1),F19,ROUND(F19*INDEX(parametros!$F$2:$F$6,MIN((MATCH($C19,{"C0","C1","C2","C3","C4"},0)-1)+1,COUNT(parametros!$F$2:$F$6)))/INDEX(parametros!$F$2:$F$6,MIN(INDEX(posicao_contratual!$Y$2:$Y$200,MATCH($A19,posicao_contratual!$A$2:$A$200,0))+1,COUNT(parametros!$F$2:$F$6))),2)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item.","OK")))))))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NOT(ISNUMBER(INDEX(posicao_contratual!$Y$2:$Y$200,MATCH($A20,posicao_contratual!$A$2:$A$200,0)))),"",IF(INDEX(posicao_contratual!$Y$2:$Y$200,MATCH($A20,posicao_contratual!$A$2:$A$200,0))&gt;(MATCH($C20,{"C0","C1","C2","C3","C4"},0)-1),"",INDEX(parametros!$F$2:$F$6,MIN((MATCH($C20,{"C0","C1","C2","C3","C4"},0)-1)+1,COUNT(parametros!$F$2:$F$6)))/INDEX(parametros!$F$2:$F$6,MIN(INDEX(posicao_contratual!$Y$2:$Y$200,MATCH($A20,posicao_contratual!$A$2:$A$200,0))+1,COUNT(parametros!$F$2:$F$6)))))),"")</f>
        <v/>
      </c>
      <c r="J20" s="107" t="str">
        <f>IF(OR(L20="",F20=""),"",ROUND(L20*IF(AND(UPPER(H20)="SIM",ISNUMBER(I20)),IF(INDEX(posicao_contratual!$Y$2:$Y$200,MATCH($A20,posicao_contratual!$A$2:$A$200,0))=(MATCH($C20,{"C0","C1","C2","C3","C4"},0)-1),F20,ROUND(F20*INDEX(parametros!$F$2:$F$6,MIN((MATCH($C20,{"C0","C1","C2","C3","C4"},0)-1)+1,COUNT(parametros!$F$2:$F$6)))/INDEX(parametros!$F$2:$F$6,MIN(INDEX(posicao_contratual!$Y$2:$Y$200,MATCH($A20,posicao_contratual!$A$2:$A$200,0))+1,COUNT(parametros!$F$2:$F$6))),2)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item.","OK")))))))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NOT(ISNUMBER(INDEX(posicao_contratual!$Y$2:$Y$200,MATCH($A21,posicao_contratual!$A$2:$A$200,0)))),"",IF(INDEX(posicao_contratual!$Y$2:$Y$200,MATCH($A21,posicao_contratual!$A$2:$A$200,0))&gt;(MATCH($C21,{"C0","C1","C2","C3","C4"},0)-1),"",INDEX(parametros!$F$2:$F$6,MIN((MATCH($C21,{"C0","C1","C2","C3","C4"},0)-1)+1,COUNT(parametros!$F$2:$F$6)))/INDEX(parametros!$F$2:$F$6,MIN(INDEX(posicao_contratual!$Y$2:$Y$200,MATCH($A21,posicao_contratual!$A$2:$A$200,0))+1,COUNT(parametros!$F$2:$F$6)))))),"")</f>
        <v/>
      </c>
      <c r="J21" s="107" t="str">
        <f>IF(OR(L21="",F21=""),"",ROUND(L21*IF(AND(UPPER(H21)="SIM",ISNUMBER(I21)),IF(INDEX(posicao_contratual!$Y$2:$Y$200,MATCH($A21,posicao_contratual!$A$2:$A$200,0))=(MATCH($C21,{"C0","C1","C2","C3","C4"},0)-1),F21,ROUND(F21*INDEX(parametros!$F$2:$F$6,MIN((MATCH($C21,{"C0","C1","C2","C3","C4"},0)-1)+1,COUNT(parametros!$F$2:$F$6)))/INDEX(parametros!$F$2:$F$6,MIN(INDEX(posicao_contratual!$Y$2:$Y$200,MATCH($A21,posicao_contratual!$A$2:$A$200,0))+1,COUNT(parametros!$F$2:$F$6))),2)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item.","OK")))))))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NOT(ISNUMBER(INDEX(posicao_contratual!$Y$2:$Y$200,MATCH($A22,posicao_contratual!$A$2:$A$200,0)))),"",IF(INDEX(posicao_contratual!$Y$2:$Y$200,MATCH($A22,posicao_contratual!$A$2:$A$200,0))&gt;(MATCH($C22,{"C0","C1","C2","C3","C4"},0)-1),"",INDEX(parametros!$F$2:$F$6,MIN((MATCH($C22,{"C0","C1","C2","C3","C4"},0)-1)+1,COUNT(parametros!$F$2:$F$6)))/INDEX(parametros!$F$2:$F$6,MIN(INDEX(posicao_contratual!$Y$2:$Y$200,MATCH($A22,posicao_contratual!$A$2:$A$200,0))+1,COUNT(parametros!$F$2:$F$6)))))),"")</f>
        <v/>
      </c>
      <c r="J22" s="107" t="str">
        <f>IF(OR(L22="",F22=""),"",ROUND(L22*IF(AND(UPPER(H22)="SIM",ISNUMBER(I22)),IF(INDEX(posicao_contratual!$Y$2:$Y$200,MATCH($A22,posicao_contratual!$A$2:$A$200,0))=(MATCH($C22,{"C0","C1","C2","C3","C4"},0)-1),F22,ROUND(F22*INDEX(parametros!$F$2:$F$6,MIN((MATCH($C22,{"C0","C1","C2","C3","C4"},0)-1)+1,COUNT(parametros!$F$2:$F$6)))/INDEX(parametros!$F$2:$F$6,MIN(INDEX(posicao_contratual!$Y$2:$Y$200,MATCH($A22,posicao_contratual!$A$2:$A$200,0))+1,COUNT(parametros!$F$2:$F$6))),2)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item.","OK")))))))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NOT(ISNUMBER(INDEX(posicao_contratual!$Y$2:$Y$200,MATCH($A23,posicao_contratual!$A$2:$A$200,0)))),"",IF(INDEX(posicao_contratual!$Y$2:$Y$200,MATCH($A23,posicao_contratual!$A$2:$A$200,0))&gt;(MATCH($C23,{"C0","C1","C2","C3","C4"},0)-1),"",INDEX(parametros!$F$2:$F$6,MIN((MATCH($C23,{"C0","C1","C2","C3","C4"},0)-1)+1,COUNT(parametros!$F$2:$F$6)))/INDEX(parametros!$F$2:$F$6,MIN(INDEX(posicao_contratual!$Y$2:$Y$200,MATCH($A23,posicao_contratual!$A$2:$A$200,0))+1,COUNT(parametros!$F$2:$F$6)))))),"")</f>
        <v/>
      </c>
      <c r="J23" s="107" t="str">
        <f>IF(OR(L23="",F23=""),"",ROUND(L23*IF(AND(UPPER(H23)="SIM",ISNUMBER(I23)),IF(INDEX(posicao_contratual!$Y$2:$Y$200,MATCH($A23,posicao_contratual!$A$2:$A$200,0))=(MATCH($C23,{"C0","C1","C2","C3","C4"},0)-1),F23,ROUND(F23*INDEX(parametros!$F$2:$F$6,MIN((MATCH($C23,{"C0","C1","C2","C3","C4"},0)-1)+1,COUNT(parametros!$F$2:$F$6)))/INDEX(parametros!$F$2:$F$6,MIN(INDEX(posicao_contratual!$Y$2:$Y$200,MATCH($A23,posicao_contratual!$A$2:$A$200,0))+1,COUNT(parametros!$F$2:$F$6))),2)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item.","OK")))))))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NOT(ISNUMBER(INDEX(posicao_contratual!$Y$2:$Y$200,MATCH($A24,posicao_contratual!$A$2:$A$200,0)))),"",IF(INDEX(posicao_contratual!$Y$2:$Y$200,MATCH($A24,posicao_contratual!$A$2:$A$200,0))&gt;(MATCH($C24,{"C0","C1","C2","C3","C4"},0)-1),"",INDEX(parametros!$F$2:$F$6,MIN((MATCH($C24,{"C0","C1","C2","C3","C4"},0)-1)+1,COUNT(parametros!$F$2:$F$6)))/INDEX(parametros!$F$2:$F$6,MIN(INDEX(posicao_contratual!$Y$2:$Y$200,MATCH($A24,posicao_contratual!$A$2:$A$200,0))+1,COUNT(parametros!$F$2:$F$6)))))),"")</f>
        <v/>
      </c>
      <c r="J24" s="107" t="str">
        <f>IF(OR(L24="",F24=""),"",ROUND(L24*IF(AND(UPPER(H24)="SIM",ISNUMBER(I24)),IF(INDEX(posicao_contratual!$Y$2:$Y$200,MATCH($A24,posicao_contratual!$A$2:$A$200,0))=(MATCH($C24,{"C0","C1","C2","C3","C4"},0)-1),F24,ROUND(F24*INDEX(parametros!$F$2:$F$6,MIN((MATCH($C24,{"C0","C1","C2","C3","C4"},0)-1)+1,COUNT(parametros!$F$2:$F$6)))/INDEX(parametros!$F$2:$F$6,MIN(INDEX(posicao_contratual!$Y$2:$Y$200,MATCH($A24,posicao_contratual!$A$2:$A$200,0))+1,COUNT(parametros!$F$2:$F$6))),2)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item.","OK")))))))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NOT(ISNUMBER(INDEX(posicao_contratual!$Y$2:$Y$200,MATCH($A25,posicao_contratual!$A$2:$A$200,0)))),"",IF(INDEX(posicao_contratual!$Y$2:$Y$200,MATCH($A25,posicao_contratual!$A$2:$A$200,0))&gt;(MATCH($C25,{"C0","C1","C2","C3","C4"},0)-1),"",INDEX(parametros!$F$2:$F$6,MIN((MATCH($C25,{"C0","C1","C2","C3","C4"},0)-1)+1,COUNT(parametros!$F$2:$F$6)))/INDEX(parametros!$F$2:$F$6,MIN(INDEX(posicao_contratual!$Y$2:$Y$200,MATCH($A25,posicao_contratual!$A$2:$A$200,0))+1,COUNT(parametros!$F$2:$F$6)))))),"")</f>
        <v/>
      </c>
      <c r="J25" s="107" t="str">
        <f>IF(OR(L25="",F25=""),"",ROUND(L25*IF(AND(UPPER(H25)="SIM",ISNUMBER(I25)),IF(INDEX(posicao_contratual!$Y$2:$Y$200,MATCH($A25,posicao_contratual!$A$2:$A$200,0))=(MATCH($C25,{"C0","C1","C2","C3","C4"},0)-1),F25,ROUND(F25*INDEX(parametros!$F$2:$F$6,MIN((MATCH($C25,{"C0","C1","C2","C3","C4"},0)-1)+1,COUNT(parametros!$F$2:$F$6)))/INDEX(parametros!$F$2:$F$6,MIN(INDEX(posicao_contratual!$Y$2:$Y$200,MATCH($A25,posicao_contratual!$A$2:$A$200,0))+1,COUNT(parametros!$F$2:$F$6))),2)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item.","OK")))))))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NOT(ISNUMBER(INDEX(posicao_contratual!$Y$2:$Y$200,MATCH($A26,posicao_contratual!$A$2:$A$200,0)))),"",IF(INDEX(posicao_contratual!$Y$2:$Y$200,MATCH($A26,posicao_contratual!$A$2:$A$200,0))&gt;(MATCH($C26,{"C0","C1","C2","C3","C4"},0)-1),"",INDEX(parametros!$F$2:$F$6,MIN((MATCH($C26,{"C0","C1","C2","C3","C4"},0)-1)+1,COUNT(parametros!$F$2:$F$6)))/INDEX(parametros!$F$2:$F$6,MIN(INDEX(posicao_contratual!$Y$2:$Y$200,MATCH($A26,posicao_contratual!$A$2:$A$200,0))+1,COUNT(parametros!$F$2:$F$6)))))),"")</f>
        <v/>
      </c>
      <c r="J26" s="107" t="str">
        <f>IF(OR(L26="",F26=""),"",ROUND(L26*IF(AND(UPPER(H26)="SIM",ISNUMBER(I26)),IF(INDEX(posicao_contratual!$Y$2:$Y$200,MATCH($A26,posicao_contratual!$A$2:$A$200,0))=(MATCH($C26,{"C0","C1","C2","C3","C4"},0)-1),F26,ROUND(F26*INDEX(parametros!$F$2:$F$6,MIN((MATCH($C26,{"C0","C1","C2","C3","C4"},0)-1)+1,COUNT(parametros!$F$2:$F$6)))/INDEX(parametros!$F$2:$F$6,MIN(INDEX(posicao_contratual!$Y$2:$Y$200,MATCH($A26,posicao_contratual!$A$2:$A$200,0))+1,COUNT(parametros!$F$2:$F$6))),2)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item.","OK")))))))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NOT(ISNUMBER(INDEX(posicao_contratual!$Y$2:$Y$200,MATCH($A27,posicao_contratual!$A$2:$A$200,0)))),"",IF(INDEX(posicao_contratual!$Y$2:$Y$200,MATCH($A27,posicao_contratual!$A$2:$A$200,0))&gt;(MATCH($C27,{"C0","C1","C2","C3","C4"},0)-1),"",INDEX(parametros!$F$2:$F$6,MIN((MATCH($C27,{"C0","C1","C2","C3","C4"},0)-1)+1,COUNT(parametros!$F$2:$F$6)))/INDEX(parametros!$F$2:$F$6,MIN(INDEX(posicao_contratual!$Y$2:$Y$200,MATCH($A27,posicao_contratual!$A$2:$A$200,0))+1,COUNT(parametros!$F$2:$F$6)))))),"")</f>
        <v/>
      </c>
      <c r="J27" s="107" t="str">
        <f>IF(OR(L27="",F27=""),"",ROUND(L27*IF(AND(UPPER(H27)="SIM",ISNUMBER(I27)),IF(INDEX(posicao_contratual!$Y$2:$Y$200,MATCH($A27,posicao_contratual!$A$2:$A$200,0))=(MATCH($C27,{"C0","C1","C2","C3","C4"},0)-1),F27,ROUND(F27*INDEX(parametros!$F$2:$F$6,MIN((MATCH($C27,{"C0","C1","C2","C3","C4"},0)-1)+1,COUNT(parametros!$F$2:$F$6)))/INDEX(parametros!$F$2:$F$6,MIN(INDEX(posicao_contratual!$Y$2:$Y$200,MATCH($A27,posicao_contratual!$A$2:$A$200,0))+1,COUNT(parametros!$F$2:$F$6))),2)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item.","OK")))))))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NOT(ISNUMBER(INDEX(posicao_contratual!$Y$2:$Y$200,MATCH($A28,posicao_contratual!$A$2:$A$200,0)))),"",IF(INDEX(posicao_contratual!$Y$2:$Y$200,MATCH($A28,posicao_contratual!$A$2:$A$200,0))&gt;(MATCH($C28,{"C0","C1","C2","C3","C4"},0)-1),"",INDEX(parametros!$F$2:$F$6,MIN((MATCH($C28,{"C0","C1","C2","C3","C4"},0)-1)+1,COUNT(parametros!$F$2:$F$6)))/INDEX(parametros!$F$2:$F$6,MIN(INDEX(posicao_contratual!$Y$2:$Y$200,MATCH($A28,posicao_contratual!$A$2:$A$200,0))+1,COUNT(parametros!$F$2:$F$6)))))),"")</f>
        <v/>
      </c>
      <c r="J28" s="107" t="str">
        <f>IF(OR(L28="",F28=""),"",ROUND(L28*IF(AND(UPPER(H28)="SIM",ISNUMBER(I28)),IF(INDEX(posicao_contratual!$Y$2:$Y$200,MATCH($A28,posicao_contratual!$A$2:$A$200,0))=(MATCH($C28,{"C0","C1","C2","C3","C4"},0)-1),F28,ROUND(F28*INDEX(parametros!$F$2:$F$6,MIN((MATCH($C28,{"C0","C1","C2","C3","C4"},0)-1)+1,COUNT(parametros!$F$2:$F$6)))/INDEX(parametros!$F$2:$F$6,MIN(INDEX(posicao_contratual!$Y$2:$Y$200,MATCH($A28,posicao_contratual!$A$2:$A$200,0))+1,COUNT(parametros!$F$2:$F$6))),2)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item.","OK")))))))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NOT(ISNUMBER(INDEX(posicao_contratual!$Y$2:$Y$200,MATCH($A29,posicao_contratual!$A$2:$A$200,0)))),"",IF(INDEX(posicao_contratual!$Y$2:$Y$200,MATCH($A29,posicao_contratual!$A$2:$A$200,0))&gt;(MATCH($C29,{"C0","C1","C2","C3","C4"},0)-1),"",INDEX(parametros!$F$2:$F$6,MIN((MATCH($C29,{"C0","C1","C2","C3","C4"},0)-1)+1,COUNT(parametros!$F$2:$F$6)))/INDEX(parametros!$F$2:$F$6,MIN(INDEX(posicao_contratual!$Y$2:$Y$200,MATCH($A29,posicao_contratual!$A$2:$A$200,0))+1,COUNT(parametros!$F$2:$F$6)))))),"")</f>
        <v/>
      </c>
      <c r="J29" s="107" t="str">
        <f>IF(OR(L29="",F29=""),"",ROUND(L29*IF(AND(UPPER(H29)="SIM",ISNUMBER(I29)),IF(INDEX(posicao_contratual!$Y$2:$Y$200,MATCH($A29,posicao_contratual!$A$2:$A$200,0))=(MATCH($C29,{"C0","C1","C2","C3","C4"},0)-1),F29,ROUND(F29*INDEX(parametros!$F$2:$F$6,MIN((MATCH($C29,{"C0","C1","C2","C3","C4"},0)-1)+1,COUNT(parametros!$F$2:$F$6)))/INDEX(parametros!$F$2:$F$6,MIN(INDEX(posicao_contratual!$Y$2:$Y$200,MATCH($A29,posicao_contratual!$A$2:$A$200,0))+1,COUNT(parametros!$F$2:$F$6))),2)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item.","OK")))))))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NOT(ISNUMBER(INDEX(posicao_contratual!$Y$2:$Y$200,MATCH($A30,posicao_contratual!$A$2:$A$200,0)))),"",IF(INDEX(posicao_contratual!$Y$2:$Y$200,MATCH($A30,posicao_contratual!$A$2:$A$200,0))&gt;(MATCH($C30,{"C0","C1","C2","C3","C4"},0)-1),"",INDEX(parametros!$F$2:$F$6,MIN((MATCH($C30,{"C0","C1","C2","C3","C4"},0)-1)+1,COUNT(parametros!$F$2:$F$6)))/INDEX(parametros!$F$2:$F$6,MIN(INDEX(posicao_contratual!$Y$2:$Y$200,MATCH($A30,posicao_contratual!$A$2:$A$200,0))+1,COUNT(parametros!$F$2:$F$6)))))),"")</f>
        <v/>
      </c>
      <c r="J30" s="107" t="str">
        <f>IF(OR(L30="",F30=""),"",ROUND(L30*IF(AND(UPPER(H30)="SIM",ISNUMBER(I30)),IF(INDEX(posicao_contratual!$Y$2:$Y$200,MATCH($A30,posicao_contratual!$A$2:$A$200,0))=(MATCH($C30,{"C0","C1","C2","C3","C4"},0)-1),F30,ROUND(F30*INDEX(parametros!$F$2:$F$6,MIN((MATCH($C30,{"C0","C1","C2","C3","C4"},0)-1)+1,COUNT(parametros!$F$2:$F$6)))/INDEX(parametros!$F$2:$F$6,MIN(INDEX(posicao_contratual!$Y$2:$Y$200,MATCH($A30,posicao_contratual!$A$2:$A$200,0))+1,COUNT(parametros!$F$2:$F$6))),2)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item.","OK")))))))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NOT(ISNUMBER(INDEX(posicao_contratual!$Y$2:$Y$200,MATCH($A31,posicao_contratual!$A$2:$A$200,0)))),"",IF(INDEX(posicao_contratual!$Y$2:$Y$200,MATCH($A31,posicao_contratual!$A$2:$A$200,0))&gt;(MATCH($C31,{"C0","C1","C2","C3","C4"},0)-1),"",INDEX(parametros!$F$2:$F$6,MIN((MATCH($C31,{"C0","C1","C2","C3","C4"},0)-1)+1,COUNT(parametros!$F$2:$F$6)))/INDEX(parametros!$F$2:$F$6,MIN(INDEX(posicao_contratual!$Y$2:$Y$200,MATCH($A31,posicao_contratual!$A$2:$A$200,0))+1,COUNT(parametros!$F$2:$F$6)))))),"")</f>
        <v/>
      </c>
      <c r="J31" s="107" t="str">
        <f>IF(OR(L31="",F31=""),"",ROUND(L31*IF(AND(UPPER(H31)="SIM",ISNUMBER(I31)),IF(INDEX(posicao_contratual!$Y$2:$Y$200,MATCH($A31,posicao_contratual!$A$2:$A$200,0))=(MATCH($C31,{"C0","C1","C2","C3","C4"},0)-1),F31,ROUND(F31*INDEX(parametros!$F$2:$F$6,MIN((MATCH($C31,{"C0","C1","C2","C3","C4"},0)-1)+1,COUNT(parametros!$F$2:$F$6)))/INDEX(parametros!$F$2:$F$6,MIN(INDEX(posicao_contratual!$Y$2:$Y$200,MATCH($A31,posicao_contratual!$A$2:$A$200,0))+1,COUNT(parametros!$F$2:$F$6))),2)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item.","OK")))))))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NOT(ISNUMBER(INDEX(posicao_contratual!$Y$2:$Y$200,MATCH($A32,posicao_contratual!$A$2:$A$200,0)))),"",IF(INDEX(posicao_contratual!$Y$2:$Y$200,MATCH($A32,posicao_contratual!$A$2:$A$200,0))&gt;(MATCH($C32,{"C0","C1","C2","C3","C4"},0)-1),"",INDEX(parametros!$F$2:$F$6,MIN((MATCH($C32,{"C0","C1","C2","C3","C4"},0)-1)+1,COUNT(parametros!$F$2:$F$6)))/INDEX(parametros!$F$2:$F$6,MIN(INDEX(posicao_contratual!$Y$2:$Y$200,MATCH($A32,posicao_contratual!$A$2:$A$200,0))+1,COUNT(parametros!$F$2:$F$6)))))),"")</f>
        <v/>
      </c>
      <c r="J32" s="107" t="str">
        <f>IF(OR(L32="",F32=""),"",ROUND(L32*IF(AND(UPPER(H32)="SIM",ISNUMBER(I32)),IF(INDEX(posicao_contratual!$Y$2:$Y$200,MATCH($A32,posicao_contratual!$A$2:$A$200,0))=(MATCH($C32,{"C0","C1","C2","C3","C4"},0)-1),F32,ROUND(F32*INDEX(parametros!$F$2:$F$6,MIN((MATCH($C32,{"C0","C1","C2","C3","C4"},0)-1)+1,COUNT(parametros!$F$2:$F$6)))/INDEX(parametros!$F$2:$F$6,MIN(INDEX(posicao_contratual!$Y$2:$Y$200,MATCH($A32,posicao_contratual!$A$2:$A$200,0))+1,COUNT(parametros!$F$2:$F$6))),2)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item.","OK")))))))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NOT(ISNUMBER(INDEX(posicao_contratual!$Y$2:$Y$200,MATCH($A33,posicao_contratual!$A$2:$A$200,0)))),"",IF(INDEX(posicao_contratual!$Y$2:$Y$200,MATCH($A33,posicao_contratual!$A$2:$A$200,0))&gt;(MATCH($C33,{"C0","C1","C2","C3","C4"},0)-1),"",INDEX(parametros!$F$2:$F$6,MIN((MATCH($C33,{"C0","C1","C2","C3","C4"},0)-1)+1,COUNT(parametros!$F$2:$F$6)))/INDEX(parametros!$F$2:$F$6,MIN(INDEX(posicao_contratual!$Y$2:$Y$200,MATCH($A33,posicao_contratual!$A$2:$A$200,0))+1,COUNT(parametros!$F$2:$F$6)))))),"")</f>
        <v/>
      </c>
      <c r="J33" s="107" t="str">
        <f>IF(OR(L33="",F33=""),"",ROUND(L33*IF(AND(UPPER(H33)="SIM",ISNUMBER(I33)),IF(INDEX(posicao_contratual!$Y$2:$Y$200,MATCH($A33,posicao_contratual!$A$2:$A$200,0))=(MATCH($C33,{"C0","C1","C2","C3","C4"},0)-1),F33,ROUND(F33*INDEX(parametros!$F$2:$F$6,MIN((MATCH($C33,{"C0","C1","C2","C3","C4"},0)-1)+1,COUNT(parametros!$F$2:$F$6)))/INDEX(parametros!$F$2:$F$6,MIN(INDEX(posicao_contratual!$Y$2:$Y$200,MATCH($A33,posicao_contratual!$A$2:$A$200,0))+1,COUNT(parametros!$F$2:$F$6))),2)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item.","OK")))))))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IF(OR($A34="",$C34=""),"",IF(NOT(ISNUMBER(INDEX(posicao_contratual!$Y$2:$Y$200,MATCH($A34,posicao_contratual!$A$2:$A$200,0)))),"",IF(INDEX(posicao_contratual!$Y$2:$Y$200,MATCH($A34,posicao_contratual!$A$2:$A$200,0))&gt;(MATCH($C34,{"C0","C1","C2","C3","C4"},0)-1),"",INDEX(parametros!$F$2:$F$6,MIN((MATCH($C34,{"C0","C1","C2","C3","C4"},0)-1)+1,COUNT(parametros!$F$2:$F$6)))/INDEX(parametros!$F$2:$F$6,MIN(INDEX(posicao_contratual!$Y$2:$Y$200,MATCH($A34,posicao_contratual!$A$2:$A$200,0))+1,COUNT(parametros!$F$2:$F$6)))))),"")</f>
        <v/>
      </c>
      <c r="J34" s="107" t="str">
        <f>IF(OR(L34="",F34=""),"",ROUND(L34*IF(AND(UPPER(H34)="SIM",ISNUMBER(I34)),IF(INDEX(posicao_contratual!$Y$2:$Y$200,MATCH($A34,posicao_contratual!$A$2:$A$200,0))=(MATCH($C34,{"C0","C1","C2","C3","C4"},0)-1),F34,ROUND(F34*INDEX(parametros!$F$2:$F$6,MIN((MATCH($C34,{"C0","C1","C2","C3","C4"},0)-1)+1,COUNT(parametros!$F$2:$F$6)))/INDEX(parametros!$F$2:$F$6,MIN(INDEX(posicao_contratual!$Y$2:$Y$200,MATCH($A34,posicao_contratual!$A$2:$A$200,0))+1,COUNT(parametros!$F$2:$F$6))),2)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item.","OK")))))))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IF(OR($A35="",$C35=""),"",IF(NOT(ISNUMBER(INDEX(posicao_contratual!$Y$2:$Y$200,MATCH($A35,posicao_contratual!$A$2:$A$200,0)))),"",IF(INDEX(posicao_contratual!$Y$2:$Y$200,MATCH($A35,posicao_contratual!$A$2:$A$200,0))&gt;(MATCH($C35,{"C0","C1","C2","C3","C4"},0)-1),"",INDEX(parametros!$F$2:$F$6,MIN((MATCH($C35,{"C0","C1","C2","C3","C4"},0)-1)+1,COUNT(parametros!$F$2:$F$6)))/INDEX(parametros!$F$2:$F$6,MIN(INDEX(posicao_contratual!$Y$2:$Y$200,MATCH($A35,posicao_contratual!$A$2:$A$200,0))+1,COUNT(parametros!$F$2:$F$6)))))),"")</f>
        <v/>
      </c>
      <c r="J35" s="107" t="str">
        <f>IF(OR(L35="",F35=""),"",ROUND(L35*IF(AND(UPPER(H35)="SIM",ISNUMBER(I35)),IF(INDEX(posicao_contratual!$Y$2:$Y$200,MATCH($A35,posicao_contratual!$A$2:$A$200,0))=(MATCH($C35,{"C0","C1","C2","C3","C4"},0)-1),F35,ROUND(F35*INDEX(parametros!$F$2:$F$6,MIN((MATCH($C35,{"C0","C1","C2","C3","C4"},0)-1)+1,COUNT(parametros!$F$2:$F$6)))/INDEX(parametros!$F$2:$F$6,MIN(INDEX(posicao_contratual!$Y$2:$Y$200,MATCH($A35,posicao_contratual!$A$2:$A$200,0))+1,COUNT(parametros!$F$2:$F$6))),2)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item.","OK")))))))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IF(OR($A36="",$C36=""),"",IF(NOT(ISNUMBER(INDEX(posicao_contratual!$Y$2:$Y$200,MATCH($A36,posicao_contratual!$A$2:$A$200,0)))),"",IF(INDEX(posicao_contratual!$Y$2:$Y$200,MATCH($A36,posicao_contratual!$A$2:$A$200,0))&gt;(MATCH($C36,{"C0","C1","C2","C3","C4"},0)-1),"",INDEX(parametros!$F$2:$F$6,MIN((MATCH($C36,{"C0","C1","C2","C3","C4"},0)-1)+1,COUNT(parametros!$F$2:$F$6)))/INDEX(parametros!$F$2:$F$6,MIN(INDEX(posicao_contratual!$Y$2:$Y$200,MATCH($A36,posicao_contratual!$A$2:$A$200,0))+1,COUNT(parametros!$F$2:$F$6)))))),"")</f>
        <v/>
      </c>
      <c r="J36" s="107" t="str">
        <f>IF(OR(L36="",F36=""),"",ROUND(L36*IF(AND(UPPER(H36)="SIM",ISNUMBER(I36)),IF(INDEX(posicao_contratual!$Y$2:$Y$200,MATCH($A36,posicao_contratual!$A$2:$A$200,0))=(MATCH($C36,{"C0","C1","C2","C3","C4"},0)-1),F36,ROUND(F36*INDEX(parametros!$F$2:$F$6,MIN((MATCH($C36,{"C0","C1","C2","C3","C4"},0)-1)+1,COUNT(parametros!$F$2:$F$6)))/INDEX(parametros!$F$2:$F$6,MIN(INDEX(posicao_contratual!$Y$2:$Y$200,MATCH($A36,posicao_contratual!$A$2:$A$200,0))+1,COUNT(parametros!$F$2:$F$6))),2)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item.","OK")))))))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IF(OR($A37="",$C37=""),"",IF(NOT(ISNUMBER(INDEX(posicao_contratual!$Y$2:$Y$200,MATCH($A37,posicao_contratual!$A$2:$A$200,0)))),"",IF(INDEX(posicao_contratual!$Y$2:$Y$200,MATCH($A37,posicao_contratual!$A$2:$A$200,0))&gt;(MATCH($C37,{"C0","C1","C2","C3","C4"},0)-1),"",INDEX(parametros!$F$2:$F$6,MIN((MATCH($C37,{"C0","C1","C2","C3","C4"},0)-1)+1,COUNT(parametros!$F$2:$F$6)))/INDEX(parametros!$F$2:$F$6,MIN(INDEX(posicao_contratual!$Y$2:$Y$200,MATCH($A37,posicao_contratual!$A$2:$A$200,0))+1,COUNT(parametros!$F$2:$F$6)))))),"")</f>
        <v/>
      </c>
      <c r="J37" s="107" t="str">
        <f>IF(OR(L37="",F37=""),"",ROUND(L37*IF(AND(UPPER(H37)="SIM",ISNUMBER(I37)),IF(INDEX(posicao_contratual!$Y$2:$Y$200,MATCH($A37,posicao_contratual!$A$2:$A$200,0))=(MATCH($C37,{"C0","C1","C2","C3","C4"},0)-1),F37,ROUND(F37*INDEX(parametros!$F$2:$F$6,MIN((MATCH($C37,{"C0","C1","C2","C3","C4"},0)-1)+1,COUNT(parametros!$F$2:$F$6)))/INDEX(parametros!$F$2:$F$6,MIN(INDEX(posicao_contratual!$Y$2:$Y$200,MATCH($A37,posicao_contratual!$A$2:$A$200,0))+1,COUNT(parametros!$F$2:$F$6))),2)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item.","OK")))))))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IF(OR($A38="",$C38=""),"",IF(NOT(ISNUMBER(INDEX(posicao_contratual!$Y$2:$Y$200,MATCH($A38,posicao_contratual!$A$2:$A$200,0)))),"",IF(INDEX(posicao_contratual!$Y$2:$Y$200,MATCH($A38,posicao_contratual!$A$2:$A$200,0))&gt;(MATCH($C38,{"C0","C1","C2","C3","C4"},0)-1),"",INDEX(parametros!$F$2:$F$6,MIN((MATCH($C38,{"C0","C1","C2","C3","C4"},0)-1)+1,COUNT(parametros!$F$2:$F$6)))/INDEX(parametros!$F$2:$F$6,MIN(INDEX(posicao_contratual!$Y$2:$Y$200,MATCH($A38,posicao_contratual!$A$2:$A$200,0))+1,COUNT(parametros!$F$2:$F$6)))))),"")</f>
        <v/>
      </c>
      <c r="J38" s="107" t="str">
        <f>IF(OR(L38="",F38=""),"",ROUND(L38*IF(AND(UPPER(H38)="SIM",ISNUMBER(I38)),IF(INDEX(posicao_contratual!$Y$2:$Y$200,MATCH($A38,posicao_contratual!$A$2:$A$200,0))=(MATCH($C38,{"C0","C1","C2","C3","C4"},0)-1),F38,ROUND(F38*INDEX(parametros!$F$2:$F$6,MIN((MATCH($C38,{"C0","C1","C2","C3","C4"},0)-1)+1,COUNT(parametros!$F$2:$F$6)))/INDEX(parametros!$F$2:$F$6,MIN(INDEX(posicao_contratual!$Y$2:$Y$200,MATCH($A38,posicao_contratual!$A$2:$A$200,0))+1,COUNT(parametros!$F$2:$F$6))),2)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item.","OK")))))))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IF(OR($A39="",$C39=""),"",IF(NOT(ISNUMBER(INDEX(posicao_contratual!$Y$2:$Y$200,MATCH($A39,posicao_contratual!$A$2:$A$200,0)))),"",IF(INDEX(posicao_contratual!$Y$2:$Y$200,MATCH($A39,posicao_contratual!$A$2:$A$200,0))&gt;(MATCH($C39,{"C0","C1","C2","C3","C4"},0)-1),"",INDEX(parametros!$F$2:$F$6,MIN((MATCH($C39,{"C0","C1","C2","C3","C4"},0)-1)+1,COUNT(parametros!$F$2:$F$6)))/INDEX(parametros!$F$2:$F$6,MIN(INDEX(posicao_contratual!$Y$2:$Y$200,MATCH($A39,posicao_contratual!$A$2:$A$200,0))+1,COUNT(parametros!$F$2:$F$6)))))),"")</f>
        <v/>
      </c>
      <c r="J39" s="107" t="str">
        <f>IF(OR(L39="",F39=""),"",ROUND(L39*IF(AND(UPPER(H39)="SIM",ISNUMBER(I39)),IF(INDEX(posicao_contratual!$Y$2:$Y$200,MATCH($A39,posicao_contratual!$A$2:$A$200,0))=(MATCH($C39,{"C0","C1","C2","C3","C4"},0)-1),F39,ROUND(F39*INDEX(parametros!$F$2:$F$6,MIN((MATCH($C39,{"C0","C1","C2","C3","C4"},0)-1)+1,COUNT(parametros!$F$2:$F$6)))/INDEX(parametros!$F$2:$F$6,MIN(INDEX(posicao_contratual!$Y$2:$Y$200,MATCH($A39,posicao_contratual!$A$2:$A$200,0))+1,COUNT(parametros!$F$2:$F$6))),2)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item.","OK")))))))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IF(OR($A40="",$C40=""),"",IF(NOT(ISNUMBER(INDEX(posicao_contratual!$Y$2:$Y$200,MATCH($A40,posicao_contratual!$A$2:$A$200,0)))),"",IF(INDEX(posicao_contratual!$Y$2:$Y$200,MATCH($A40,posicao_contratual!$A$2:$A$200,0))&gt;(MATCH($C40,{"C0","C1","C2","C3","C4"},0)-1),"",INDEX(parametros!$F$2:$F$6,MIN((MATCH($C40,{"C0","C1","C2","C3","C4"},0)-1)+1,COUNT(parametros!$F$2:$F$6)))/INDEX(parametros!$F$2:$F$6,MIN(INDEX(posicao_contratual!$Y$2:$Y$200,MATCH($A40,posicao_contratual!$A$2:$A$200,0))+1,COUNT(parametros!$F$2:$F$6)))))),"")</f>
        <v/>
      </c>
      <c r="J40" s="107" t="str">
        <f>IF(OR(L40="",F40=""),"",ROUND(L40*IF(AND(UPPER(H40)="SIM",ISNUMBER(I40)),IF(INDEX(posicao_contratual!$Y$2:$Y$200,MATCH($A40,posicao_contratual!$A$2:$A$200,0))=(MATCH($C40,{"C0","C1","C2","C3","C4"},0)-1),F40,ROUND(F40*INDEX(parametros!$F$2:$F$6,MIN((MATCH($C40,{"C0","C1","C2","C3","C4"},0)-1)+1,COUNT(parametros!$F$2:$F$6)))/INDEX(parametros!$F$2:$F$6,MIN(INDEX(posicao_contratual!$Y$2:$Y$200,MATCH($A40,posicao_contratual!$A$2:$A$200,0))+1,COUNT(parametros!$F$2:$F$6))),2)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item.","OK")))))))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IF(OR($A41="",$C41=""),"",IF(NOT(ISNUMBER(INDEX(posicao_contratual!$Y$2:$Y$200,MATCH($A41,posicao_contratual!$A$2:$A$200,0)))),"",IF(INDEX(posicao_contratual!$Y$2:$Y$200,MATCH($A41,posicao_contratual!$A$2:$A$200,0))&gt;(MATCH($C41,{"C0","C1","C2","C3","C4"},0)-1),"",INDEX(parametros!$F$2:$F$6,MIN((MATCH($C41,{"C0","C1","C2","C3","C4"},0)-1)+1,COUNT(parametros!$F$2:$F$6)))/INDEX(parametros!$F$2:$F$6,MIN(INDEX(posicao_contratual!$Y$2:$Y$200,MATCH($A41,posicao_contratual!$A$2:$A$200,0))+1,COUNT(parametros!$F$2:$F$6)))))),"")</f>
        <v/>
      </c>
      <c r="J41" s="107" t="str">
        <f>IF(OR(L41="",F41=""),"",ROUND(L41*IF(AND(UPPER(H41)="SIM",ISNUMBER(I41)),IF(INDEX(posicao_contratual!$Y$2:$Y$200,MATCH($A41,posicao_contratual!$A$2:$A$200,0))=(MATCH($C41,{"C0","C1","C2","C3","C4"},0)-1),F41,ROUND(F41*INDEX(parametros!$F$2:$F$6,MIN((MATCH($C41,{"C0","C1","C2","C3","C4"},0)-1)+1,COUNT(parametros!$F$2:$F$6)))/INDEX(parametros!$F$2:$F$6,MIN(INDEX(posicao_contratual!$Y$2:$Y$200,MATCH($A41,posicao_contratual!$A$2:$A$200,0))+1,COUNT(parametros!$F$2:$F$6))),2)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item.","OK")))))))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IF(OR($A42="",$C42=""),"",IF(NOT(ISNUMBER(INDEX(posicao_contratual!$Y$2:$Y$200,MATCH($A42,posicao_contratual!$A$2:$A$200,0)))),"",IF(INDEX(posicao_contratual!$Y$2:$Y$200,MATCH($A42,posicao_contratual!$A$2:$A$200,0))&gt;(MATCH($C42,{"C0","C1","C2","C3","C4"},0)-1),"",INDEX(parametros!$F$2:$F$6,MIN((MATCH($C42,{"C0","C1","C2","C3","C4"},0)-1)+1,COUNT(parametros!$F$2:$F$6)))/INDEX(parametros!$F$2:$F$6,MIN(INDEX(posicao_contratual!$Y$2:$Y$200,MATCH($A42,posicao_contratual!$A$2:$A$200,0))+1,COUNT(parametros!$F$2:$F$6)))))),"")</f>
        <v/>
      </c>
      <c r="J42" s="107" t="str">
        <f>IF(OR(L42="",F42=""),"",ROUND(L42*IF(AND(UPPER(H42)="SIM",ISNUMBER(I42)),IF(INDEX(posicao_contratual!$Y$2:$Y$200,MATCH($A42,posicao_contratual!$A$2:$A$200,0))=(MATCH($C42,{"C0","C1","C2","C3","C4"},0)-1),F42,ROUND(F42*INDEX(parametros!$F$2:$F$6,MIN((MATCH($C42,{"C0","C1","C2","C3","C4"},0)-1)+1,COUNT(parametros!$F$2:$F$6)))/INDEX(parametros!$F$2:$F$6,MIN(INDEX(posicao_contratual!$Y$2:$Y$200,MATCH($A42,posicao_contratual!$A$2:$A$200,0))+1,COUNT(parametros!$F$2:$F$6))),2)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item.","OK")))))))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IF(OR($A43="",$C43=""),"",IF(NOT(ISNUMBER(INDEX(posicao_contratual!$Y$2:$Y$200,MATCH($A43,posicao_contratual!$A$2:$A$200,0)))),"",IF(INDEX(posicao_contratual!$Y$2:$Y$200,MATCH($A43,posicao_contratual!$A$2:$A$200,0))&gt;(MATCH($C43,{"C0","C1","C2","C3","C4"},0)-1),"",INDEX(parametros!$F$2:$F$6,MIN((MATCH($C43,{"C0","C1","C2","C3","C4"},0)-1)+1,COUNT(parametros!$F$2:$F$6)))/INDEX(parametros!$F$2:$F$6,MIN(INDEX(posicao_contratual!$Y$2:$Y$200,MATCH($A43,posicao_contratual!$A$2:$A$200,0))+1,COUNT(parametros!$F$2:$F$6)))))),"")</f>
        <v/>
      </c>
      <c r="J43" s="107" t="str">
        <f>IF(OR(L43="",F43=""),"",ROUND(L43*IF(AND(UPPER(H43)="SIM",ISNUMBER(I43)),IF(INDEX(posicao_contratual!$Y$2:$Y$200,MATCH($A43,posicao_contratual!$A$2:$A$200,0))=(MATCH($C43,{"C0","C1","C2","C3","C4"},0)-1),F43,ROUND(F43*INDEX(parametros!$F$2:$F$6,MIN((MATCH($C43,{"C0","C1","C2","C3","C4"},0)-1)+1,COUNT(parametros!$F$2:$F$6)))/INDEX(parametros!$F$2:$F$6,MIN(INDEX(posicao_contratual!$Y$2:$Y$200,MATCH($A43,posicao_contratual!$A$2:$A$200,0))+1,COUNT(parametros!$F$2:$F$6))),2)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item.","OK")))))))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IF(OR($A44="",$C44=""),"",IF(NOT(ISNUMBER(INDEX(posicao_contratual!$Y$2:$Y$200,MATCH($A44,posicao_contratual!$A$2:$A$200,0)))),"",IF(INDEX(posicao_contratual!$Y$2:$Y$200,MATCH($A44,posicao_contratual!$A$2:$A$200,0))&gt;(MATCH($C44,{"C0","C1","C2","C3","C4"},0)-1),"",INDEX(parametros!$F$2:$F$6,MIN((MATCH($C44,{"C0","C1","C2","C3","C4"},0)-1)+1,COUNT(parametros!$F$2:$F$6)))/INDEX(parametros!$F$2:$F$6,MIN(INDEX(posicao_contratual!$Y$2:$Y$200,MATCH($A44,posicao_contratual!$A$2:$A$200,0))+1,COUNT(parametros!$F$2:$F$6)))))),"")</f>
        <v/>
      </c>
      <c r="J44" s="107" t="str">
        <f>IF(OR(L44="",F44=""),"",ROUND(L44*IF(AND(UPPER(H44)="SIM",ISNUMBER(I44)),IF(INDEX(posicao_contratual!$Y$2:$Y$200,MATCH($A44,posicao_contratual!$A$2:$A$200,0))=(MATCH($C44,{"C0","C1","C2","C3","C4"},0)-1),F44,ROUND(F44*INDEX(parametros!$F$2:$F$6,MIN((MATCH($C44,{"C0","C1","C2","C3","C4"},0)-1)+1,COUNT(parametros!$F$2:$F$6)))/INDEX(parametros!$F$2:$F$6,MIN(INDEX(posicao_contratual!$Y$2:$Y$200,MATCH($A44,posicao_contratual!$A$2:$A$200,0))+1,COUNT(parametros!$F$2:$F$6))),2)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item.","OK")))))))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IF(OR($A45="",$C45=""),"",IF(NOT(ISNUMBER(INDEX(posicao_contratual!$Y$2:$Y$200,MATCH($A45,posicao_contratual!$A$2:$A$200,0)))),"",IF(INDEX(posicao_contratual!$Y$2:$Y$200,MATCH($A45,posicao_contratual!$A$2:$A$200,0))&gt;(MATCH($C45,{"C0","C1","C2","C3","C4"},0)-1),"",INDEX(parametros!$F$2:$F$6,MIN((MATCH($C45,{"C0","C1","C2","C3","C4"},0)-1)+1,COUNT(parametros!$F$2:$F$6)))/INDEX(parametros!$F$2:$F$6,MIN(INDEX(posicao_contratual!$Y$2:$Y$200,MATCH($A45,posicao_contratual!$A$2:$A$200,0))+1,COUNT(parametros!$F$2:$F$6)))))),"")</f>
        <v/>
      </c>
      <c r="J45" s="107" t="str">
        <f>IF(OR(L45="",F45=""),"",ROUND(L45*IF(AND(UPPER(H45)="SIM",ISNUMBER(I45)),IF(INDEX(posicao_contratual!$Y$2:$Y$200,MATCH($A45,posicao_contratual!$A$2:$A$200,0))=(MATCH($C45,{"C0","C1","C2","C3","C4"},0)-1),F45,ROUND(F45*INDEX(parametros!$F$2:$F$6,MIN((MATCH($C45,{"C0","C1","C2","C3","C4"},0)-1)+1,COUNT(parametros!$F$2:$F$6)))/INDEX(parametros!$F$2:$F$6,MIN(INDEX(posicao_contratual!$Y$2:$Y$200,MATCH($A45,posicao_contratual!$A$2:$A$200,0))+1,COUNT(parametros!$F$2:$F$6))),2)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item.","OK")))))))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IF(OR($A46="",$C46=""),"",IF(NOT(ISNUMBER(INDEX(posicao_contratual!$Y$2:$Y$200,MATCH($A46,posicao_contratual!$A$2:$A$200,0)))),"",IF(INDEX(posicao_contratual!$Y$2:$Y$200,MATCH($A46,posicao_contratual!$A$2:$A$200,0))&gt;(MATCH($C46,{"C0","C1","C2","C3","C4"},0)-1),"",INDEX(parametros!$F$2:$F$6,MIN((MATCH($C46,{"C0","C1","C2","C3","C4"},0)-1)+1,COUNT(parametros!$F$2:$F$6)))/INDEX(parametros!$F$2:$F$6,MIN(INDEX(posicao_contratual!$Y$2:$Y$200,MATCH($A46,posicao_contratual!$A$2:$A$200,0))+1,COUNT(parametros!$F$2:$F$6)))))),"")</f>
        <v/>
      </c>
      <c r="J46" s="107" t="str">
        <f>IF(OR(L46="",F46=""),"",ROUND(L46*IF(AND(UPPER(H46)="SIM",ISNUMBER(I46)),IF(INDEX(posicao_contratual!$Y$2:$Y$200,MATCH($A46,posicao_contratual!$A$2:$A$200,0))=(MATCH($C46,{"C0","C1","C2","C3","C4"},0)-1),F46,ROUND(F46*INDEX(parametros!$F$2:$F$6,MIN((MATCH($C46,{"C0","C1","C2","C3","C4"},0)-1)+1,COUNT(parametros!$F$2:$F$6)))/INDEX(parametros!$F$2:$F$6,MIN(INDEX(posicao_contratual!$Y$2:$Y$200,MATCH($A46,posicao_contratual!$A$2:$A$200,0))+1,COUNT(parametros!$F$2:$F$6))),2)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item.","OK")))))))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IF(OR($A47="",$C47=""),"",IF(NOT(ISNUMBER(INDEX(posicao_contratual!$Y$2:$Y$200,MATCH($A47,posicao_contratual!$A$2:$A$200,0)))),"",IF(INDEX(posicao_contratual!$Y$2:$Y$200,MATCH($A47,posicao_contratual!$A$2:$A$200,0))&gt;(MATCH($C47,{"C0","C1","C2","C3","C4"},0)-1),"",INDEX(parametros!$F$2:$F$6,MIN((MATCH($C47,{"C0","C1","C2","C3","C4"},0)-1)+1,COUNT(parametros!$F$2:$F$6)))/INDEX(parametros!$F$2:$F$6,MIN(INDEX(posicao_contratual!$Y$2:$Y$200,MATCH($A47,posicao_contratual!$A$2:$A$200,0))+1,COUNT(parametros!$F$2:$F$6)))))),"")</f>
        <v/>
      </c>
      <c r="J47" s="107" t="str">
        <f>IF(OR(L47="",F47=""),"",ROUND(L47*IF(AND(UPPER(H47)="SIM",ISNUMBER(I47)),IF(INDEX(posicao_contratual!$Y$2:$Y$200,MATCH($A47,posicao_contratual!$A$2:$A$200,0))=(MATCH($C47,{"C0","C1","C2","C3","C4"},0)-1),F47,ROUND(F47*INDEX(parametros!$F$2:$F$6,MIN((MATCH($C47,{"C0","C1","C2","C3","C4"},0)-1)+1,COUNT(parametros!$F$2:$F$6)))/INDEX(parametros!$F$2:$F$6,MIN(INDEX(posicao_contratual!$Y$2:$Y$200,MATCH($A47,posicao_contratual!$A$2:$A$200,0))+1,COUNT(parametros!$F$2:$F$6))),2)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item.","OK")))))))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IF(OR($A48="",$C48=""),"",IF(NOT(ISNUMBER(INDEX(posicao_contratual!$Y$2:$Y$200,MATCH($A48,posicao_contratual!$A$2:$A$200,0)))),"",IF(INDEX(posicao_contratual!$Y$2:$Y$200,MATCH($A48,posicao_contratual!$A$2:$A$200,0))&gt;(MATCH($C48,{"C0","C1","C2","C3","C4"},0)-1),"",INDEX(parametros!$F$2:$F$6,MIN((MATCH($C48,{"C0","C1","C2","C3","C4"},0)-1)+1,COUNT(parametros!$F$2:$F$6)))/INDEX(parametros!$F$2:$F$6,MIN(INDEX(posicao_contratual!$Y$2:$Y$200,MATCH($A48,posicao_contratual!$A$2:$A$200,0))+1,COUNT(parametros!$F$2:$F$6)))))),"")</f>
        <v/>
      </c>
      <c r="J48" s="107" t="str">
        <f>IF(OR(L48="",F48=""),"",ROUND(L48*IF(AND(UPPER(H48)="SIM",ISNUMBER(I48)),IF(INDEX(posicao_contratual!$Y$2:$Y$200,MATCH($A48,posicao_contratual!$A$2:$A$200,0))=(MATCH($C48,{"C0","C1","C2","C3","C4"},0)-1),F48,ROUND(F48*INDEX(parametros!$F$2:$F$6,MIN((MATCH($C48,{"C0","C1","C2","C3","C4"},0)-1)+1,COUNT(parametros!$F$2:$F$6)))/INDEX(parametros!$F$2:$F$6,MIN(INDEX(posicao_contratual!$Y$2:$Y$200,MATCH($A48,posicao_contratual!$A$2:$A$200,0))+1,COUNT(parametros!$F$2:$F$6))),2)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item.","OK")))))))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IF(OR($A49="",$C49=""),"",IF(NOT(ISNUMBER(INDEX(posicao_contratual!$Y$2:$Y$200,MATCH($A49,posicao_contratual!$A$2:$A$200,0)))),"",IF(INDEX(posicao_contratual!$Y$2:$Y$200,MATCH($A49,posicao_contratual!$A$2:$A$200,0))&gt;(MATCH($C49,{"C0","C1","C2","C3","C4"},0)-1),"",INDEX(parametros!$F$2:$F$6,MIN((MATCH($C49,{"C0","C1","C2","C3","C4"},0)-1)+1,COUNT(parametros!$F$2:$F$6)))/INDEX(parametros!$F$2:$F$6,MIN(INDEX(posicao_contratual!$Y$2:$Y$200,MATCH($A49,posicao_contratual!$A$2:$A$200,0))+1,COUNT(parametros!$F$2:$F$6)))))),"")</f>
        <v/>
      </c>
      <c r="J49" s="107" t="str">
        <f>IF(OR(L49="",F49=""),"",ROUND(L49*IF(AND(UPPER(H49)="SIM",ISNUMBER(I49)),IF(INDEX(posicao_contratual!$Y$2:$Y$200,MATCH($A49,posicao_contratual!$A$2:$A$200,0))=(MATCH($C49,{"C0","C1","C2","C3","C4"},0)-1),F49,ROUND(F49*INDEX(parametros!$F$2:$F$6,MIN((MATCH($C49,{"C0","C1","C2","C3","C4"},0)-1)+1,COUNT(parametros!$F$2:$F$6)))/INDEX(parametros!$F$2:$F$6,MIN(INDEX(posicao_contratual!$Y$2:$Y$200,MATCH($A49,posicao_contratual!$A$2:$A$200,0))+1,COUNT(parametros!$F$2:$F$6))),2)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item.","OK")))))))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IF(OR($A50="",$C50=""),"",IF(NOT(ISNUMBER(INDEX(posicao_contratual!$Y$2:$Y$200,MATCH($A50,posicao_contratual!$A$2:$A$200,0)))),"",IF(INDEX(posicao_contratual!$Y$2:$Y$200,MATCH($A50,posicao_contratual!$A$2:$A$200,0))&gt;(MATCH($C50,{"C0","C1","C2","C3","C4"},0)-1),"",INDEX(parametros!$F$2:$F$6,MIN((MATCH($C50,{"C0","C1","C2","C3","C4"},0)-1)+1,COUNT(parametros!$F$2:$F$6)))/INDEX(parametros!$F$2:$F$6,MIN(INDEX(posicao_contratual!$Y$2:$Y$200,MATCH($A50,posicao_contratual!$A$2:$A$200,0))+1,COUNT(parametros!$F$2:$F$6)))))),"")</f>
        <v/>
      </c>
      <c r="J50" s="107" t="str">
        <f>IF(OR(L50="",F50=""),"",ROUND(L50*IF(AND(UPPER(H50)="SIM",ISNUMBER(I50)),IF(INDEX(posicao_contratual!$Y$2:$Y$200,MATCH($A50,posicao_contratual!$A$2:$A$200,0))=(MATCH($C50,{"C0","C1","C2","C3","C4"},0)-1),F50,ROUND(F50*INDEX(parametros!$F$2:$F$6,MIN((MATCH($C50,{"C0","C1","C2","C3","C4"},0)-1)+1,COUNT(parametros!$F$2:$F$6)))/INDEX(parametros!$F$2:$F$6,MIN(INDEX(posicao_contratual!$Y$2:$Y$200,MATCH($A50,posicao_contratual!$A$2:$A$200,0))+1,COUNT(parametros!$F$2:$F$6))),2)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item.","OK")))))))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IF(OR($A51="",$C51=""),"",IF(NOT(ISNUMBER(INDEX(posicao_contratual!$Y$2:$Y$200,MATCH($A51,posicao_contratual!$A$2:$A$200,0)))),"",IF(INDEX(posicao_contratual!$Y$2:$Y$200,MATCH($A51,posicao_contratual!$A$2:$A$200,0))&gt;(MATCH($C51,{"C0","C1","C2","C3","C4"},0)-1),"",INDEX(parametros!$F$2:$F$6,MIN((MATCH($C51,{"C0","C1","C2","C3","C4"},0)-1)+1,COUNT(parametros!$F$2:$F$6)))/INDEX(parametros!$F$2:$F$6,MIN(INDEX(posicao_contratual!$Y$2:$Y$200,MATCH($A51,posicao_contratual!$A$2:$A$200,0))+1,COUNT(parametros!$F$2:$F$6)))))),"")</f>
        <v/>
      </c>
      <c r="J51" s="107" t="str">
        <f>IF(OR(L51="",F51=""),"",ROUND(L51*IF(AND(UPPER(H51)="SIM",ISNUMBER(I51)),IF(INDEX(posicao_contratual!$Y$2:$Y$200,MATCH($A51,posicao_contratual!$A$2:$A$200,0))=(MATCH($C51,{"C0","C1","C2","C3","C4"},0)-1),F51,ROUND(F51*INDEX(parametros!$F$2:$F$6,MIN((MATCH($C51,{"C0","C1","C2","C3","C4"},0)-1)+1,COUNT(parametros!$F$2:$F$6)))/INDEX(parametros!$F$2:$F$6,MIN(INDEX(posicao_contratual!$Y$2:$Y$200,MATCH($A51,posicao_contratual!$A$2:$A$200,0))+1,COUNT(parametros!$F$2:$F$6))),2)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item.","OK")))))))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IF(OR($A52="",$C52=""),"",IF(NOT(ISNUMBER(INDEX(posicao_contratual!$Y$2:$Y$200,MATCH($A52,posicao_contratual!$A$2:$A$200,0)))),"",IF(INDEX(posicao_contratual!$Y$2:$Y$200,MATCH($A52,posicao_contratual!$A$2:$A$200,0))&gt;(MATCH($C52,{"C0","C1","C2","C3","C4"},0)-1),"",INDEX(parametros!$F$2:$F$6,MIN((MATCH($C52,{"C0","C1","C2","C3","C4"},0)-1)+1,COUNT(parametros!$F$2:$F$6)))/INDEX(parametros!$F$2:$F$6,MIN(INDEX(posicao_contratual!$Y$2:$Y$200,MATCH($A52,posicao_contratual!$A$2:$A$200,0))+1,COUNT(parametros!$F$2:$F$6)))))),"")</f>
        <v/>
      </c>
      <c r="J52" s="107" t="str">
        <f>IF(OR(L52="",F52=""),"",ROUND(L52*IF(AND(UPPER(H52)="SIM",ISNUMBER(I52)),IF(INDEX(posicao_contratual!$Y$2:$Y$200,MATCH($A52,posicao_contratual!$A$2:$A$200,0))=(MATCH($C52,{"C0","C1","C2","C3","C4"},0)-1),F52,ROUND(F52*INDEX(parametros!$F$2:$F$6,MIN((MATCH($C52,{"C0","C1","C2","C3","C4"},0)-1)+1,COUNT(parametros!$F$2:$F$6)))/INDEX(parametros!$F$2:$F$6,MIN(INDEX(posicao_contratual!$Y$2:$Y$200,MATCH($A52,posicao_contratual!$A$2:$A$200,0))+1,COUNT(parametros!$F$2:$F$6))),2)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item.","OK")))))))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IF(OR($A53="",$C53=""),"",IF(NOT(ISNUMBER(INDEX(posicao_contratual!$Y$2:$Y$200,MATCH($A53,posicao_contratual!$A$2:$A$200,0)))),"",IF(INDEX(posicao_contratual!$Y$2:$Y$200,MATCH($A53,posicao_contratual!$A$2:$A$200,0))&gt;(MATCH($C53,{"C0","C1","C2","C3","C4"},0)-1),"",INDEX(parametros!$F$2:$F$6,MIN((MATCH($C53,{"C0","C1","C2","C3","C4"},0)-1)+1,COUNT(parametros!$F$2:$F$6)))/INDEX(parametros!$F$2:$F$6,MIN(INDEX(posicao_contratual!$Y$2:$Y$200,MATCH($A53,posicao_contratual!$A$2:$A$200,0))+1,COUNT(parametros!$F$2:$F$6)))))),"")</f>
        <v/>
      </c>
      <c r="J53" s="107" t="str">
        <f>IF(OR(L53="",F53=""),"",ROUND(L53*IF(AND(UPPER(H53)="SIM",ISNUMBER(I53)),IF(INDEX(posicao_contratual!$Y$2:$Y$200,MATCH($A53,posicao_contratual!$A$2:$A$200,0))=(MATCH($C53,{"C0","C1","C2","C3","C4"},0)-1),F53,ROUND(F53*INDEX(parametros!$F$2:$F$6,MIN((MATCH($C53,{"C0","C1","C2","C3","C4"},0)-1)+1,COUNT(parametros!$F$2:$F$6)))/INDEX(parametros!$F$2:$F$6,MIN(INDEX(posicao_contratual!$Y$2:$Y$200,MATCH($A53,posicao_contratual!$A$2:$A$200,0))+1,COUNT(parametros!$F$2:$F$6))),2)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item.","OK")))))))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IF(OR($A54="",$C54=""),"",IF(NOT(ISNUMBER(INDEX(posicao_contratual!$Y$2:$Y$200,MATCH($A54,posicao_contratual!$A$2:$A$200,0)))),"",IF(INDEX(posicao_contratual!$Y$2:$Y$200,MATCH($A54,posicao_contratual!$A$2:$A$200,0))&gt;(MATCH($C54,{"C0","C1","C2","C3","C4"},0)-1),"",INDEX(parametros!$F$2:$F$6,MIN((MATCH($C54,{"C0","C1","C2","C3","C4"},0)-1)+1,COUNT(parametros!$F$2:$F$6)))/INDEX(parametros!$F$2:$F$6,MIN(INDEX(posicao_contratual!$Y$2:$Y$200,MATCH($A54,posicao_contratual!$A$2:$A$200,0))+1,COUNT(parametros!$F$2:$F$6)))))),"")</f>
        <v/>
      </c>
      <c r="J54" s="107" t="str">
        <f>IF(OR(L54="",F54=""),"",ROUND(L54*IF(AND(UPPER(H54)="SIM",ISNUMBER(I54)),IF(INDEX(posicao_contratual!$Y$2:$Y$200,MATCH($A54,posicao_contratual!$A$2:$A$200,0))=(MATCH($C54,{"C0","C1","C2","C3","C4"},0)-1),F54,ROUND(F54*INDEX(parametros!$F$2:$F$6,MIN((MATCH($C54,{"C0","C1","C2","C3","C4"},0)-1)+1,COUNT(parametros!$F$2:$F$6)))/INDEX(parametros!$F$2:$F$6,MIN(INDEX(posicao_contratual!$Y$2:$Y$200,MATCH($A54,posicao_contratual!$A$2:$A$200,0))+1,COUNT(parametros!$F$2:$F$6))),2)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item.","OK")))))))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IF(OR($A55="",$C55=""),"",IF(NOT(ISNUMBER(INDEX(posicao_contratual!$Y$2:$Y$200,MATCH($A55,posicao_contratual!$A$2:$A$200,0)))),"",IF(INDEX(posicao_contratual!$Y$2:$Y$200,MATCH($A55,posicao_contratual!$A$2:$A$200,0))&gt;(MATCH($C55,{"C0","C1","C2","C3","C4"},0)-1),"",INDEX(parametros!$F$2:$F$6,MIN((MATCH($C55,{"C0","C1","C2","C3","C4"},0)-1)+1,COUNT(parametros!$F$2:$F$6)))/INDEX(parametros!$F$2:$F$6,MIN(INDEX(posicao_contratual!$Y$2:$Y$200,MATCH($A55,posicao_contratual!$A$2:$A$200,0))+1,COUNT(parametros!$F$2:$F$6)))))),"")</f>
        <v/>
      </c>
      <c r="J55" s="107" t="str">
        <f>IF(OR(L55="",F55=""),"",ROUND(L55*IF(AND(UPPER(H55)="SIM",ISNUMBER(I55)),IF(INDEX(posicao_contratual!$Y$2:$Y$200,MATCH($A55,posicao_contratual!$A$2:$A$200,0))=(MATCH($C55,{"C0","C1","C2","C3","C4"},0)-1),F55,ROUND(F55*INDEX(parametros!$F$2:$F$6,MIN((MATCH($C55,{"C0","C1","C2","C3","C4"},0)-1)+1,COUNT(parametros!$F$2:$F$6)))/INDEX(parametros!$F$2:$F$6,MIN(INDEX(posicao_contratual!$Y$2:$Y$200,MATCH($A55,posicao_contratual!$A$2:$A$200,0))+1,COUNT(parametros!$F$2:$F$6))),2)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item.","OK")))))))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IF(OR($A56="",$C56=""),"",IF(NOT(ISNUMBER(INDEX(posicao_contratual!$Y$2:$Y$200,MATCH($A56,posicao_contratual!$A$2:$A$200,0)))),"",IF(INDEX(posicao_contratual!$Y$2:$Y$200,MATCH($A56,posicao_contratual!$A$2:$A$200,0))&gt;(MATCH($C56,{"C0","C1","C2","C3","C4"},0)-1),"",INDEX(parametros!$F$2:$F$6,MIN((MATCH($C56,{"C0","C1","C2","C3","C4"},0)-1)+1,COUNT(parametros!$F$2:$F$6)))/INDEX(parametros!$F$2:$F$6,MIN(INDEX(posicao_contratual!$Y$2:$Y$200,MATCH($A56,posicao_contratual!$A$2:$A$200,0))+1,COUNT(parametros!$F$2:$F$6)))))),"")</f>
        <v/>
      </c>
      <c r="J56" s="107" t="str">
        <f>IF(OR(L56="",F56=""),"",ROUND(L56*IF(AND(UPPER(H56)="SIM",ISNUMBER(I56)),IF(INDEX(posicao_contratual!$Y$2:$Y$200,MATCH($A56,posicao_contratual!$A$2:$A$200,0))=(MATCH($C56,{"C0","C1","C2","C3","C4"},0)-1),F56,ROUND(F56*INDEX(parametros!$F$2:$F$6,MIN((MATCH($C56,{"C0","C1","C2","C3","C4"},0)-1)+1,COUNT(parametros!$F$2:$F$6)))/INDEX(parametros!$F$2:$F$6,MIN(INDEX(posicao_contratual!$Y$2:$Y$200,MATCH($A56,posicao_contratual!$A$2:$A$200,0))+1,COUNT(parametros!$F$2:$F$6))),2)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item.","OK")))))))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IF(OR($A57="",$C57=""),"",IF(NOT(ISNUMBER(INDEX(posicao_contratual!$Y$2:$Y$200,MATCH($A57,posicao_contratual!$A$2:$A$200,0)))),"",IF(INDEX(posicao_contratual!$Y$2:$Y$200,MATCH($A57,posicao_contratual!$A$2:$A$200,0))&gt;(MATCH($C57,{"C0","C1","C2","C3","C4"},0)-1),"",INDEX(parametros!$F$2:$F$6,MIN((MATCH($C57,{"C0","C1","C2","C3","C4"},0)-1)+1,COUNT(parametros!$F$2:$F$6)))/INDEX(parametros!$F$2:$F$6,MIN(INDEX(posicao_contratual!$Y$2:$Y$200,MATCH($A57,posicao_contratual!$A$2:$A$200,0))+1,COUNT(parametros!$F$2:$F$6)))))),"")</f>
        <v/>
      </c>
      <c r="J57" s="107" t="str">
        <f>IF(OR(L57="",F57=""),"",ROUND(L57*IF(AND(UPPER(H57)="SIM",ISNUMBER(I57)),IF(INDEX(posicao_contratual!$Y$2:$Y$200,MATCH($A57,posicao_contratual!$A$2:$A$200,0))=(MATCH($C57,{"C0","C1","C2","C3","C4"},0)-1),F57,ROUND(F57*INDEX(parametros!$F$2:$F$6,MIN((MATCH($C57,{"C0","C1","C2","C3","C4"},0)-1)+1,COUNT(parametros!$F$2:$F$6)))/INDEX(parametros!$F$2:$F$6,MIN(INDEX(posicao_contratual!$Y$2:$Y$200,MATCH($A57,posicao_contratual!$A$2:$A$200,0))+1,COUNT(parametros!$F$2:$F$6))),2)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item.","OK")))))))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IF(OR($A58="",$C58=""),"",IF(NOT(ISNUMBER(INDEX(posicao_contratual!$Y$2:$Y$200,MATCH($A58,posicao_contratual!$A$2:$A$200,0)))),"",IF(INDEX(posicao_contratual!$Y$2:$Y$200,MATCH($A58,posicao_contratual!$A$2:$A$200,0))&gt;(MATCH($C58,{"C0","C1","C2","C3","C4"},0)-1),"",INDEX(parametros!$F$2:$F$6,MIN((MATCH($C58,{"C0","C1","C2","C3","C4"},0)-1)+1,COUNT(parametros!$F$2:$F$6)))/INDEX(parametros!$F$2:$F$6,MIN(INDEX(posicao_contratual!$Y$2:$Y$200,MATCH($A58,posicao_contratual!$A$2:$A$200,0))+1,COUNT(parametros!$F$2:$F$6)))))),"")</f>
        <v/>
      </c>
      <c r="J58" s="107" t="str">
        <f>IF(OR(L58="",F58=""),"",ROUND(L58*IF(AND(UPPER(H58)="SIM",ISNUMBER(I58)),IF(INDEX(posicao_contratual!$Y$2:$Y$200,MATCH($A58,posicao_contratual!$A$2:$A$200,0))=(MATCH($C58,{"C0","C1","C2","C3","C4"},0)-1),F58,ROUND(F58*INDEX(parametros!$F$2:$F$6,MIN((MATCH($C58,{"C0","C1","C2","C3","C4"},0)-1)+1,COUNT(parametros!$F$2:$F$6)))/INDEX(parametros!$F$2:$F$6,MIN(INDEX(posicao_contratual!$Y$2:$Y$200,MATCH($A58,posicao_contratual!$A$2:$A$200,0))+1,COUNT(parametros!$F$2:$F$6))),2)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item.","OK")))))))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IF(OR($A59="",$C59=""),"",IF(NOT(ISNUMBER(INDEX(posicao_contratual!$Y$2:$Y$200,MATCH($A59,posicao_contratual!$A$2:$A$200,0)))),"",IF(INDEX(posicao_contratual!$Y$2:$Y$200,MATCH($A59,posicao_contratual!$A$2:$A$200,0))&gt;(MATCH($C59,{"C0","C1","C2","C3","C4"},0)-1),"",INDEX(parametros!$F$2:$F$6,MIN((MATCH($C59,{"C0","C1","C2","C3","C4"},0)-1)+1,COUNT(parametros!$F$2:$F$6)))/INDEX(parametros!$F$2:$F$6,MIN(INDEX(posicao_contratual!$Y$2:$Y$200,MATCH($A59,posicao_contratual!$A$2:$A$200,0))+1,COUNT(parametros!$F$2:$F$6)))))),"")</f>
        <v/>
      </c>
      <c r="J59" s="107" t="str">
        <f>IF(OR(L59="",F59=""),"",ROUND(L59*IF(AND(UPPER(H59)="SIM",ISNUMBER(I59)),IF(INDEX(posicao_contratual!$Y$2:$Y$200,MATCH($A59,posicao_contratual!$A$2:$A$200,0))=(MATCH($C59,{"C0","C1","C2","C3","C4"},0)-1),F59,ROUND(F59*INDEX(parametros!$F$2:$F$6,MIN((MATCH($C59,{"C0","C1","C2","C3","C4"},0)-1)+1,COUNT(parametros!$F$2:$F$6)))/INDEX(parametros!$F$2:$F$6,MIN(INDEX(posicao_contratual!$Y$2:$Y$200,MATCH($A59,posicao_contratual!$A$2:$A$200,0))+1,COUNT(parametros!$F$2:$F$6))),2)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item.","OK")))))))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IF(OR($A60="",$C60=""),"",IF(NOT(ISNUMBER(INDEX(posicao_contratual!$Y$2:$Y$200,MATCH($A60,posicao_contratual!$A$2:$A$200,0)))),"",IF(INDEX(posicao_contratual!$Y$2:$Y$200,MATCH($A60,posicao_contratual!$A$2:$A$200,0))&gt;(MATCH($C60,{"C0","C1","C2","C3","C4"},0)-1),"",INDEX(parametros!$F$2:$F$6,MIN((MATCH($C60,{"C0","C1","C2","C3","C4"},0)-1)+1,COUNT(parametros!$F$2:$F$6)))/INDEX(parametros!$F$2:$F$6,MIN(INDEX(posicao_contratual!$Y$2:$Y$200,MATCH($A60,posicao_contratual!$A$2:$A$200,0))+1,COUNT(parametros!$F$2:$F$6)))))),"")</f>
        <v/>
      </c>
      <c r="J60" s="107" t="str">
        <f>IF(OR(L60="",F60=""),"",ROUND(L60*IF(AND(UPPER(H60)="SIM",ISNUMBER(I60)),IF(INDEX(posicao_contratual!$Y$2:$Y$200,MATCH($A60,posicao_contratual!$A$2:$A$200,0))=(MATCH($C60,{"C0","C1","C2","C3","C4"},0)-1),F60,ROUND(F60*INDEX(parametros!$F$2:$F$6,MIN((MATCH($C60,{"C0","C1","C2","C3","C4"},0)-1)+1,COUNT(parametros!$F$2:$F$6)))/INDEX(parametros!$F$2:$F$6,MIN(INDEX(posicao_contratual!$Y$2:$Y$200,MATCH($A60,posicao_contratual!$A$2:$A$200,0))+1,COUNT(parametros!$F$2:$F$6))),2)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item.","OK")))))))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IF(OR($A61="",$C61=""),"",IF(NOT(ISNUMBER(INDEX(posicao_contratual!$Y$2:$Y$200,MATCH($A61,posicao_contratual!$A$2:$A$200,0)))),"",IF(INDEX(posicao_contratual!$Y$2:$Y$200,MATCH($A61,posicao_contratual!$A$2:$A$200,0))&gt;(MATCH($C61,{"C0","C1","C2","C3","C4"},0)-1),"",INDEX(parametros!$F$2:$F$6,MIN((MATCH($C61,{"C0","C1","C2","C3","C4"},0)-1)+1,COUNT(parametros!$F$2:$F$6)))/INDEX(parametros!$F$2:$F$6,MIN(INDEX(posicao_contratual!$Y$2:$Y$200,MATCH($A61,posicao_contratual!$A$2:$A$200,0))+1,COUNT(parametros!$F$2:$F$6)))))),"")</f>
        <v/>
      </c>
      <c r="J61" s="107" t="str">
        <f>IF(OR(L61="",F61=""),"",ROUND(L61*IF(AND(UPPER(H61)="SIM",ISNUMBER(I61)),IF(INDEX(posicao_contratual!$Y$2:$Y$200,MATCH($A61,posicao_contratual!$A$2:$A$200,0))=(MATCH($C61,{"C0","C1","C2","C3","C4"},0)-1),F61,ROUND(F61*INDEX(parametros!$F$2:$F$6,MIN((MATCH($C61,{"C0","C1","C2","C3","C4"},0)-1)+1,COUNT(parametros!$F$2:$F$6)))/INDEX(parametros!$F$2:$F$6,MIN(INDEX(posicao_contratual!$Y$2:$Y$200,MATCH($A61,posicao_contratual!$A$2:$A$200,0))+1,COUNT(parametros!$F$2:$F$6))),2)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item.","OK")))))))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IF(OR($A62="",$C62=""),"",IF(NOT(ISNUMBER(INDEX(posicao_contratual!$Y$2:$Y$200,MATCH($A62,posicao_contratual!$A$2:$A$200,0)))),"",IF(INDEX(posicao_contratual!$Y$2:$Y$200,MATCH($A62,posicao_contratual!$A$2:$A$200,0))&gt;(MATCH($C62,{"C0","C1","C2","C3","C4"},0)-1),"",INDEX(parametros!$F$2:$F$6,MIN((MATCH($C62,{"C0","C1","C2","C3","C4"},0)-1)+1,COUNT(parametros!$F$2:$F$6)))/INDEX(parametros!$F$2:$F$6,MIN(INDEX(posicao_contratual!$Y$2:$Y$200,MATCH($A62,posicao_contratual!$A$2:$A$200,0))+1,COUNT(parametros!$F$2:$F$6)))))),"")</f>
        <v/>
      </c>
      <c r="J62" s="107" t="str">
        <f>IF(OR(L62="",F62=""),"",ROUND(L62*IF(AND(UPPER(H62)="SIM",ISNUMBER(I62)),IF(INDEX(posicao_contratual!$Y$2:$Y$200,MATCH($A62,posicao_contratual!$A$2:$A$200,0))=(MATCH($C62,{"C0","C1","C2","C3","C4"},0)-1),F62,ROUND(F62*INDEX(parametros!$F$2:$F$6,MIN((MATCH($C62,{"C0","C1","C2","C3","C4"},0)-1)+1,COUNT(parametros!$F$2:$F$6)))/INDEX(parametros!$F$2:$F$6,MIN(INDEX(posicao_contratual!$Y$2:$Y$200,MATCH($A62,posicao_contratual!$A$2:$A$200,0))+1,COUNT(parametros!$F$2:$F$6))),2)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item.","OK")))))))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IF(OR($A63="",$C63=""),"",IF(NOT(ISNUMBER(INDEX(posicao_contratual!$Y$2:$Y$200,MATCH($A63,posicao_contratual!$A$2:$A$200,0)))),"",IF(INDEX(posicao_contratual!$Y$2:$Y$200,MATCH($A63,posicao_contratual!$A$2:$A$200,0))&gt;(MATCH($C63,{"C0","C1","C2","C3","C4"},0)-1),"",INDEX(parametros!$F$2:$F$6,MIN((MATCH($C63,{"C0","C1","C2","C3","C4"},0)-1)+1,COUNT(parametros!$F$2:$F$6)))/INDEX(parametros!$F$2:$F$6,MIN(INDEX(posicao_contratual!$Y$2:$Y$200,MATCH($A63,posicao_contratual!$A$2:$A$200,0))+1,COUNT(parametros!$F$2:$F$6)))))),"")</f>
        <v/>
      </c>
      <c r="J63" s="107" t="str">
        <f>IF(OR(L63="",F63=""),"",ROUND(L63*IF(AND(UPPER(H63)="SIM",ISNUMBER(I63)),IF(INDEX(posicao_contratual!$Y$2:$Y$200,MATCH($A63,posicao_contratual!$A$2:$A$200,0))=(MATCH($C63,{"C0","C1","C2","C3","C4"},0)-1),F63,ROUND(F63*INDEX(parametros!$F$2:$F$6,MIN((MATCH($C63,{"C0","C1","C2","C3","C4"},0)-1)+1,COUNT(parametros!$F$2:$F$6)))/INDEX(parametros!$F$2:$F$6,MIN(INDEX(posicao_contratual!$Y$2:$Y$200,MATCH($A63,posicao_contratual!$A$2:$A$200,0))+1,COUNT(parametros!$F$2:$F$6))),2)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item.","OK")))))))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IF(OR($A64="",$C64=""),"",IF(NOT(ISNUMBER(INDEX(posicao_contratual!$Y$2:$Y$200,MATCH($A64,posicao_contratual!$A$2:$A$200,0)))),"",IF(INDEX(posicao_contratual!$Y$2:$Y$200,MATCH($A64,posicao_contratual!$A$2:$A$200,0))&gt;(MATCH($C64,{"C0","C1","C2","C3","C4"},0)-1),"",INDEX(parametros!$F$2:$F$6,MIN((MATCH($C64,{"C0","C1","C2","C3","C4"},0)-1)+1,COUNT(parametros!$F$2:$F$6)))/INDEX(parametros!$F$2:$F$6,MIN(INDEX(posicao_contratual!$Y$2:$Y$200,MATCH($A64,posicao_contratual!$A$2:$A$200,0))+1,COUNT(parametros!$F$2:$F$6)))))),"")</f>
        <v/>
      </c>
      <c r="J64" s="107" t="str">
        <f>IF(OR(L64="",F64=""),"",ROUND(L64*IF(AND(UPPER(H64)="SIM",ISNUMBER(I64)),IF(INDEX(posicao_contratual!$Y$2:$Y$200,MATCH($A64,posicao_contratual!$A$2:$A$200,0))=(MATCH($C64,{"C0","C1","C2","C3","C4"},0)-1),F64,ROUND(F64*INDEX(parametros!$F$2:$F$6,MIN((MATCH($C64,{"C0","C1","C2","C3","C4"},0)-1)+1,COUNT(parametros!$F$2:$F$6)))/INDEX(parametros!$F$2:$F$6,MIN(INDEX(posicao_contratual!$Y$2:$Y$200,MATCH($A64,posicao_contratual!$A$2:$A$200,0))+1,COUNT(parametros!$F$2:$F$6))),2)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item.","OK")))))))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IF(OR($A65="",$C65=""),"",IF(NOT(ISNUMBER(INDEX(posicao_contratual!$Y$2:$Y$200,MATCH($A65,posicao_contratual!$A$2:$A$200,0)))),"",IF(INDEX(posicao_contratual!$Y$2:$Y$200,MATCH($A65,posicao_contratual!$A$2:$A$200,0))&gt;(MATCH($C65,{"C0","C1","C2","C3","C4"},0)-1),"",INDEX(parametros!$F$2:$F$6,MIN((MATCH($C65,{"C0","C1","C2","C3","C4"},0)-1)+1,COUNT(parametros!$F$2:$F$6)))/INDEX(parametros!$F$2:$F$6,MIN(INDEX(posicao_contratual!$Y$2:$Y$200,MATCH($A65,posicao_contratual!$A$2:$A$200,0))+1,COUNT(parametros!$F$2:$F$6)))))),"")</f>
        <v/>
      </c>
      <c r="J65" s="107" t="str">
        <f>IF(OR(L65="",F65=""),"",ROUND(L65*IF(AND(UPPER(H65)="SIM",ISNUMBER(I65)),IF(INDEX(posicao_contratual!$Y$2:$Y$200,MATCH($A65,posicao_contratual!$A$2:$A$200,0))=(MATCH($C65,{"C0","C1","C2","C3","C4"},0)-1),F65,ROUND(F65*INDEX(parametros!$F$2:$F$6,MIN((MATCH($C65,{"C0","C1","C2","C3","C4"},0)-1)+1,COUNT(parametros!$F$2:$F$6)))/INDEX(parametros!$F$2:$F$6,MIN(INDEX(posicao_contratual!$Y$2:$Y$200,MATCH($A65,posicao_contratual!$A$2:$A$200,0))+1,COUNT(parametros!$F$2:$F$6))),2)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item.","OK")))))))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IF(OR($A66="",$C66=""),"",IF(NOT(ISNUMBER(INDEX(posicao_contratual!$Y$2:$Y$200,MATCH($A66,posicao_contratual!$A$2:$A$200,0)))),"",IF(INDEX(posicao_contratual!$Y$2:$Y$200,MATCH($A66,posicao_contratual!$A$2:$A$200,0))&gt;(MATCH($C66,{"C0","C1","C2","C3","C4"},0)-1),"",INDEX(parametros!$F$2:$F$6,MIN((MATCH($C66,{"C0","C1","C2","C3","C4"},0)-1)+1,COUNT(parametros!$F$2:$F$6)))/INDEX(parametros!$F$2:$F$6,MIN(INDEX(posicao_contratual!$Y$2:$Y$200,MATCH($A66,posicao_contratual!$A$2:$A$200,0))+1,COUNT(parametros!$F$2:$F$6)))))),"")</f>
        <v/>
      </c>
      <c r="J66" s="107" t="str">
        <f>IF(OR(L66="",F66=""),"",ROUND(L66*IF(AND(UPPER(H66)="SIM",ISNUMBER(I66)),IF(INDEX(posicao_contratual!$Y$2:$Y$200,MATCH($A66,posicao_contratual!$A$2:$A$200,0))=(MATCH($C66,{"C0","C1","C2","C3","C4"},0)-1),F66,ROUND(F66*INDEX(parametros!$F$2:$F$6,MIN((MATCH($C66,{"C0","C1","C2","C3","C4"},0)-1)+1,COUNT(parametros!$F$2:$F$6)))/INDEX(parametros!$F$2:$F$6,MIN(INDEX(posicao_contratual!$Y$2:$Y$200,MATCH($A66,posicao_contratual!$A$2:$A$200,0))+1,COUNT(parametros!$F$2:$F$6))),2)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item.","OK")))))))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IF(OR($A67="",$C67=""),"",IF(NOT(ISNUMBER(INDEX(posicao_contratual!$Y$2:$Y$200,MATCH($A67,posicao_contratual!$A$2:$A$200,0)))),"",IF(INDEX(posicao_contratual!$Y$2:$Y$200,MATCH($A67,posicao_contratual!$A$2:$A$200,0))&gt;(MATCH($C67,{"C0","C1","C2","C3","C4"},0)-1),"",INDEX(parametros!$F$2:$F$6,MIN((MATCH($C67,{"C0","C1","C2","C3","C4"},0)-1)+1,COUNT(parametros!$F$2:$F$6)))/INDEX(parametros!$F$2:$F$6,MIN(INDEX(posicao_contratual!$Y$2:$Y$200,MATCH($A67,posicao_contratual!$A$2:$A$200,0))+1,COUNT(parametros!$F$2:$F$6)))))),"")</f>
        <v/>
      </c>
      <c r="J67" s="107" t="str">
        <f>IF(OR(L67="",F67=""),"",ROUND(L67*IF(AND(UPPER(H67)="SIM",ISNUMBER(I67)),IF(INDEX(posicao_contratual!$Y$2:$Y$200,MATCH($A67,posicao_contratual!$A$2:$A$200,0))=(MATCH($C67,{"C0","C1","C2","C3","C4"},0)-1),F67,ROUND(F67*INDEX(parametros!$F$2:$F$6,MIN((MATCH($C67,{"C0","C1","C2","C3","C4"},0)-1)+1,COUNT(parametros!$F$2:$F$6)))/INDEX(parametros!$F$2:$F$6,MIN(INDEX(posicao_contratual!$Y$2:$Y$200,MATCH($A67,posicao_contratual!$A$2:$A$200,0))+1,COUNT(parametros!$F$2:$F$6))),2)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item.","OK")))))))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IF(OR($A68="",$C68=""),"",IF(NOT(ISNUMBER(INDEX(posicao_contratual!$Y$2:$Y$200,MATCH($A68,posicao_contratual!$A$2:$A$200,0)))),"",IF(INDEX(posicao_contratual!$Y$2:$Y$200,MATCH($A68,posicao_contratual!$A$2:$A$200,0))&gt;(MATCH($C68,{"C0","C1","C2","C3","C4"},0)-1),"",INDEX(parametros!$F$2:$F$6,MIN((MATCH($C68,{"C0","C1","C2","C3","C4"},0)-1)+1,COUNT(parametros!$F$2:$F$6)))/INDEX(parametros!$F$2:$F$6,MIN(INDEX(posicao_contratual!$Y$2:$Y$200,MATCH($A68,posicao_contratual!$A$2:$A$200,0))+1,COUNT(parametros!$F$2:$F$6)))))),"")</f>
        <v/>
      </c>
      <c r="J68" s="107" t="str">
        <f>IF(OR(L68="",F68=""),"",ROUND(L68*IF(AND(UPPER(H68)="SIM",ISNUMBER(I68)),IF(INDEX(posicao_contratual!$Y$2:$Y$200,MATCH($A68,posicao_contratual!$A$2:$A$200,0))=(MATCH($C68,{"C0","C1","C2","C3","C4"},0)-1),F68,ROUND(F68*INDEX(parametros!$F$2:$F$6,MIN((MATCH($C68,{"C0","C1","C2","C3","C4"},0)-1)+1,COUNT(parametros!$F$2:$F$6)))/INDEX(parametros!$F$2:$F$6,MIN(INDEX(posicao_contratual!$Y$2:$Y$200,MATCH($A68,posicao_contratual!$A$2:$A$200,0))+1,COUNT(parametros!$F$2:$F$6))),2)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item.","OK")))))))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IF(OR($A69="",$C69=""),"",IF(NOT(ISNUMBER(INDEX(posicao_contratual!$Y$2:$Y$200,MATCH($A69,posicao_contratual!$A$2:$A$200,0)))),"",IF(INDEX(posicao_contratual!$Y$2:$Y$200,MATCH($A69,posicao_contratual!$A$2:$A$200,0))&gt;(MATCH($C69,{"C0","C1","C2","C3","C4"},0)-1),"",INDEX(parametros!$F$2:$F$6,MIN((MATCH($C69,{"C0","C1","C2","C3","C4"},0)-1)+1,COUNT(parametros!$F$2:$F$6)))/INDEX(parametros!$F$2:$F$6,MIN(INDEX(posicao_contratual!$Y$2:$Y$200,MATCH($A69,posicao_contratual!$A$2:$A$200,0))+1,COUNT(parametros!$F$2:$F$6)))))),"")</f>
        <v/>
      </c>
      <c r="J69" s="107" t="str">
        <f>IF(OR(L69="",F69=""),"",ROUND(L69*IF(AND(UPPER(H69)="SIM",ISNUMBER(I69)),IF(INDEX(posicao_contratual!$Y$2:$Y$200,MATCH($A69,posicao_contratual!$A$2:$A$200,0))=(MATCH($C69,{"C0","C1","C2","C3","C4"},0)-1),F69,ROUND(F69*INDEX(parametros!$F$2:$F$6,MIN((MATCH($C69,{"C0","C1","C2","C3","C4"},0)-1)+1,COUNT(parametros!$F$2:$F$6)))/INDEX(parametros!$F$2:$F$6,MIN(INDEX(posicao_contratual!$Y$2:$Y$200,MATCH($A69,posicao_contratual!$A$2:$A$200,0))+1,COUNT(parametros!$F$2:$F$6))),2)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item.","OK")))))))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IF(OR($A70="",$C70=""),"",IF(NOT(ISNUMBER(INDEX(posicao_contratual!$Y$2:$Y$200,MATCH($A70,posicao_contratual!$A$2:$A$200,0)))),"",IF(INDEX(posicao_contratual!$Y$2:$Y$200,MATCH($A70,posicao_contratual!$A$2:$A$200,0))&gt;(MATCH($C70,{"C0","C1","C2","C3","C4"},0)-1),"",INDEX(parametros!$F$2:$F$6,MIN((MATCH($C70,{"C0","C1","C2","C3","C4"},0)-1)+1,COUNT(parametros!$F$2:$F$6)))/INDEX(parametros!$F$2:$F$6,MIN(INDEX(posicao_contratual!$Y$2:$Y$200,MATCH($A70,posicao_contratual!$A$2:$A$200,0))+1,COUNT(parametros!$F$2:$F$6)))))),"")</f>
        <v/>
      </c>
      <c r="J70" s="107" t="str">
        <f>IF(OR(L70="",F70=""),"",ROUND(L70*IF(AND(UPPER(H70)="SIM",ISNUMBER(I70)),IF(INDEX(posicao_contratual!$Y$2:$Y$200,MATCH($A70,posicao_contratual!$A$2:$A$200,0))=(MATCH($C70,{"C0","C1","C2","C3","C4"},0)-1),F70,ROUND(F70*INDEX(parametros!$F$2:$F$6,MIN((MATCH($C70,{"C0","C1","C2","C3","C4"},0)-1)+1,COUNT(parametros!$F$2:$F$6)))/INDEX(parametros!$F$2:$F$6,MIN(INDEX(posicao_contratual!$Y$2:$Y$200,MATCH($A70,posicao_contratual!$A$2:$A$200,0))+1,COUNT(parametros!$F$2:$F$6))),2)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item.","OK")))))))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IF(OR($A71="",$C71=""),"",IF(NOT(ISNUMBER(INDEX(posicao_contratual!$Y$2:$Y$200,MATCH($A71,posicao_contratual!$A$2:$A$200,0)))),"",IF(INDEX(posicao_contratual!$Y$2:$Y$200,MATCH($A71,posicao_contratual!$A$2:$A$200,0))&gt;(MATCH($C71,{"C0","C1","C2","C3","C4"},0)-1),"",INDEX(parametros!$F$2:$F$6,MIN((MATCH($C71,{"C0","C1","C2","C3","C4"},0)-1)+1,COUNT(parametros!$F$2:$F$6)))/INDEX(parametros!$F$2:$F$6,MIN(INDEX(posicao_contratual!$Y$2:$Y$200,MATCH($A71,posicao_contratual!$A$2:$A$200,0))+1,COUNT(parametros!$F$2:$F$6)))))),"")</f>
        <v/>
      </c>
      <c r="J71" s="107" t="str">
        <f>IF(OR(L71="",F71=""),"",ROUND(L71*IF(AND(UPPER(H71)="SIM",ISNUMBER(I71)),IF(INDEX(posicao_contratual!$Y$2:$Y$200,MATCH($A71,posicao_contratual!$A$2:$A$200,0))=(MATCH($C71,{"C0","C1","C2","C3","C4"},0)-1),F71,ROUND(F71*INDEX(parametros!$F$2:$F$6,MIN((MATCH($C71,{"C0","C1","C2","C3","C4"},0)-1)+1,COUNT(parametros!$F$2:$F$6)))/INDEX(parametros!$F$2:$F$6,MIN(INDEX(posicao_contratual!$Y$2:$Y$200,MATCH($A71,posicao_contratual!$A$2:$A$200,0))+1,COUNT(parametros!$F$2:$F$6))),2)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item.","OK")))))))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IF(OR($A72="",$C72=""),"",IF(NOT(ISNUMBER(INDEX(posicao_contratual!$Y$2:$Y$200,MATCH($A72,posicao_contratual!$A$2:$A$200,0)))),"",IF(INDEX(posicao_contratual!$Y$2:$Y$200,MATCH($A72,posicao_contratual!$A$2:$A$200,0))&gt;(MATCH($C72,{"C0","C1","C2","C3","C4"},0)-1),"",INDEX(parametros!$F$2:$F$6,MIN((MATCH($C72,{"C0","C1","C2","C3","C4"},0)-1)+1,COUNT(parametros!$F$2:$F$6)))/INDEX(parametros!$F$2:$F$6,MIN(INDEX(posicao_contratual!$Y$2:$Y$200,MATCH($A72,posicao_contratual!$A$2:$A$200,0))+1,COUNT(parametros!$F$2:$F$6)))))),"")</f>
        <v/>
      </c>
      <c r="J72" s="107" t="str">
        <f>IF(OR(L72="",F72=""),"",ROUND(L72*IF(AND(UPPER(H72)="SIM",ISNUMBER(I72)),IF(INDEX(posicao_contratual!$Y$2:$Y$200,MATCH($A72,posicao_contratual!$A$2:$A$200,0))=(MATCH($C72,{"C0","C1","C2","C3","C4"},0)-1),F72,ROUND(F72*INDEX(parametros!$F$2:$F$6,MIN((MATCH($C72,{"C0","C1","C2","C3","C4"},0)-1)+1,COUNT(parametros!$F$2:$F$6)))/INDEX(parametros!$F$2:$F$6,MIN(INDEX(posicao_contratual!$Y$2:$Y$200,MATCH($A72,posicao_contratual!$A$2:$A$200,0))+1,COUNT(parametros!$F$2:$F$6))),2)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item.","OK")))))))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IF(OR($A73="",$C73=""),"",IF(NOT(ISNUMBER(INDEX(posicao_contratual!$Y$2:$Y$200,MATCH($A73,posicao_contratual!$A$2:$A$200,0)))),"",IF(INDEX(posicao_contratual!$Y$2:$Y$200,MATCH($A73,posicao_contratual!$A$2:$A$200,0))&gt;(MATCH($C73,{"C0","C1","C2","C3","C4"},0)-1),"",INDEX(parametros!$F$2:$F$6,MIN((MATCH($C73,{"C0","C1","C2","C3","C4"},0)-1)+1,COUNT(parametros!$F$2:$F$6)))/INDEX(parametros!$F$2:$F$6,MIN(INDEX(posicao_contratual!$Y$2:$Y$200,MATCH($A73,posicao_contratual!$A$2:$A$200,0))+1,COUNT(parametros!$F$2:$F$6)))))),"")</f>
        <v/>
      </c>
      <c r="J73" s="107" t="str">
        <f>IF(OR(L73="",F73=""),"",ROUND(L73*IF(AND(UPPER(H73)="SIM",ISNUMBER(I73)),IF(INDEX(posicao_contratual!$Y$2:$Y$200,MATCH($A73,posicao_contratual!$A$2:$A$200,0))=(MATCH($C73,{"C0","C1","C2","C3","C4"},0)-1),F73,ROUND(F73*INDEX(parametros!$F$2:$F$6,MIN((MATCH($C73,{"C0","C1","C2","C3","C4"},0)-1)+1,COUNT(parametros!$F$2:$F$6)))/INDEX(parametros!$F$2:$F$6,MIN(INDEX(posicao_contratual!$Y$2:$Y$200,MATCH($A73,posicao_contratual!$A$2:$A$200,0))+1,COUNT(parametros!$F$2:$F$6))),2)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item.","OK")))))))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IF(OR($A74="",$C74=""),"",IF(NOT(ISNUMBER(INDEX(posicao_contratual!$Y$2:$Y$200,MATCH($A74,posicao_contratual!$A$2:$A$200,0)))),"",IF(INDEX(posicao_contratual!$Y$2:$Y$200,MATCH($A74,posicao_contratual!$A$2:$A$200,0))&gt;(MATCH($C74,{"C0","C1","C2","C3","C4"},0)-1),"",INDEX(parametros!$F$2:$F$6,MIN((MATCH($C74,{"C0","C1","C2","C3","C4"},0)-1)+1,COUNT(parametros!$F$2:$F$6)))/INDEX(parametros!$F$2:$F$6,MIN(INDEX(posicao_contratual!$Y$2:$Y$200,MATCH($A74,posicao_contratual!$A$2:$A$200,0))+1,COUNT(parametros!$F$2:$F$6)))))),"")</f>
        <v/>
      </c>
      <c r="J74" s="107" t="str">
        <f>IF(OR(L74="",F74=""),"",ROUND(L74*IF(AND(UPPER(H74)="SIM",ISNUMBER(I74)),IF(INDEX(posicao_contratual!$Y$2:$Y$200,MATCH($A74,posicao_contratual!$A$2:$A$200,0))=(MATCH($C74,{"C0","C1","C2","C3","C4"},0)-1),F74,ROUND(F74*INDEX(parametros!$F$2:$F$6,MIN((MATCH($C74,{"C0","C1","C2","C3","C4"},0)-1)+1,COUNT(parametros!$F$2:$F$6)))/INDEX(parametros!$F$2:$F$6,MIN(INDEX(posicao_contratual!$Y$2:$Y$200,MATCH($A74,posicao_contratual!$A$2:$A$200,0))+1,COUNT(parametros!$F$2:$F$6))),2)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item.","OK")))))))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IF(OR($A75="",$C75=""),"",IF(NOT(ISNUMBER(INDEX(posicao_contratual!$Y$2:$Y$200,MATCH($A75,posicao_contratual!$A$2:$A$200,0)))),"",IF(INDEX(posicao_contratual!$Y$2:$Y$200,MATCH($A75,posicao_contratual!$A$2:$A$200,0))&gt;(MATCH($C75,{"C0","C1","C2","C3","C4"},0)-1),"",INDEX(parametros!$F$2:$F$6,MIN((MATCH($C75,{"C0","C1","C2","C3","C4"},0)-1)+1,COUNT(parametros!$F$2:$F$6)))/INDEX(parametros!$F$2:$F$6,MIN(INDEX(posicao_contratual!$Y$2:$Y$200,MATCH($A75,posicao_contratual!$A$2:$A$200,0))+1,COUNT(parametros!$F$2:$F$6)))))),"")</f>
        <v/>
      </c>
      <c r="J75" s="107" t="str">
        <f>IF(OR(L75="",F75=""),"",ROUND(L75*IF(AND(UPPER(H75)="SIM",ISNUMBER(I75)),IF(INDEX(posicao_contratual!$Y$2:$Y$200,MATCH($A75,posicao_contratual!$A$2:$A$200,0))=(MATCH($C75,{"C0","C1","C2","C3","C4"},0)-1),F75,ROUND(F75*INDEX(parametros!$F$2:$F$6,MIN((MATCH($C75,{"C0","C1","C2","C3","C4"},0)-1)+1,COUNT(parametros!$F$2:$F$6)))/INDEX(parametros!$F$2:$F$6,MIN(INDEX(posicao_contratual!$Y$2:$Y$200,MATCH($A75,posicao_contratual!$A$2:$A$200,0))+1,COUNT(parametros!$F$2:$F$6))),2)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item.","OK")))))))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IF(OR($A76="",$C76=""),"",IF(NOT(ISNUMBER(INDEX(posicao_contratual!$Y$2:$Y$200,MATCH($A76,posicao_contratual!$A$2:$A$200,0)))),"",IF(INDEX(posicao_contratual!$Y$2:$Y$200,MATCH($A76,posicao_contratual!$A$2:$A$200,0))&gt;(MATCH($C76,{"C0","C1","C2","C3","C4"},0)-1),"",INDEX(parametros!$F$2:$F$6,MIN((MATCH($C76,{"C0","C1","C2","C3","C4"},0)-1)+1,COUNT(parametros!$F$2:$F$6)))/INDEX(parametros!$F$2:$F$6,MIN(INDEX(posicao_contratual!$Y$2:$Y$200,MATCH($A76,posicao_contratual!$A$2:$A$200,0))+1,COUNT(parametros!$F$2:$F$6)))))),"")</f>
        <v/>
      </c>
      <c r="J76" s="107" t="str">
        <f>IF(OR(L76="",F76=""),"",ROUND(L76*IF(AND(UPPER(H76)="SIM",ISNUMBER(I76)),IF(INDEX(posicao_contratual!$Y$2:$Y$200,MATCH($A76,posicao_contratual!$A$2:$A$200,0))=(MATCH($C76,{"C0","C1","C2","C3","C4"},0)-1),F76,ROUND(F76*INDEX(parametros!$F$2:$F$6,MIN((MATCH($C76,{"C0","C1","C2","C3","C4"},0)-1)+1,COUNT(parametros!$F$2:$F$6)))/INDEX(parametros!$F$2:$F$6,MIN(INDEX(posicao_contratual!$Y$2:$Y$200,MATCH($A76,posicao_contratual!$A$2:$A$200,0))+1,COUNT(parametros!$F$2:$F$6))),2)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item.","OK")))))))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IF(OR($A77="",$C77=""),"",IF(NOT(ISNUMBER(INDEX(posicao_contratual!$Y$2:$Y$200,MATCH($A77,posicao_contratual!$A$2:$A$200,0)))),"",IF(INDEX(posicao_contratual!$Y$2:$Y$200,MATCH($A77,posicao_contratual!$A$2:$A$200,0))&gt;(MATCH($C77,{"C0","C1","C2","C3","C4"},0)-1),"",INDEX(parametros!$F$2:$F$6,MIN((MATCH($C77,{"C0","C1","C2","C3","C4"},0)-1)+1,COUNT(parametros!$F$2:$F$6)))/INDEX(parametros!$F$2:$F$6,MIN(INDEX(posicao_contratual!$Y$2:$Y$200,MATCH($A77,posicao_contratual!$A$2:$A$200,0))+1,COUNT(parametros!$F$2:$F$6)))))),"")</f>
        <v/>
      </c>
      <c r="J77" s="107" t="str">
        <f>IF(OR(L77="",F77=""),"",ROUND(L77*IF(AND(UPPER(H77)="SIM",ISNUMBER(I77)),IF(INDEX(posicao_contratual!$Y$2:$Y$200,MATCH($A77,posicao_contratual!$A$2:$A$200,0))=(MATCH($C77,{"C0","C1","C2","C3","C4"},0)-1),F77,ROUND(F77*INDEX(parametros!$F$2:$F$6,MIN((MATCH($C77,{"C0","C1","C2","C3","C4"},0)-1)+1,COUNT(parametros!$F$2:$F$6)))/INDEX(parametros!$F$2:$F$6,MIN(INDEX(posicao_contratual!$Y$2:$Y$200,MATCH($A77,posicao_contratual!$A$2:$A$200,0))+1,COUNT(parametros!$F$2:$F$6))),2)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item.","OK")))))))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IF(OR($A78="",$C78=""),"",IF(NOT(ISNUMBER(INDEX(posicao_contratual!$Y$2:$Y$200,MATCH($A78,posicao_contratual!$A$2:$A$200,0)))),"",IF(INDEX(posicao_contratual!$Y$2:$Y$200,MATCH($A78,posicao_contratual!$A$2:$A$200,0))&gt;(MATCH($C78,{"C0","C1","C2","C3","C4"},0)-1),"",INDEX(parametros!$F$2:$F$6,MIN((MATCH($C78,{"C0","C1","C2","C3","C4"},0)-1)+1,COUNT(parametros!$F$2:$F$6)))/INDEX(parametros!$F$2:$F$6,MIN(INDEX(posicao_contratual!$Y$2:$Y$200,MATCH($A78,posicao_contratual!$A$2:$A$200,0))+1,COUNT(parametros!$F$2:$F$6)))))),"")</f>
        <v/>
      </c>
      <c r="J78" s="107" t="str">
        <f>IF(OR(L78="",F78=""),"",ROUND(L78*IF(AND(UPPER(H78)="SIM",ISNUMBER(I78)),IF(INDEX(posicao_contratual!$Y$2:$Y$200,MATCH($A78,posicao_contratual!$A$2:$A$200,0))=(MATCH($C78,{"C0","C1","C2","C3","C4"},0)-1),F78,ROUND(F78*INDEX(parametros!$F$2:$F$6,MIN((MATCH($C78,{"C0","C1","C2","C3","C4"},0)-1)+1,COUNT(parametros!$F$2:$F$6)))/INDEX(parametros!$F$2:$F$6,MIN(INDEX(posicao_contratual!$Y$2:$Y$200,MATCH($A78,posicao_contratual!$A$2:$A$200,0))+1,COUNT(parametros!$F$2:$F$6))),2)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item.","OK")))))))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IF(OR($A79="",$C79=""),"",IF(NOT(ISNUMBER(INDEX(posicao_contratual!$Y$2:$Y$200,MATCH($A79,posicao_contratual!$A$2:$A$200,0)))),"",IF(INDEX(posicao_contratual!$Y$2:$Y$200,MATCH($A79,posicao_contratual!$A$2:$A$200,0))&gt;(MATCH($C79,{"C0","C1","C2","C3","C4"},0)-1),"",INDEX(parametros!$F$2:$F$6,MIN((MATCH($C79,{"C0","C1","C2","C3","C4"},0)-1)+1,COUNT(parametros!$F$2:$F$6)))/INDEX(parametros!$F$2:$F$6,MIN(INDEX(posicao_contratual!$Y$2:$Y$200,MATCH($A79,posicao_contratual!$A$2:$A$200,0))+1,COUNT(parametros!$F$2:$F$6)))))),"")</f>
        <v/>
      </c>
      <c r="J79" s="107" t="str">
        <f>IF(OR(L79="",F79=""),"",ROUND(L79*IF(AND(UPPER(H79)="SIM",ISNUMBER(I79)),IF(INDEX(posicao_contratual!$Y$2:$Y$200,MATCH($A79,posicao_contratual!$A$2:$A$200,0))=(MATCH($C79,{"C0","C1","C2","C3","C4"},0)-1),F79,ROUND(F79*INDEX(parametros!$F$2:$F$6,MIN((MATCH($C79,{"C0","C1","C2","C3","C4"},0)-1)+1,COUNT(parametros!$F$2:$F$6)))/INDEX(parametros!$F$2:$F$6,MIN(INDEX(posicao_contratual!$Y$2:$Y$200,MATCH($A79,posicao_contratual!$A$2:$A$200,0))+1,COUNT(parametros!$F$2:$F$6))),2)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item.","OK")))))))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IF(OR($A80="",$C80=""),"",IF(NOT(ISNUMBER(INDEX(posicao_contratual!$Y$2:$Y$200,MATCH($A80,posicao_contratual!$A$2:$A$200,0)))),"",IF(INDEX(posicao_contratual!$Y$2:$Y$200,MATCH($A80,posicao_contratual!$A$2:$A$200,0))&gt;(MATCH($C80,{"C0","C1","C2","C3","C4"},0)-1),"",INDEX(parametros!$F$2:$F$6,MIN((MATCH($C80,{"C0","C1","C2","C3","C4"},0)-1)+1,COUNT(parametros!$F$2:$F$6)))/INDEX(parametros!$F$2:$F$6,MIN(INDEX(posicao_contratual!$Y$2:$Y$200,MATCH($A80,posicao_contratual!$A$2:$A$200,0))+1,COUNT(parametros!$F$2:$F$6)))))),"")</f>
        <v/>
      </c>
      <c r="J80" s="107" t="str">
        <f>IF(OR(L80="",F80=""),"",ROUND(L80*IF(AND(UPPER(H80)="SIM",ISNUMBER(I80)),IF(INDEX(posicao_contratual!$Y$2:$Y$200,MATCH($A80,posicao_contratual!$A$2:$A$200,0))=(MATCH($C80,{"C0","C1","C2","C3","C4"},0)-1),F80,ROUND(F80*INDEX(parametros!$F$2:$F$6,MIN((MATCH($C80,{"C0","C1","C2","C3","C4"},0)-1)+1,COUNT(parametros!$F$2:$F$6)))/INDEX(parametros!$F$2:$F$6,MIN(INDEX(posicao_contratual!$Y$2:$Y$200,MATCH($A80,posicao_contratual!$A$2:$A$200,0))+1,COUNT(parametros!$F$2:$F$6))),2)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item.","OK")))))))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IF(OR($A81="",$C81=""),"",IF(NOT(ISNUMBER(INDEX(posicao_contratual!$Y$2:$Y$200,MATCH($A81,posicao_contratual!$A$2:$A$200,0)))),"",IF(INDEX(posicao_contratual!$Y$2:$Y$200,MATCH($A81,posicao_contratual!$A$2:$A$200,0))&gt;(MATCH($C81,{"C0","C1","C2","C3","C4"},0)-1),"",INDEX(parametros!$F$2:$F$6,MIN((MATCH($C81,{"C0","C1","C2","C3","C4"},0)-1)+1,COUNT(parametros!$F$2:$F$6)))/INDEX(parametros!$F$2:$F$6,MIN(INDEX(posicao_contratual!$Y$2:$Y$200,MATCH($A81,posicao_contratual!$A$2:$A$200,0))+1,COUNT(parametros!$F$2:$F$6)))))),"")</f>
        <v/>
      </c>
      <c r="J81" s="107" t="str">
        <f>IF(OR(L81="",F81=""),"",ROUND(L81*IF(AND(UPPER(H81)="SIM",ISNUMBER(I81)),IF(INDEX(posicao_contratual!$Y$2:$Y$200,MATCH($A81,posicao_contratual!$A$2:$A$200,0))=(MATCH($C81,{"C0","C1","C2","C3","C4"},0)-1),F81,ROUND(F81*INDEX(parametros!$F$2:$F$6,MIN((MATCH($C81,{"C0","C1","C2","C3","C4"},0)-1)+1,COUNT(parametros!$F$2:$F$6)))/INDEX(parametros!$F$2:$F$6,MIN(INDEX(posicao_contratual!$Y$2:$Y$200,MATCH($A81,posicao_contratual!$A$2:$A$200,0))+1,COUNT(parametros!$F$2:$F$6))),2)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item.","OK")))))))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IF(OR($A82="",$C82=""),"",IF(NOT(ISNUMBER(INDEX(posicao_contratual!$Y$2:$Y$200,MATCH($A82,posicao_contratual!$A$2:$A$200,0)))),"",IF(INDEX(posicao_contratual!$Y$2:$Y$200,MATCH($A82,posicao_contratual!$A$2:$A$200,0))&gt;(MATCH($C82,{"C0","C1","C2","C3","C4"},0)-1),"",INDEX(parametros!$F$2:$F$6,MIN((MATCH($C82,{"C0","C1","C2","C3","C4"},0)-1)+1,COUNT(parametros!$F$2:$F$6)))/INDEX(parametros!$F$2:$F$6,MIN(INDEX(posicao_contratual!$Y$2:$Y$200,MATCH($A82,posicao_contratual!$A$2:$A$200,0))+1,COUNT(parametros!$F$2:$F$6)))))),"")</f>
        <v/>
      </c>
      <c r="J82" s="107" t="str">
        <f>IF(OR(L82="",F82=""),"",ROUND(L82*IF(AND(UPPER(H82)="SIM",ISNUMBER(I82)),IF(INDEX(posicao_contratual!$Y$2:$Y$200,MATCH($A82,posicao_contratual!$A$2:$A$200,0))=(MATCH($C82,{"C0","C1","C2","C3","C4"},0)-1),F82,ROUND(F82*INDEX(parametros!$F$2:$F$6,MIN((MATCH($C82,{"C0","C1","C2","C3","C4"},0)-1)+1,COUNT(parametros!$F$2:$F$6)))/INDEX(parametros!$F$2:$F$6,MIN(INDEX(posicao_contratual!$Y$2:$Y$200,MATCH($A82,posicao_contratual!$A$2:$A$200,0))+1,COUNT(parametros!$F$2:$F$6))),2)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item.","OK")))))))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IF(OR($A83="",$C83=""),"",IF(NOT(ISNUMBER(INDEX(posicao_contratual!$Y$2:$Y$200,MATCH($A83,posicao_contratual!$A$2:$A$200,0)))),"",IF(INDEX(posicao_contratual!$Y$2:$Y$200,MATCH($A83,posicao_contratual!$A$2:$A$200,0))&gt;(MATCH($C83,{"C0","C1","C2","C3","C4"},0)-1),"",INDEX(parametros!$F$2:$F$6,MIN((MATCH($C83,{"C0","C1","C2","C3","C4"},0)-1)+1,COUNT(parametros!$F$2:$F$6)))/INDEX(parametros!$F$2:$F$6,MIN(INDEX(posicao_contratual!$Y$2:$Y$200,MATCH($A83,posicao_contratual!$A$2:$A$200,0))+1,COUNT(parametros!$F$2:$F$6)))))),"")</f>
        <v/>
      </c>
      <c r="J83" s="107" t="str">
        <f>IF(OR(L83="",F83=""),"",ROUND(L83*IF(AND(UPPER(H83)="SIM",ISNUMBER(I83)),IF(INDEX(posicao_contratual!$Y$2:$Y$200,MATCH($A83,posicao_contratual!$A$2:$A$200,0))=(MATCH($C83,{"C0","C1","C2","C3","C4"},0)-1),F83,ROUND(F83*INDEX(parametros!$F$2:$F$6,MIN((MATCH($C83,{"C0","C1","C2","C3","C4"},0)-1)+1,COUNT(parametros!$F$2:$F$6)))/INDEX(parametros!$F$2:$F$6,MIN(INDEX(posicao_contratual!$Y$2:$Y$200,MATCH($A83,posicao_contratual!$A$2:$A$200,0))+1,COUNT(parametros!$F$2:$F$6))),2)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item.","OK")))))))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IF(OR($A84="",$C84=""),"",IF(NOT(ISNUMBER(INDEX(posicao_contratual!$Y$2:$Y$200,MATCH($A84,posicao_contratual!$A$2:$A$200,0)))),"",IF(INDEX(posicao_contratual!$Y$2:$Y$200,MATCH($A84,posicao_contratual!$A$2:$A$200,0))&gt;(MATCH($C84,{"C0","C1","C2","C3","C4"},0)-1),"",INDEX(parametros!$F$2:$F$6,MIN((MATCH($C84,{"C0","C1","C2","C3","C4"},0)-1)+1,COUNT(parametros!$F$2:$F$6)))/INDEX(parametros!$F$2:$F$6,MIN(INDEX(posicao_contratual!$Y$2:$Y$200,MATCH($A84,posicao_contratual!$A$2:$A$200,0))+1,COUNT(parametros!$F$2:$F$6)))))),"")</f>
        <v/>
      </c>
      <c r="J84" s="107" t="str">
        <f>IF(OR(L84="",F84=""),"",ROUND(L84*IF(AND(UPPER(H84)="SIM",ISNUMBER(I84)),IF(INDEX(posicao_contratual!$Y$2:$Y$200,MATCH($A84,posicao_contratual!$A$2:$A$200,0))=(MATCH($C84,{"C0","C1","C2","C3","C4"},0)-1),F84,ROUND(F84*INDEX(parametros!$F$2:$F$6,MIN((MATCH($C84,{"C0","C1","C2","C3","C4"},0)-1)+1,COUNT(parametros!$F$2:$F$6)))/INDEX(parametros!$F$2:$F$6,MIN(INDEX(posicao_contratual!$Y$2:$Y$200,MATCH($A84,posicao_contratual!$A$2:$A$200,0))+1,COUNT(parametros!$F$2:$F$6))),2)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item.","OK")))))))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IF(OR($A85="",$C85=""),"",IF(NOT(ISNUMBER(INDEX(posicao_contratual!$Y$2:$Y$200,MATCH($A85,posicao_contratual!$A$2:$A$200,0)))),"",IF(INDEX(posicao_contratual!$Y$2:$Y$200,MATCH($A85,posicao_contratual!$A$2:$A$200,0))&gt;(MATCH($C85,{"C0","C1","C2","C3","C4"},0)-1),"",INDEX(parametros!$F$2:$F$6,MIN((MATCH($C85,{"C0","C1","C2","C3","C4"},0)-1)+1,COUNT(parametros!$F$2:$F$6)))/INDEX(parametros!$F$2:$F$6,MIN(INDEX(posicao_contratual!$Y$2:$Y$200,MATCH($A85,posicao_contratual!$A$2:$A$200,0))+1,COUNT(parametros!$F$2:$F$6)))))),"")</f>
        <v/>
      </c>
      <c r="J85" s="107" t="str">
        <f>IF(OR(L85="",F85=""),"",ROUND(L85*IF(AND(UPPER(H85)="SIM",ISNUMBER(I85)),IF(INDEX(posicao_contratual!$Y$2:$Y$200,MATCH($A85,posicao_contratual!$A$2:$A$200,0))=(MATCH($C85,{"C0","C1","C2","C3","C4"},0)-1),F85,ROUND(F85*INDEX(parametros!$F$2:$F$6,MIN((MATCH($C85,{"C0","C1","C2","C3","C4"},0)-1)+1,COUNT(parametros!$F$2:$F$6)))/INDEX(parametros!$F$2:$F$6,MIN(INDEX(posicao_contratual!$Y$2:$Y$200,MATCH($A85,posicao_contratual!$A$2:$A$200,0))+1,COUNT(parametros!$F$2:$F$6))),2)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item.","OK")))))))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IF(OR($A86="",$C86=""),"",IF(NOT(ISNUMBER(INDEX(posicao_contratual!$Y$2:$Y$200,MATCH($A86,posicao_contratual!$A$2:$A$200,0)))),"",IF(INDEX(posicao_contratual!$Y$2:$Y$200,MATCH($A86,posicao_contratual!$A$2:$A$200,0))&gt;(MATCH($C86,{"C0","C1","C2","C3","C4"},0)-1),"",INDEX(parametros!$F$2:$F$6,MIN((MATCH($C86,{"C0","C1","C2","C3","C4"},0)-1)+1,COUNT(parametros!$F$2:$F$6)))/INDEX(parametros!$F$2:$F$6,MIN(INDEX(posicao_contratual!$Y$2:$Y$200,MATCH($A86,posicao_contratual!$A$2:$A$200,0))+1,COUNT(parametros!$F$2:$F$6)))))),"")</f>
        <v/>
      </c>
      <c r="J86" s="107" t="str">
        <f>IF(OR(L86="",F86=""),"",ROUND(L86*IF(AND(UPPER(H86)="SIM",ISNUMBER(I86)),IF(INDEX(posicao_contratual!$Y$2:$Y$200,MATCH($A86,posicao_contratual!$A$2:$A$200,0))=(MATCH($C86,{"C0","C1","C2","C3","C4"},0)-1),F86,ROUND(F86*INDEX(parametros!$F$2:$F$6,MIN((MATCH($C86,{"C0","C1","C2","C3","C4"},0)-1)+1,COUNT(parametros!$F$2:$F$6)))/INDEX(parametros!$F$2:$F$6,MIN(INDEX(posicao_contratual!$Y$2:$Y$200,MATCH($A86,posicao_contratual!$A$2:$A$200,0))+1,COUNT(parametros!$F$2:$F$6))),2)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item.","OK")))))))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IF(OR($A87="",$C87=""),"",IF(NOT(ISNUMBER(INDEX(posicao_contratual!$Y$2:$Y$200,MATCH($A87,posicao_contratual!$A$2:$A$200,0)))),"",IF(INDEX(posicao_contratual!$Y$2:$Y$200,MATCH($A87,posicao_contratual!$A$2:$A$200,0))&gt;(MATCH($C87,{"C0","C1","C2","C3","C4"},0)-1),"",INDEX(parametros!$F$2:$F$6,MIN((MATCH($C87,{"C0","C1","C2","C3","C4"},0)-1)+1,COUNT(parametros!$F$2:$F$6)))/INDEX(parametros!$F$2:$F$6,MIN(INDEX(posicao_contratual!$Y$2:$Y$200,MATCH($A87,posicao_contratual!$A$2:$A$200,0))+1,COUNT(parametros!$F$2:$F$6)))))),"")</f>
        <v/>
      </c>
      <c r="J87" s="107" t="str">
        <f>IF(OR(L87="",F87=""),"",ROUND(L87*IF(AND(UPPER(H87)="SIM",ISNUMBER(I87)),IF(INDEX(posicao_contratual!$Y$2:$Y$200,MATCH($A87,posicao_contratual!$A$2:$A$200,0))=(MATCH($C87,{"C0","C1","C2","C3","C4"},0)-1),F87,ROUND(F87*INDEX(parametros!$F$2:$F$6,MIN((MATCH($C87,{"C0","C1","C2","C3","C4"},0)-1)+1,COUNT(parametros!$F$2:$F$6)))/INDEX(parametros!$F$2:$F$6,MIN(INDEX(posicao_contratual!$Y$2:$Y$200,MATCH($A87,posicao_contratual!$A$2:$A$200,0))+1,COUNT(parametros!$F$2:$F$6))),2)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item.","OK")))))))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IF(OR($A88="",$C88=""),"",IF(NOT(ISNUMBER(INDEX(posicao_contratual!$Y$2:$Y$200,MATCH($A88,posicao_contratual!$A$2:$A$200,0)))),"",IF(INDEX(posicao_contratual!$Y$2:$Y$200,MATCH($A88,posicao_contratual!$A$2:$A$200,0))&gt;(MATCH($C88,{"C0","C1","C2","C3","C4"},0)-1),"",INDEX(parametros!$F$2:$F$6,MIN((MATCH($C88,{"C0","C1","C2","C3","C4"},0)-1)+1,COUNT(parametros!$F$2:$F$6)))/INDEX(parametros!$F$2:$F$6,MIN(INDEX(posicao_contratual!$Y$2:$Y$200,MATCH($A88,posicao_contratual!$A$2:$A$200,0))+1,COUNT(parametros!$F$2:$F$6)))))),"")</f>
        <v/>
      </c>
      <c r="J88" s="107" t="str">
        <f>IF(OR(L88="",F88=""),"",ROUND(L88*IF(AND(UPPER(H88)="SIM",ISNUMBER(I88)),IF(INDEX(posicao_contratual!$Y$2:$Y$200,MATCH($A88,posicao_contratual!$A$2:$A$200,0))=(MATCH($C88,{"C0","C1","C2","C3","C4"},0)-1),F88,ROUND(F88*INDEX(parametros!$F$2:$F$6,MIN((MATCH($C88,{"C0","C1","C2","C3","C4"},0)-1)+1,COUNT(parametros!$F$2:$F$6)))/INDEX(parametros!$F$2:$F$6,MIN(INDEX(posicao_contratual!$Y$2:$Y$200,MATCH($A88,posicao_contratual!$A$2:$A$200,0))+1,COUNT(parametros!$F$2:$F$6))),2)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item.","OK")))))))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IF(OR($A89="",$C89=""),"",IF(NOT(ISNUMBER(INDEX(posicao_contratual!$Y$2:$Y$200,MATCH($A89,posicao_contratual!$A$2:$A$200,0)))),"",IF(INDEX(posicao_contratual!$Y$2:$Y$200,MATCH($A89,posicao_contratual!$A$2:$A$200,0))&gt;(MATCH($C89,{"C0","C1","C2","C3","C4"},0)-1),"",INDEX(parametros!$F$2:$F$6,MIN((MATCH($C89,{"C0","C1","C2","C3","C4"},0)-1)+1,COUNT(parametros!$F$2:$F$6)))/INDEX(parametros!$F$2:$F$6,MIN(INDEX(posicao_contratual!$Y$2:$Y$200,MATCH($A89,posicao_contratual!$A$2:$A$200,0))+1,COUNT(parametros!$F$2:$F$6)))))),"")</f>
        <v/>
      </c>
      <c r="J89" s="107" t="str">
        <f>IF(OR(L89="",F89=""),"",ROUND(L89*IF(AND(UPPER(H89)="SIM",ISNUMBER(I89)),IF(INDEX(posicao_contratual!$Y$2:$Y$200,MATCH($A89,posicao_contratual!$A$2:$A$200,0))=(MATCH($C89,{"C0","C1","C2","C3","C4"},0)-1),F89,ROUND(F89*INDEX(parametros!$F$2:$F$6,MIN((MATCH($C89,{"C0","C1","C2","C3","C4"},0)-1)+1,COUNT(parametros!$F$2:$F$6)))/INDEX(parametros!$F$2:$F$6,MIN(INDEX(posicao_contratual!$Y$2:$Y$200,MATCH($A89,posicao_contratual!$A$2:$A$200,0))+1,COUNT(parametros!$F$2:$F$6))),2)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item.","OK")))))))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IF(OR($A90="",$C90=""),"",IF(NOT(ISNUMBER(INDEX(posicao_contratual!$Y$2:$Y$200,MATCH($A90,posicao_contratual!$A$2:$A$200,0)))),"",IF(INDEX(posicao_contratual!$Y$2:$Y$200,MATCH($A90,posicao_contratual!$A$2:$A$200,0))&gt;(MATCH($C90,{"C0","C1","C2","C3","C4"},0)-1),"",INDEX(parametros!$F$2:$F$6,MIN((MATCH($C90,{"C0","C1","C2","C3","C4"},0)-1)+1,COUNT(parametros!$F$2:$F$6)))/INDEX(parametros!$F$2:$F$6,MIN(INDEX(posicao_contratual!$Y$2:$Y$200,MATCH($A90,posicao_contratual!$A$2:$A$200,0))+1,COUNT(parametros!$F$2:$F$6)))))),"")</f>
        <v/>
      </c>
      <c r="J90" s="107" t="str">
        <f>IF(OR(L90="",F90=""),"",ROUND(L90*IF(AND(UPPER(H90)="SIM",ISNUMBER(I90)),IF(INDEX(posicao_contratual!$Y$2:$Y$200,MATCH($A90,posicao_contratual!$A$2:$A$200,0))=(MATCH($C90,{"C0","C1","C2","C3","C4"},0)-1),F90,ROUND(F90*INDEX(parametros!$F$2:$F$6,MIN((MATCH($C90,{"C0","C1","C2","C3","C4"},0)-1)+1,COUNT(parametros!$F$2:$F$6)))/INDEX(parametros!$F$2:$F$6,MIN(INDEX(posicao_contratual!$Y$2:$Y$200,MATCH($A90,posicao_contratual!$A$2:$A$200,0))+1,COUNT(parametros!$F$2:$F$6))),2)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item.","OK")))))))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IF(OR($A91="",$C91=""),"",IF(NOT(ISNUMBER(INDEX(posicao_contratual!$Y$2:$Y$200,MATCH($A91,posicao_contratual!$A$2:$A$200,0)))),"",IF(INDEX(posicao_contratual!$Y$2:$Y$200,MATCH($A91,posicao_contratual!$A$2:$A$200,0))&gt;(MATCH($C91,{"C0","C1","C2","C3","C4"},0)-1),"",INDEX(parametros!$F$2:$F$6,MIN((MATCH($C91,{"C0","C1","C2","C3","C4"},0)-1)+1,COUNT(parametros!$F$2:$F$6)))/INDEX(parametros!$F$2:$F$6,MIN(INDEX(posicao_contratual!$Y$2:$Y$200,MATCH($A91,posicao_contratual!$A$2:$A$200,0))+1,COUNT(parametros!$F$2:$F$6)))))),"")</f>
        <v/>
      </c>
      <c r="J91" s="107" t="str">
        <f>IF(OR(L91="",F91=""),"",ROUND(L91*IF(AND(UPPER(H91)="SIM",ISNUMBER(I91)),IF(INDEX(posicao_contratual!$Y$2:$Y$200,MATCH($A91,posicao_contratual!$A$2:$A$200,0))=(MATCH($C91,{"C0","C1","C2","C3","C4"},0)-1),F91,ROUND(F91*INDEX(parametros!$F$2:$F$6,MIN((MATCH($C91,{"C0","C1","C2","C3","C4"},0)-1)+1,COUNT(parametros!$F$2:$F$6)))/INDEX(parametros!$F$2:$F$6,MIN(INDEX(posicao_contratual!$Y$2:$Y$200,MATCH($A91,posicao_contratual!$A$2:$A$200,0))+1,COUNT(parametros!$F$2:$F$6))),2)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item.","OK")))))))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IF(OR($A92="",$C92=""),"",IF(NOT(ISNUMBER(INDEX(posicao_contratual!$Y$2:$Y$200,MATCH($A92,posicao_contratual!$A$2:$A$200,0)))),"",IF(INDEX(posicao_contratual!$Y$2:$Y$200,MATCH($A92,posicao_contratual!$A$2:$A$200,0))&gt;(MATCH($C92,{"C0","C1","C2","C3","C4"},0)-1),"",INDEX(parametros!$F$2:$F$6,MIN((MATCH($C92,{"C0","C1","C2","C3","C4"},0)-1)+1,COUNT(parametros!$F$2:$F$6)))/INDEX(parametros!$F$2:$F$6,MIN(INDEX(posicao_contratual!$Y$2:$Y$200,MATCH($A92,posicao_contratual!$A$2:$A$200,0))+1,COUNT(parametros!$F$2:$F$6)))))),"")</f>
        <v/>
      </c>
      <c r="J92" s="107" t="str">
        <f>IF(OR(L92="",F92=""),"",ROUND(L92*IF(AND(UPPER(H92)="SIM",ISNUMBER(I92)),IF(INDEX(posicao_contratual!$Y$2:$Y$200,MATCH($A92,posicao_contratual!$A$2:$A$200,0))=(MATCH($C92,{"C0","C1","C2","C3","C4"},0)-1),F92,ROUND(F92*INDEX(parametros!$F$2:$F$6,MIN((MATCH($C92,{"C0","C1","C2","C3","C4"},0)-1)+1,COUNT(parametros!$F$2:$F$6)))/INDEX(parametros!$F$2:$F$6,MIN(INDEX(posicao_contratual!$Y$2:$Y$200,MATCH($A92,posicao_contratual!$A$2:$A$200,0))+1,COUNT(parametros!$F$2:$F$6))),2)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item.","OK")))))))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IF(OR($A93="",$C93=""),"",IF(NOT(ISNUMBER(INDEX(posicao_contratual!$Y$2:$Y$200,MATCH($A93,posicao_contratual!$A$2:$A$200,0)))),"",IF(INDEX(posicao_contratual!$Y$2:$Y$200,MATCH($A93,posicao_contratual!$A$2:$A$200,0))&gt;(MATCH($C93,{"C0","C1","C2","C3","C4"},0)-1),"",INDEX(parametros!$F$2:$F$6,MIN((MATCH($C93,{"C0","C1","C2","C3","C4"},0)-1)+1,COUNT(parametros!$F$2:$F$6)))/INDEX(parametros!$F$2:$F$6,MIN(INDEX(posicao_contratual!$Y$2:$Y$200,MATCH($A93,posicao_contratual!$A$2:$A$200,0))+1,COUNT(parametros!$F$2:$F$6)))))),"")</f>
        <v/>
      </c>
      <c r="J93" s="107" t="str">
        <f>IF(OR(L93="",F93=""),"",ROUND(L93*IF(AND(UPPER(H93)="SIM",ISNUMBER(I93)),IF(INDEX(posicao_contratual!$Y$2:$Y$200,MATCH($A93,posicao_contratual!$A$2:$A$200,0))=(MATCH($C93,{"C0","C1","C2","C3","C4"},0)-1),F93,ROUND(F93*INDEX(parametros!$F$2:$F$6,MIN((MATCH($C93,{"C0","C1","C2","C3","C4"},0)-1)+1,COUNT(parametros!$F$2:$F$6)))/INDEX(parametros!$F$2:$F$6,MIN(INDEX(posicao_contratual!$Y$2:$Y$200,MATCH($A93,posicao_contratual!$A$2:$A$200,0))+1,COUNT(parametros!$F$2:$F$6))),2)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item.","OK")))))))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IF(OR($A94="",$C94=""),"",IF(NOT(ISNUMBER(INDEX(posicao_contratual!$Y$2:$Y$200,MATCH($A94,posicao_contratual!$A$2:$A$200,0)))),"",IF(INDEX(posicao_contratual!$Y$2:$Y$200,MATCH($A94,posicao_contratual!$A$2:$A$200,0))&gt;(MATCH($C94,{"C0","C1","C2","C3","C4"},0)-1),"",INDEX(parametros!$F$2:$F$6,MIN((MATCH($C94,{"C0","C1","C2","C3","C4"},0)-1)+1,COUNT(parametros!$F$2:$F$6)))/INDEX(parametros!$F$2:$F$6,MIN(INDEX(posicao_contratual!$Y$2:$Y$200,MATCH($A94,posicao_contratual!$A$2:$A$200,0))+1,COUNT(parametros!$F$2:$F$6)))))),"")</f>
        <v/>
      </c>
      <c r="J94" s="107" t="str">
        <f>IF(OR(L94="",F94=""),"",ROUND(L94*IF(AND(UPPER(H94)="SIM",ISNUMBER(I94)),IF(INDEX(posicao_contratual!$Y$2:$Y$200,MATCH($A94,posicao_contratual!$A$2:$A$200,0))=(MATCH($C94,{"C0","C1","C2","C3","C4"},0)-1),F94,ROUND(F94*INDEX(parametros!$F$2:$F$6,MIN((MATCH($C94,{"C0","C1","C2","C3","C4"},0)-1)+1,COUNT(parametros!$F$2:$F$6)))/INDEX(parametros!$F$2:$F$6,MIN(INDEX(posicao_contratual!$Y$2:$Y$200,MATCH($A94,posicao_contratual!$A$2:$A$200,0))+1,COUNT(parametros!$F$2:$F$6))),2)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item.","OK")))))))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IF(OR($A95="",$C95=""),"",IF(NOT(ISNUMBER(INDEX(posicao_contratual!$Y$2:$Y$200,MATCH($A95,posicao_contratual!$A$2:$A$200,0)))),"",IF(INDEX(posicao_contratual!$Y$2:$Y$200,MATCH($A95,posicao_contratual!$A$2:$A$200,0))&gt;(MATCH($C95,{"C0","C1","C2","C3","C4"},0)-1),"",INDEX(parametros!$F$2:$F$6,MIN((MATCH($C95,{"C0","C1","C2","C3","C4"},0)-1)+1,COUNT(parametros!$F$2:$F$6)))/INDEX(parametros!$F$2:$F$6,MIN(INDEX(posicao_contratual!$Y$2:$Y$200,MATCH($A95,posicao_contratual!$A$2:$A$200,0))+1,COUNT(parametros!$F$2:$F$6)))))),"")</f>
        <v/>
      </c>
      <c r="J95" s="107" t="str">
        <f>IF(OR(L95="",F95=""),"",ROUND(L95*IF(AND(UPPER(H95)="SIM",ISNUMBER(I95)),IF(INDEX(posicao_contratual!$Y$2:$Y$200,MATCH($A95,posicao_contratual!$A$2:$A$200,0))=(MATCH($C95,{"C0","C1","C2","C3","C4"},0)-1),F95,ROUND(F95*INDEX(parametros!$F$2:$F$6,MIN((MATCH($C95,{"C0","C1","C2","C3","C4"},0)-1)+1,COUNT(parametros!$F$2:$F$6)))/INDEX(parametros!$F$2:$F$6,MIN(INDEX(posicao_contratual!$Y$2:$Y$200,MATCH($A95,posicao_contratual!$A$2:$A$200,0))+1,COUNT(parametros!$F$2:$F$6))),2)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item.","OK")))))))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IF(OR($A96="",$C96=""),"",IF(NOT(ISNUMBER(INDEX(posicao_contratual!$Y$2:$Y$200,MATCH($A96,posicao_contratual!$A$2:$A$200,0)))),"",IF(INDEX(posicao_contratual!$Y$2:$Y$200,MATCH($A96,posicao_contratual!$A$2:$A$200,0))&gt;(MATCH($C96,{"C0","C1","C2","C3","C4"},0)-1),"",INDEX(parametros!$F$2:$F$6,MIN((MATCH($C96,{"C0","C1","C2","C3","C4"},0)-1)+1,COUNT(parametros!$F$2:$F$6)))/INDEX(parametros!$F$2:$F$6,MIN(INDEX(posicao_contratual!$Y$2:$Y$200,MATCH($A96,posicao_contratual!$A$2:$A$200,0))+1,COUNT(parametros!$F$2:$F$6)))))),"")</f>
        <v/>
      </c>
      <c r="J96" s="107" t="str">
        <f>IF(OR(L96="",F96=""),"",ROUND(L96*IF(AND(UPPER(H96)="SIM",ISNUMBER(I96)),IF(INDEX(posicao_contratual!$Y$2:$Y$200,MATCH($A96,posicao_contratual!$A$2:$A$200,0))=(MATCH($C96,{"C0","C1","C2","C3","C4"},0)-1),F96,ROUND(F96*INDEX(parametros!$F$2:$F$6,MIN((MATCH($C96,{"C0","C1","C2","C3","C4"},0)-1)+1,COUNT(parametros!$F$2:$F$6)))/INDEX(parametros!$F$2:$F$6,MIN(INDEX(posicao_contratual!$Y$2:$Y$200,MATCH($A96,posicao_contratual!$A$2:$A$200,0))+1,COUNT(parametros!$F$2:$F$6))),2)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item.","OK")))))))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IF(OR($A97="",$C97=""),"",IF(NOT(ISNUMBER(INDEX(posicao_contratual!$Y$2:$Y$200,MATCH($A97,posicao_contratual!$A$2:$A$200,0)))),"",IF(INDEX(posicao_contratual!$Y$2:$Y$200,MATCH($A97,posicao_contratual!$A$2:$A$200,0))&gt;(MATCH($C97,{"C0","C1","C2","C3","C4"},0)-1),"",INDEX(parametros!$F$2:$F$6,MIN((MATCH($C97,{"C0","C1","C2","C3","C4"},0)-1)+1,COUNT(parametros!$F$2:$F$6)))/INDEX(parametros!$F$2:$F$6,MIN(INDEX(posicao_contratual!$Y$2:$Y$200,MATCH($A97,posicao_contratual!$A$2:$A$200,0))+1,COUNT(parametros!$F$2:$F$6)))))),"")</f>
        <v/>
      </c>
      <c r="J97" s="107" t="str">
        <f>IF(OR(L97="",F97=""),"",ROUND(L97*IF(AND(UPPER(H97)="SIM",ISNUMBER(I97)),IF(INDEX(posicao_contratual!$Y$2:$Y$200,MATCH($A97,posicao_contratual!$A$2:$A$200,0))=(MATCH($C97,{"C0","C1","C2","C3","C4"},0)-1),F97,ROUND(F97*INDEX(parametros!$F$2:$F$6,MIN((MATCH($C97,{"C0","C1","C2","C3","C4"},0)-1)+1,COUNT(parametros!$F$2:$F$6)))/INDEX(parametros!$F$2:$F$6,MIN(INDEX(posicao_contratual!$Y$2:$Y$200,MATCH($A97,posicao_contratual!$A$2:$A$200,0))+1,COUNT(parametros!$F$2:$F$6))),2)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item.","OK")))))))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IF(OR($A98="",$C98=""),"",IF(NOT(ISNUMBER(INDEX(posicao_contratual!$Y$2:$Y$200,MATCH($A98,posicao_contratual!$A$2:$A$200,0)))),"",IF(INDEX(posicao_contratual!$Y$2:$Y$200,MATCH($A98,posicao_contratual!$A$2:$A$200,0))&gt;(MATCH($C98,{"C0","C1","C2","C3","C4"},0)-1),"",INDEX(parametros!$F$2:$F$6,MIN((MATCH($C98,{"C0","C1","C2","C3","C4"},0)-1)+1,COUNT(parametros!$F$2:$F$6)))/INDEX(parametros!$F$2:$F$6,MIN(INDEX(posicao_contratual!$Y$2:$Y$200,MATCH($A98,posicao_contratual!$A$2:$A$200,0))+1,COUNT(parametros!$F$2:$F$6)))))),"")</f>
        <v/>
      </c>
      <c r="J98" s="107" t="str">
        <f>IF(OR(L98="",F98=""),"",ROUND(L98*IF(AND(UPPER(H98)="SIM",ISNUMBER(I98)),IF(INDEX(posicao_contratual!$Y$2:$Y$200,MATCH($A98,posicao_contratual!$A$2:$A$200,0))=(MATCH($C98,{"C0","C1","C2","C3","C4"},0)-1),F98,ROUND(F98*INDEX(parametros!$F$2:$F$6,MIN((MATCH($C98,{"C0","C1","C2","C3","C4"},0)-1)+1,COUNT(parametros!$F$2:$F$6)))/INDEX(parametros!$F$2:$F$6,MIN(INDEX(posicao_contratual!$Y$2:$Y$200,MATCH($A98,posicao_contratual!$A$2:$A$200,0))+1,COUNT(parametros!$F$2:$F$6))),2)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item.","OK")))))))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IF(OR($A99="",$C99=""),"",IF(NOT(ISNUMBER(INDEX(posicao_contratual!$Y$2:$Y$200,MATCH($A99,posicao_contratual!$A$2:$A$200,0)))),"",IF(INDEX(posicao_contratual!$Y$2:$Y$200,MATCH($A99,posicao_contratual!$A$2:$A$200,0))&gt;(MATCH($C99,{"C0","C1","C2","C3","C4"},0)-1),"",INDEX(parametros!$F$2:$F$6,MIN((MATCH($C99,{"C0","C1","C2","C3","C4"},0)-1)+1,COUNT(parametros!$F$2:$F$6)))/INDEX(parametros!$F$2:$F$6,MIN(INDEX(posicao_contratual!$Y$2:$Y$200,MATCH($A99,posicao_contratual!$A$2:$A$200,0))+1,COUNT(parametros!$F$2:$F$6)))))),"")</f>
        <v/>
      </c>
      <c r="J99" s="107" t="str">
        <f>IF(OR(L99="",F99=""),"",ROUND(L99*IF(AND(UPPER(H99)="SIM",ISNUMBER(I99)),IF(INDEX(posicao_contratual!$Y$2:$Y$200,MATCH($A99,posicao_contratual!$A$2:$A$200,0))=(MATCH($C99,{"C0","C1","C2","C3","C4"},0)-1),F99,ROUND(F99*INDEX(parametros!$F$2:$F$6,MIN((MATCH($C99,{"C0","C1","C2","C3","C4"},0)-1)+1,COUNT(parametros!$F$2:$F$6)))/INDEX(parametros!$F$2:$F$6,MIN(INDEX(posicao_contratual!$Y$2:$Y$200,MATCH($A99,posicao_contratual!$A$2:$A$200,0))+1,COUNT(parametros!$F$2:$F$6))),2)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item.","OK")))))))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IF(OR($A100="",$C100=""),"",IF(NOT(ISNUMBER(INDEX(posicao_contratual!$Y$2:$Y$200,MATCH($A100,posicao_contratual!$A$2:$A$200,0)))),"",IF(INDEX(posicao_contratual!$Y$2:$Y$200,MATCH($A100,posicao_contratual!$A$2:$A$200,0))&gt;(MATCH($C100,{"C0","C1","C2","C3","C4"},0)-1),"",INDEX(parametros!$F$2:$F$6,MIN((MATCH($C100,{"C0","C1","C2","C3","C4"},0)-1)+1,COUNT(parametros!$F$2:$F$6)))/INDEX(parametros!$F$2:$F$6,MIN(INDEX(posicao_contratual!$Y$2:$Y$200,MATCH($A100,posicao_contratual!$A$2:$A$200,0))+1,COUNT(parametros!$F$2:$F$6)))))),"")</f>
        <v/>
      </c>
      <c r="J100" s="107" t="str">
        <f>IF(OR(L100="",F100=""),"",ROUND(L100*IF(AND(UPPER(H100)="SIM",ISNUMBER(I100)),IF(INDEX(posicao_contratual!$Y$2:$Y$200,MATCH($A100,posicao_contratual!$A$2:$A$200,0))=(MATCH($C100,{"C0","C1","C2","C3","C4"},0)-1),F100,ROUND(F100*INDEX(parametros!$F$2:$F$6,MIN((MATCH($C100,{"C0","C1","C2","C3","C4"},0)-1)+1,COUNT(parametros!$F$2:$F$6)))/INDEX(parametros!$F$2:$F$6,MIN(INDEX(posicao_contratual!$Y$2:$Y$200,MATCH($A100,posicao_contratual!$A$2:$A$200,0))+1,COUNT(parametros!$F$2:$F$6))),2)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item.","OK")))))))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IF(OR($A101="",$C101=""),"",IF(NOT(ISNUMBER(INDEX(posicao_contratual!$Y$2:$Y$200,MATCH($A101,posicao_contratual!$A$2:$A$200,0)))),"",IF(INDEX(posicao_contratual!$Y$2:$Y$200,MATCH($A101,posicao_contratual!$A$2:$A$200,0))&gt;(MATCH($C101,{"C0","C1","C2","C3","C4"},0)-1),"",INDEX(parametros!$F$2:$F$6,MIN((MATCH($C101,{"C0","C1","C2","C3","C4"},0)-1)+1,COUNT(parametros!$F$2:$F$6)))/INDEX(parametros!$F$2:$F$6,MIN(INDEX(posicao_contratual!$Y$2:$Y$200,MATCH($A101,posicao_contratual!$A$2:$A$200,0))+1,COUNT(parametros!$F$2:$F$6)))))),"")</f>
        <v/>
      </c>
      <c r="J101" s="107" t="str">
        <f>IF(OR(L101="",F101=""),"",ROUND(L101*IF(AND(UPPER(H101)="SIM",ISNUMBER(I101)),IF(INDEX(posicao_contratual!$Y$2:$Y$200,MATCH($A101,posicao_contratual!$A$2:$A$200,0))=(MATCH($C101,{"C0","C1","C2","C3","C4"},0)-1),F101,ROUND(F101*INDEX(parametros!$F$2:$F$6,MIN((MATCH($C101,{"C0","C1","C2","C3","C4"},0)-1)+1,COUNT(parametros!$F$2:$F$6)))/INDEX(parametros!$F$2:$F$6,MIN(INDEX(posicao_contratual!$Y$2:$Y$200,MATCH($A101,posicao_contratual!$A$2:$A$200,0))+1,COUNT(parametros!$F$2:$F$6))),2)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item.","OK")))))))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IF(OR($A102="",$C102=""),"",IF(NOT(ISNUMBER(INDEX(posicao_contratual!$Y$2:$Y$200,MATCH($A102,posicao_contratual!$A$2:$A$200,0)))),"",IF(INDEX(posicao_contratual!$Y$2:$Y$200,MATCH($A102,posicao_contratual!$A$2:$A$200,0))&gt;(MATCH($C102,{"C0","C1","C2","C3","C4"},0)-1),"",INDEX(parametros!$F$2:$F$6,MIN((MATCH($C102,{"C0","C1","C2","C3","C4"},0)-1)+1,COUNT(parametros!$F$2:$F$6)))/INDEX(parametros!$F$2:$F$6,MIN(INDEX(posicao_contratual!$Y$2:$Y$200,MATCH($A102,posicao_contratual!$A$2:$A$200,0))+1,COUNT(parametros!$F$2:$F$6)))))),"")</f>
        <v/>
      </c>
      <c r="J102" s="107" t="str">
        <f>IF(OR(L102="",F102=""),"",ROUND(L102*IF(AND(UPPER(H102)="SIM",ISNUMBER(I102)),IF(INDEX(posicao_contratual!$Y$2:$Y$200,MATCH($A102,posicao_contratual!$A$2:$A$200,0))=(MATCH($C102,{"C0","C1","C2","C3","C4"},0)-1),F102,ROUND(F102*INDEX(parametros!$F$2:$F$6,MIN((MATCH($C102,{"C0","C1","C2","C3","C4"},0)-1)+1,COUNT(parametros!$F$2:$F$6)))/INDEX(parametros!$F$2:$F$6,MIN(INDEX(posicao_contratual!$Y$2:$Y$200,MATCH($A102,posicao_contratual!$A$2:$A$200,0))+1,COUNT(parametros!$F$2:$F$6))),2)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item.","OK")))))))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IF(OR($A103="",$C103=""),"",IF(NOT(ISNUMBER(INDEX(posicao_contratual!$Y$2:$Y$200,MATCH($A103,posicao_contratual!$A$2:$A$200,0)))),"",IF(INDEX(posicao_contratual!$Y$2:$Y$200,MATCH($A103,posicao_contratual!$A$2:$A$200,0))&gt;(MATCH($C103,{"C0","C1","C2","C3","C4"},0)-1),"",INDEX(parametros!$F$2:$F$6,MIN((MATCH($C103,{"C0","C1","C2","C3","C4"},0)-1)+1,COUNT(parametros!$F$2:$F$6)))/INDEX(parametros!$F$2:$F$6,MIN(INDEX(posicao_contratual!$Y$2:$Y$200,MATCH($A103,posicao_contratual!$A$2:$A$200,0))+1,COUNT(parametros!$F$2:$F$6)))))),"")</f>
        <v/>
      </c>
      <c r="J103" s="107" t="str">
        <f>IF(OR(L103="",F103=""),"",ROUND(L103*IF(AND(UPPER(H103)="SIM",ISNUMBER(I103)),IF(INDEX(posicao_contratual!$Y$2:$Y$200,MATCH($A103,posicao_contratual!$A$2:$A$200,0))=(MATCH($C103,{"C0","C1","C2","C3","C4"},0)-1),F103,ROUND(F103*INDEX(parametros!$F$2:$F$6,MIN((MATCH($C103,{"C0","C1","C2","C3","C4"},0)-1)+1,COUNT(parametros!$F$2:$F$6)))/INDEX(parametros!$F$2:$F$6,MIN(INDEX(posicao_contratual!$Y$2:$Y$200,MATCH($A103,posicao_contratual!$A$2:$A$200,0))+1,COUNT(parametros!$F$2:$F$6))),2)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item.","OK")))))))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IF(OR($A104="",$C104=""),"",IF(NOT(ISNUMBER(INDEX(posicao_contratual!$Y$2:$Y$200,MATCH($A104,posicao_contratual!$A$2:$A$200,0)))),"",IF(INDEX(posicao_contratual!$Y$2:$Y$200,MATCH($A104,posicao_contratual!$A$2:$A$200,0))&gt;(MATCH($C104,{"C0","C1","C2","C3","C4"},0)-1),"",INDEX(parametros!$F$2:$F$6,MIN((MATCH($C104,{"C0","C1","C2","C3","C4"},0)-1)+1,COUNT(parametros!$F$2:$F$6)))/INDEX(parametros!$F$2:$F$6,MIN(INDEX(posicao_contratual!$Y$2:$Y$200,MATCH($A104,posicao_contratual!$A$2:$A$200,0))+1,COUNT(parametros!$F$2:$F$6)))))),"")</f>
        <v/>
      </c>
      <c r="J104" s="107" t="str">
        <f>IF(OR(L104="",F104=""),"",ROUND(L104*IF(AND(UPPER(H104)="SIM",ISNUMBER(I104)),IF(INDEX(posicao_contratual!$Y$2:$Y$200,MATCH($A104,posicao_contratual!$A$2:$A$200,0))=(MATCH($C104,{"C0","C1","C2","C3","C4"},0)-1),F104,ROUND(F104*INDEX(parametros!$F$2:$F$6,MIN((MATCH($C104,{"C0","C1","C2","C3","C4"},0)-1)+1,COUNT(parametros!$F$2:$F$6)))/INDEX(parametros!$F$2:$F$6,MIN(INDEX(posicao_contratual!$Y$2:$Y$200,MATCH($A104,posicao_contratual!$A$2:$A$200,0))+1,COUNT(parametros!$F$2:$F$6))),2)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item.","OK")))))))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IF(OR($A105="",$C105=""),"",IF(NOT(ISNUMBER(INDEX(posicao_contratual!$Y$2:$Y$200,MATCH($A105,posicao_contratual!$A$2:$A$200,0)))),"",IF(INDEX(posicao_contratual!$Y$2:$Y$200,MATCH($A105,posicao_contratual!$A$2:$A$200,0))&gt;(MATCH($C105,{"C0","C1","C2","C3","C4"},0)-1),"",INDEX(parametros!$F$2:$F$6,MIN((MATCH($C105,{"C0","C1","C2","C3","C4"},0)-1)+1,COUNT(parametros!$F$2:$F$6)))/INDEX(parametros!$F$2:$F$6,MIN(INDEX(posicao_contratual!$Y$2:$Y$200,MATCH($A105,posicao_contratual!$A$2:$A$200,0))+1,COUNT(parametros!$F$2:$F$6)))))),"")</f>
        <v/>
      </c>
      <c r="J105" s="107" t="str">
        <f>IF(OR(L105="",F105=""),"",ROUND(L105*IF(AND(UPPER(H105)="SIM",ISNUMBER(I105)),IF(INDEX(posicao_contratual!$Y$2:$Y$200,MATCH($A105,posicao_contratual!$A$2:$A$200,0))=(MATCH($C105,{"C0","C1","C2","C3","C4"},0)-1),F105,ROUND(F105*INDEX(parametros!$F$2:$F$6,MIN((MATCH($C105,{"C0","C1","C2","C3","C4"},0)-1)+1,COUNT(parametros!$F$2:$F$6)))/INDEX(parametros!$F$2:$F$6,MIN(INDEX(posicao_contratual!$Y$2:$Y$200,MATCH($A105,posicao_contratual!$A$2:$A$200,0))+1,COUNT(parametros!$F$2:$F$6))),2)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item.","OK")))))))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IF(OR($A106="",$C106=""),"",IF(NOT(ISNUMBER(INDEX(posicao_contratual!$Y$2:$Y$200,MATCH($A106,posicao_contratual!$A$2:$A$200,0)))),"",IF(INDEX(posicao_contratual!$Y$2:$Y$200,MATCH($A106,posicao_contratual!$A$2:$A$200,0))&gt;(MATCH($C106,{"C0","C1","C2","C3","C4"},0)-1),"",INDEX(parametros!$F$2:$F$6,MIN((MATCH($C106,{"C0","C1","C2","C3","C4"},0)-1)+1,COUNT(parametros!$F$2:$F$6)))/INDEX(parametros!$F$2:$F$6,MIN(INDEX(posicao_contratual!$Y$2:$Y$200,MATCH($A106,posicao_contratual!$A$2:$A$200,0))+1,COUNT(parametros!$F$2:$F$6)))))),"")</f>
        <v/>
      </c>
      <c r="J106" s="107" t="str">
        <f>IF(OR(L106="",F106=""),"",ROUND(L106*IF(AND(UPPER(H106)="SIM",ISNUMBER(I106)),IF(INDEX(posicao_contratual!$Y$2:$Y$200,MATCH($A106,posicao_contratual!$A$2:$A$200,0))=(MATCH($C106,{"C0","C1","C2","C3","C4"},0)-1),F106,ROUND(F106*INDEX(parametros!$F$2:$F$6,MIN((MATCH($C106,{"C0","C1","C2","C3","C4"},0)-1)+1,COUNT(parametros!$F$2:$F$6)))/INDEX(parametros!$F$2:$F$6,MIN(INDEX(posicao_contratual!$Y$2:$Y$200,MATCH($A106,posicao_contratual!$A$2:$A$200,0))+1,COUNT(parametros!$F$2:$F$6))),2)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item.","OK")))))))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IF(OR($A107="",$C107=""),"",IF(NOT(ISNUMBER(INDEX(posicao_contratual!$Y$2:$Y$200,MATCH($A107,posicao_contratual!$A$2:$A$200,0)))),"",IF(INDEX(posicao_contratual!$Y$2:$Y$200,MATCH($A107,posicao_contratual!$A$2:$A$200,0))&gt;(MATCH($C107,{"C0","C1","C2","C3","C4"},0)-1),"",INDEX(parametros!$F$2:$F$6,MIN((MATCH($C107,{"C0","C1","C2","C3","C4"},0)-1)+1,COUNT(parametros!$F$2:$F$6)))/INDEX(parametros!$F$2:$F$6,MIN(INDEX(posicao_contratual!$Y$2:$Y$200,MATCH($A107,posicao_contratual!$A$2:$A$200,0))+1,COUNT(parametros!$F$2:$F$6)))))),"")</f>
        <v/>
      </c>
      <c r="J107" s="107" t="str">
        <f>IF(OR(L107="",F107=""),"",ROUND(L107*IF(AND(UPPER(H107)="SIM",ISNUMBER(I107)),IF(INDEX(posicao_contratual!$Y$2:$Y$200,MATCH($A107,posicao_contratual!$A$2:$A$200,0))=(MATCH($C107,{"C0","C1","C2","C3","C4"},0)-1),F107,ROUND(F107*INDEX(parametros!$F$2:$F$6,MIN((MATCH($C107,{"C0","C1","C2","C3","C4"},0)-1)+1,COUNT(parametros!$F$2:$F$6)))/INDEX(parametros!$F$2:$F$6,MIN(INDEX(posicao_contratual!$Y$2:$Y$200,MATCH($A107,posicao_contratual!$A$2:$A$200,0))+1,COUNT(parametros!$F$2:$F$6))),2)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item.","OK")))))))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IF(OR($A108="",$C108=""),"",IF(NOT(ISNUMBER(INDEX(posicao_contratual!$Y$2:$Y$200,MATCH($A108,posicao_contratual!$A$2:$A$200,0)))),"",IF(INDEX(posicao_contratual!$Y$2:$Y$200,MATCH($A108,posicao_contratual!$A$2:$A$200,0))&gt;(MATCH($C108,{"C0","C1","C2","C3","C4"},0)-1),"",INDEX(parametros!$F$2:$F$6,MIN((MATCH($C108,{"C0","C1","C2","C3","C4"},0)-1)+1,COUNT(parametros!$F$2:$F$6)))/INDEX(parametros!$F$2:$F$6,MIN(INDEX(posicao_contratual!$Y$2:$Y$200,MATCH($A108,posicao_contratual!$A$2:$A$200,0))+1,COUNT(parametros!$F$2:$F$6)))))),"")</f>
        <v/>
      </c>
      <c r="J108" s="107" t="str">
        <f>IF(OR(L108="",F108=""),"",ROUND(L108*IF(AND(UPPER(H108)="SIM",ISNUMBER(I108)),IF(INDEX(posicao_contratual!$Y$2:$Y$200,MATCH($A108,posicao_contratual!$A$2:$A$200,0))=(MATCH($C108,{"C0","C1","C2","C3","C4"},0)-1),F108,ROUND(F108*INDEX(parametros!$F$2:$F$6,MIN((MATCH($C108,{"C0","C1","C2","C3","C4"},0)-1)+1,COUNT(parametros!$F$2:$F$6)))/INDEX(parametros!$F$2:$F$6,MIN(INDEX(posicao_contratual!$Y$2:$Y$200,MATCH($A108,posicao_contratual!$A$2:$A$200,0))+1,COUNT(parametros!$F$2:$F$6))),2)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item.","OK")))))))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IF(OR($A109="",$C109=""),"",IF(NOT(ISNUMBER(INDEX(posicao_contratual!$Y$2:$Y$200,MATCH($A109,posicao_contratual!$A$2:$A$200,0)))),"",IF(INDEX(posicao_contratual!$Y$2:$Y$200,MATCH($A109,posicao_contratual!$A$2:$A$200,0))&gt;(MATCH($C109,{"C0","C1","C2","C3","C4"},0)-1),"",INDEX(parametros!$F$2:$F$6,MIN((MATCH($C109,{"C0","C1","C2","C3","C4"},0)-1)+1,COUNT(parametros!$F$2:$F$6)))/INDEX(parametros!$F$2:$F$6,MIN(INDEX(posicao_contratual!$Y$2:$Y$200,MATCH($A109,posicao_contratual!$A$2:$A$200,0))+1,COUNT(parametros!$F$2:$F$6)))))),"")</f>
        <v/>
      </c>
      <c r="J109" s="107" t="str">
        <f>IF(OR(L109="",F109=""),"",ROUND(L109*IF(AND(UPPER(H109)="SIM",ISNUMBER(I109)),IF(INDEX(posicao_contratual!$Y$2:$Y$200,MATCH($A109,posicao_contratual!$A$2:$A$200,0))=(MATCH($C109,{"C0","C1","C2","C3","C4"},0)-1),F109,ROUND(F109*INDEX(parametros!$F$2:$F$6,MIN((MATCH($C109,{"C0","C1","C2","C3","C4"},0)-1)+1,COUNT(parametros!$F$2:$F$6)))/INDEX(parametros!$F$2:$F$6,MIN(INDEX(posicao_contratual!$Y$2:$Y$200,MATCH($A109,posicao_contratual!$A$2:$A$200,0))+1,COUNT(parametros!$F$2:$F$6))),2)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item.","OK")))))))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IF(OR($A110="",$C110=""),"",IF(NOT(ISNUMBER(INDEX(posicao_contratual!$Y$2:$Y$200,MATCH($A110,posicao_contratual!$A$2:$A$200,0)))),"",IF(INDEX(posicao_contratual!$Y$2:$Y$200,MATCH($A110,posicao_contratual!$A$2:$A$200,0))&gt;(MATCH($C110,{"C0","C1","C2","C3","C4"},0)-1),"",INDEX(parametros!$F$2:$F$6,MIN((MATCH($C110,{"C0","C1","C2","C3","C4"},0)-1)+1,COUNT(parametros!$F$2:$F$6)))/INDEX(parametros!$F$2:$F$6,MIN(INDEX(posicao_contratual!$Y$2:$Y$200,MATCH($A110,posicao_contratual!$A$2:$A$200,0))+1,COUNT(parametros!$F$2:$F$6)))))),"")</f>
        <v/>
      </c>
      <c r="J110" s="107" t="str">
        <f>IF(OR(L110="",F110=""),"",ROUND(L110*IF(AND(UPPER(H110)="SIM",ISNUMBER(I110)),IF(INDEX(posicao_contratual!$Y$2:$Y$200,MATCH($A110,posicao_contratual!$A$2:$A$200,0))=(MATCH($C110,{"C0","C1","C2","C3","C4"},0)-1),F110,ROUND(F110*INDEX(parametros!$F$2:$F$6,MIN((MATCH($C110,{"C0","C1","C2","C3","C4"},0)-1)+1,COUNT(parametros!$F$2:$F$6)))/INDEX(parametros!$F$2:$F$6,MIN(INDEX(posicao_contratual!$Y$2:$Y$200,MATCH($A110,posicao_contratual!$A$2:$A$200,0))+1,COUNT(parametros!$F$2:$F$6))),2)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item.","OK")))))))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IF(OR($A111="",$C111=""),"",IF(NOT(ISNUMBER(INDEX(posicao_contratual!$Y$2:$Y$200,MATCH($A111,posicao_contratual!$A$2:$A$200,0)))),"",IF(INDEX(posicao_contratual!$Y$2:$Y$200,MATCH($A111,posicao_contratual!$A$2:$A$200,0))&gt;(MATCH($C111,{"C0","C1","C2","C3","C4"},0)-1),"",INDEX(parametros!$F$2:$F$6,MIN((MATCH($C111,{"C0","C1","C2","C3","C4"},0)-1)+1,COUNT(parametros!$F$2:$F$6)))/INDEX(parametros!$F$2:$F$6,MIN(INDEX(posicao_contratual!$Y$2:$Y$200,MATCH($A111,posicao_contratual!$A$2:$A$200,0))+1,COUNT(parametros!$F$2:$F$6)))))),"")</f>
        <v/>
      </c>
      <c r="J111" s="107" t="str">
        <f>IF(OR(L111="",F111=""),"",ROUND(L111*IF(AND(UPPER(H111)="SIM",ISNUMBER(I111)),IF(INDEX(posicao_contratual!$Y$2:$Y$200,MATCH($A111,posicao_contratual!$A$2:$A$200,0))=(MATCH($C111,{"C0","C1","C2","C3","C4"},0)-1),F111,ROUND(F111*INDEX(parametros!$F$2:$F$6,MIN((MATCH($C111,{"C0","C1","C2","C3","C4"},0)-1)+1,COUNT(parametros!$F$2:$F$6)))/INDEX(parametros!$F$2:$F$6,MIN(INDEX(posicao_contratual!$Y$2:$Y$200,MATCH($A111,posicao_contratual!$A$2:$A$200,0))+1,COUNT(parametros!$F$2:$F$6))),2)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item.","OK")))))))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IF(OR($A112="",$C112=""),"",IF(NOT(ISNUMBER(INDEX(posicao_contratual!$Y$2:$Y$200,MATCH($A112,posicao_contratual!$A$2:$A$200,0)))),"",IF(INDEX(posicao_contratual!$Y$2:$Y$200,MATCH($A112,posicao_contratual!$A$2:$A$200,0))&gt;(MATCH($C112,{"C0","C1","C2","C3","C4"},0)-1),"",INDEX(parametros!$F$2:$F$6,MIN((MATCH($C112,{"C0","C1","C2","C3","C4"},0)-1)+1,COUNT(parametros!$F$2:$F$6)))/INDEX(parametros!$F$2:$F$6,MIN(INDEX(posicao_contratual!$Y$2:$Y$200,MATCH($A112,posicao_contratual!$A$2:$A$200,0))+1,COUNT(parametros!$F$2:$F$6)))))),"")</f>
        <v/>
      </c>
      <c r="J112" s="107" t="str">
        <f>IF(OR(L112="",F112=""),"",ROUND(L112*IF(AND(UPPER(H112)="SIM",ISNUMBER(I112)),IF(INDEX(posicao_contratual!$Y$2:$Y$200,MATCH($A112,posicao_contratual!$A$2:$A$200,0))=(MATCH($C112,{"C0","C1","C2","C3","C4"},0)-1),F112,ROUND(F112*INDEX(parametros!$F$2:$F$6,MIN((MATCH($C112,{"C0","C1","C2","C3","C4"},0)-1)+1,COUNT(parametros!$F$2:$F$6)))/INDEX(parametros!$F$2:$F$6,MIN(INDEX(posicao_contratual!$Y$2:$Y$200,MATCH($A112,posicao_contratual!$A$2:$A$200,0))+1,COUNT(parametros!$F$2:$F$6))),2)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item.","OK")))))))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IF(OR($A113="",$C113=""),"",IF(NOT(ISNUMBER(INDEX(posicao_contratual!$Y$2:$Y$200,MATCH($A113,posicao_contratual!$A$2:$A$200,0)))),"",IF(INDEX(posicao_contratual!$Y$2:$Y$200,MATCH($A113,posicao_contratual!$A$2:$A$200,0))&gt;(MATCH($C113,{"C0","C1","C2","C3","C4"},0)-1),"",INDEX(parametros!$F$2:$F$6,MIN((MATCH($C113,{"C0","C1","C2","C3","C4"},0)-1)+1,COUNT(parametros!$F$2:$F$6)))/INDEX(parametros!$F$2:$F$6,MIN(INDEX(posicao_contratual!$Y$2:$Y$200,MATCH($A113,posicao_contratual!$A$2:$A$200,0))+1,COUNT(parametros!$F$2:$F$6)))))),"")</f>
        <v/>
      </c>
      <c r="J113" s="107" t="str">
        <f>IF(OR(L113="",F113=""),"",ROUND(L113*IF(AND(UPPER(H113)="SIM",ISNUMBER(I113)),IF(INDEX(posicao_contratual!$Y$2:$Y$200,MATCH($A113,posicao_contratual!$A$2:$A$200,0))=(MATCH($C113,{"C0","C1","C2","C3","C4"},0)-1),F113,ROUND(F113*INDEX(parametros!$F$2:$F$6,MIN((MATCH($C113,{"C0","C1","C2","C3","C4"},0)-1)+1,COUNT(parametros!$F$2:$F$6)))/INDEX(parametros!$F$2:$F$6,MIN(INDEX(posicao_contratual!$Y$2:$Y$200,MATCH($A113,posicao_contratual!$A$2:$A$200,0))+1,COUNT(parametros!$F$2:$F$6))),2)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item.","OK")))))))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IF(OR($A114="",$C114=""),"",IF(NOT(ISNUMBER(INDEX(posicao_contratual!$Y$2:$Y$200,MATCH($A114,posicao_contratual!$A$2:$A$200,0)))),"",IF(INDEX(posicao_contratual!$Y$2:$Y$200,MATCH($A114,posicao_contratual!$A$2:$A$200,0))&gt;(MATCH($C114,{"C0","C1","C2","C3","C4"},0)-1),"",INDEX(parametros!$F$2:$F$6,MIN((MATCH($C114,{"C0","C1","C2","C3","C4"},0)-1)+1,COUNT(parametros!$F$2:$F$6)))/INDEX(parametros!$F$2:$F$6,MIN(INDEX(posicao_contratual!$Y$2:$Y$200,MATCH($A114,posicao_contratual!$A$2:$A$200,0))+1,COUNT(parametros!$F$2:$F$6)))))),"")</f>
        <v/>
      </c>
      <c r="J114" s="107" t="str">
        <f>IF(OR(L114="",F114=""),"",ROUND(L114*IF(AND(UPPER(H114)="SIM",ISNUMBER(I114)),IF(INDEX(posicao_contratual!$Y$2:$Y$200,MATCH($A114,posicao_contratual!$A$2:$A$200,0))=(MATCH($C114,{"C0","C1","C2","C3","C4"},0)-1),F114,ROUND(F114*INDEX(parametros!$F$2:$F$6,MIN((MATCH($C114,{"C0","C1","C2","C3","C4"},0)-1)+1,COUNT(parametros!$F$2:$F$6)))/INDEX(parametros!$F$2:$F$6,MIN(INDEX(posicao_contratual!$Y$2:$Y$200,MATCH($A114,posicao_contratual!$A$2:$A$200,0))+1,COUNT(parametros!$F$2:$F$6))),2)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item.","OK")))))))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IF(OR($A115="",$C115=""),"",IF(NOT(ISNUMBER(INDEX(posicao_contratual!$Y$2:$Y$200,MATCH($A115,posicao_contratual!$A$2:$A$200,0)))),"",IF(INDEX(posicao_contratual!$Y$2:$Y$200,MATCH($A115,posicao_contratual!$A$2:$A$200,0))&gt;(MATCH($C115,{"C0","C1","C2","C3","C4"},0)-1),"",INDEX(parametros!$F$2:$F$6,MIN((MATCH($C115,{"C0","C1","C2","C3","C4"},0)-1)+1,COUNT(parametros!$F$2:$F$6)))/INDEX(parametros!$F$2:$F$6,MIN(INDEX(posicao_contratual!$Y$2:$Y$200,MATCH($A115,posicao_contratual!$A$2:$A$200,0))+1,COUNT(parametros!$F$2:$F$6)))))),"")</f>
        <v/>
      </c>
      <c r="J115" s="107" t="str">
        <f>IF(OR(L115="",F115=""),"",ROUND(L115*IF(AND(UPPER(H115)="SIM",ISNUMBER(I115)),IF(INDEX(posicao_contratual!$Y$2:$Y$200,MATCH($A115,posicao_contratual!$A$2:$A$200,0))=(MATCH($C115,{"C0","C1","C2","C3","C4"},0)-1),F115,ROUND(F115*INDEX(parametros!$F$2:$F$6,MIN((MATCH($C115,{"C0","C1","C2","C3","C4"},0)-1)+1,COUNT(parametros!$F$2:$F$6)))/INDEX(parametros!$F$2:$F$6,MIN(INDEX(posicao_contratual!$Y$2:$Y$200,MATCH($A115,posicao_contratual!$A$2:$A$200,0))+1,COUNT(parametros!$F$2:$F$6))),2)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item.","OK")))))))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IF(OR($A116="",$C116=""),"",IF(NOT(ISNUMBER(INDEX(posicao_contratual!$Y$2:$Y$200,MATCH($A116,posicao_contratual!$A$2:$A$200,0)))),"",IF(INDEX(posicao_contratual!$Y$2:$Y$200,MATCH($A116,posicao_contratual!$A$2:$A$200,0))&gt;(MATCH($C116,{"C0","C1","C2","C3","C4"},0)-1),"",INDEX(parametros!$F$2:$F$6,MIN((MATCH($C116,{"C0","C1","C2","C3","C4"},0)-1)+1,COUNT(parametros!$F$2:$F$6)))/INDEX(parametros!$F$2:$F$6,MIN(INDEX(posicao_contratual!$Y$2:$Y$200,MATCH($A116,posicao_contratual!$A$2:$A$200,0))+1,COUNT(parametros!$F$2:$F$6)))))),"")</f>
        <v/>
      </c>
      <c r="J116" s="107" t="str">
        <f>IF(OR(L116="",F116=""),"",ROUND(L116*IF(AND(UPPER(H116)="SIM",ISNUMBER(I116)),IF(INDEX(posicao_contratual!$Y$2:$Y$200,MATCH($A116,posicao_contratual!$A$2:$A$200,0))=(MATCH($C116,{"C0","C1","C2","C3","C4"},0)-1),F116,ROUND(F116*INDEX(parametros!$F$2:$F$6,MIN((MATCH($C116,{"C0","C1","C2","C3","C4"},0)-1)+1,COUNT(parametros!$F$2:$F$6)))/INDEX(parametros!$F$2:$F$6,MIN(INDEX(posicao_contratual!$Y$2:$Y$200,MATCH($A116,posicao_contratual!$A$2:$A$200,0))+1,COUNT(parametros!$F$2:$F$6))),2)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item.","OK")))))))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IF(OR($A117="",$C117=""),"",IF(NOT(ISNUMBER(INDEX(posicao_contratual!$Y$2:$Y$200,MATCH($A117,posicao_contratual!$A$2:$A$200,0)))),"",IF(INDEX(posicao_contratual!$Y$2:$Y$200,MATCH($A117,posicao_contratual!$A$2:$A$200,0))&gt;(MATCH($C117,{"C0","C1","C2","C3","C4"},0)-1),"",INDEX(parametros!$F$2:$F$6,MIN((MATCH($C117,{"C0","C1","C2","C3","C4"},0)-1)+1,COUNT(parametros!$F$2:$F$6)))/INDEX(parametros!$F$2:$F$6,MIN(INDEX(posicao_contratual!$Y$2:$Y$200,MATCH($A117,posicao_contratual!$A$2:$A$200,0))+1,COUNT(parametros!$F$2:$F$6)))))),"")</f>
        <v/>
      </c>
      <c r="J117" s="107" t="str">
        <f>IF(OR(L117="",F117=""),"",ROUND(L117*IF(AND(UPPER(H117)="SIM",ISNUMBER(I117)),IF(INDEX(posicao_contratual!$Y$2:$Y$200,MATCH($A117,posicao_contratual!$A$2:$A$200,0))=(MATCH($C117,{"C0","C1","C2","C3","C4"},0)-1),F117,ROUND(F117*INDEX(parametros!$F$2:$F$6,MIN((MATCH($C117,{"C0","C1","C2","C3","C4"},0)-1)+1,COUNT(parametros!$F$2:$F$6)))/INDEX(parametros!$F$2:$F$6,MIN(INDEX(posicao_contratual!$Y$2:$Y$200,MATCH($A117,posicao_contratual!$A$2:$A$200,0))+1,COUNT(parametros!$F$2:$F$6))),2)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item.","OK")))))))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IF(OR($A118="",$C118=""),"",IF(NOT(ISNUMBER(INDEX(posicao_contratual!$Y$2:$Y$200,MATCH($A118,posicao_contratual!$A$2:$A$200,0)))),"",IF(INDEX(posicao_contratual!$Y$2:$Y$200,MATCH($A118,posicao_contratual!$A$2:$A$200,0))&gt;(MATCH($C118,{"C0","C1","C2","C3","C4"},0)-1),"",INDEX(parametros!$F$2:$F$6,MIN((MATCH($C118,{"C0","C1","C2","C3","C4"},0)-1)+1,COUNT(parametros!$F$2:$F$6)))/INDEX(parametros!$F$2:$F$6,MIN(INDEX(posicao_contratual!$Y$2:$Y$200,MATCH($A118,posicao_contratual!$A$2:$A$200,0))+1,COUNT(parametros!$F$2:$F$6)))))),"")</f>
        <v/>
      </c>
      <c r="J118" s="107" t="str">
        <f>IF(OR(L118="",F118=""),"",ROUND(L118*IF(AND(UPPER(H118)="SIM",ISNUMBER(I118)),IF(INDEX(posicao_contratual!$Y$2:$Y$200,MATCH($A118,posicao_contratual!$A$2:$A$200,0))=(MATCH($C118,{"C0","C1","C2","C3","C4"},0)-1),F118,ROUND(F118*INDEX(parametros!$F$2:$F$6,MIN((MATCH($C118,{"C0","C1","C2","C3","C4"},0)-1)+1,COUNT(parametros!$F$2:$F$6)))/INDEX(parametros!$F$2:$F$6,MIN(INDEX(posicao_contratual!$Y$2:$Y$200,MATCH($A118,posicao_contratual!$A$2:$A$200,0))+1,COUNT(parametros!$F$2:$F$6))),2)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item.","OK")))))))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IF(OR($A119="",$C119=""),"",IF(NOT(ISNUMBER(INDEX(posicao_contratual!$Y$2:$Y$200,MATCH($A119,posicao_contratual!$A$2:$A$200,0)))),"",IF(INDEX(posicao_contratual!$Y$2:$Y$200,MATCH($A119,posicao_contratual!$A$2:$A$200,0))&gt;(MATCH($C119,{"C0","C1","C2","C3","C4"},0)-1),"",INDEX(parametros!$F$2:$F$6,MIN((MATCH($C119,{"C0","C1","C2","C3","C4"},0)-1)+1,COUNT(parametros!$F$2:$F$6)))/INDEX(parametros!$F$2:$F$6,MIN(INDEX(posicao_contratual!$Y$2:$Y$200,MATCH($A119,posicao_contratual!$A$2:$A$200,0))+1,COUNT(parametros!$F$2:$F$6)))))),"")</f>
        <v/>
      </c>
      <c r="J119" s="107" t="str">
        <f>IF(OR(L119="",F119=""),"",ROUND(L119*IF(AND(UPPER(H119)="SIM",ISNUMBER(I119)),IF(INDEX(posicao_contratual!$Y$2:$Y$200,MATCH($A119,posicao_contratual!$A$2:$A$200,0))=(MATCH($C119,{"C0","C1","C2","C3","C4"},0)-1),F119,ROUND(F119*INDEX(parametros!$F$2:$F$6,MIN((MATCH($C119,{"C0","C1","C2","C3","C4"},0)-1)+1,COUNT(parametros!$F$2:$F$6)))/INDEX(parametros!$F$2:$F$6,MIN(INDEX(posicao_contratual!$Y$2:$Y$200,MATCH($A119,posicao_contratual!$A$2:$A$200,0))+1,COUNT(parametros!$F$2:$F$6))),2)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item.","OK")))))))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IF(OR($A120="",$C120=""),"",IF(NOT(ISNUMBER(INDEX(posicao_contratual!$Y$2:$Y$200,MATCH($A120,posicao_contratual!$A$2:$A$200,0)))),"",IF(INDEX(posicao_contratual!$Y$2:$Y$200,MATCH($A120,posicao_contratual!$A$2:$A$200,0))&gt;(MATCH($C120,{"C0","C1","C2","C3","C4"},0)-1),"",INDEX(parametros!$F$2:$F$6,MIN((MATCH($C120,{"C0","C1","C2","C3","C4"},0)-1)+1,COUNT(parametros!$F$2:$F$6)))/INDEX(parametros!$F$2:$F$6,MIN(INDEX(posicao_contratual!$Y$2:$Y$200,MATCH($A120,posicao_contratual!$A$2:$A$200,0))+1,COUNT(parametros!$F$2:$F$6)))))),"")</f>
        <v/>
      </c>
      <c r="J120" s="107" t="str">
        <f>IF(OR(L120="",F120=""),"",ROUND(L120*IF(AND(UPPER(H120)="SIM",ISNUMBER(I120)),IF(INDEX(posicao_contratual!$Y$2:$Y$200,MATCH($A120,posicao_contratual!$A$2:$A$200,0))=(MATCH($C120,{"C0","C1","C2","C3","C4"},0)-1),F120,ROUND(F120*INDEX(parametros!$F$2:$F$6,MIN((MATCH($C120,{"C0","C1","C2","C3","C4"},0)-1)+1,COUNT(parametros!$F$2:$F$6)))/INDEX(parametros!$F$2:$F$6,MIN(INDEX(posicao_contratual!$Y$2:$Y$200,MATCH($A120,posicao_contratual!$A$2:$A$200,0))+1,COUNT(parametros!$F$2:$F$6))),2)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item.","OK")))))))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IF(OR($A121="",$C121=""),"",IF(NOT(ISNUMBER(INDEX(posicao_contratual!$Y$2:$Y$200,MATCH($A121,posicao_contratual!$A$2:$A$200,0)))),"",IF(INDEX(posicao_contratual!$Y$2:$Y$200,MATCH($A121,posicao_contratual!$A$2:$A$200,0))&gt;(MATCH($C121,{"C0","C1","C2","C3","C4"},0)-1),"",INDEX(parametros!$F$2:$F$6,MIN((MATCH($C121,{"C0","C1","C2","C3","C4"},0)-1)+1,COUNT(parametros!$F$2:$F$6)))/INDEX(parametros!$F$2:$F$6,MIN(INDEX(posicao_contratual!$Y$2:$Y$200,MATCH($A121,posicao_contratual!$A$2:$A$200,0))+1,COUNT(parametros!$F$2:$F$6)))))),"")</f>
        <v/>
      </c>
      <c r="J121" s="107" t="str">
        <f>IF(OR(L121="",F121=""),"",ROUND(L121*IF(AND(UPPER(H121)="SIM",ISNUMBER(I121)),IF(INDEX(posicao_contratual!$Y$2:$Y$200,MATCH($A121,posicao_contratual!$A$2:$A$200,0))=(MATCH($C121,{"C0","C1","C2","C3","C4"},0)-1),F121,ROUND(F121*INDEX(parametros!$F$2:$F$6,MIN((MATCH($C121,{"C0","C1","C2","C3","C4"},0)-1)+1,COUNT(parametros!$F$2:$F$6)))/INDEX(parametros!$F$2:$F$6,MIN(INDEX(posicao_contratual!$Y$2:$Y$200,MATCH($A121,posicao_contratual!$A$2:$A$200,0))+1,COUNT(parametros!$F$2:$F$6))),2)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item.","OK")))))))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IF(OR($A122="",$C122=""),"",IF(NOT(ISNUMBER(INDEX(posicao_contratual!$Y$2:$Y$200,MATCH($A122,posicao_contratual!$A$2:$A$200,0)))),"",IF(INDEX(posicao_contratual!$Y$2:$Y$200,MATCH($A122,posicao_contratual!$A$2:$A$200,0))&gt;(MATCH($C122,{"C0","C1","C2","C3","C4"},0)-1),"",INDEX(parametros!$F$2:$F$6,MIN((MATCH($C122,{"C0","C1","C2","C3","C4"},0)-1)+1,COUNT(parametros!$F$2:$F$6)))/INDEX(parametros!$F$2:$F$6,MIN(INDEX(posicao_contratual!$Y$2:$Y$200,MATCH($A122,posicao_contratual!$A$2:$A$200,0))+1,COUNT(parametros!$F$2:$F$6)))))),"")</f>
        <v/>
      </c>
      <c r="J122" s="107" t="str">
        <f>IF(OR(L122="",F122=""),"",ROUND(L122*IF(AND(UPPER(H122)="SIM",ISNUMBER(I122)),IF(INDEX(posicao_contratual!$Y$2:$Y$200,MATCH($A122,posicao_contratual!$A$2:$A$200,0))=(MATCH($C122,{"C0","C1","C2","C3","C4"},0)-1),F122,ROUND(F122*INDEX(parametros!$F$2:$F$6,MIN((MATCH($C122,{"C0","C1","C2","C3","C4"},0)-1)+1,COUNT(parametros!$F$2:$F$6)))/INDEX(parametros!$F$2:$F$6,MIN(INDEX(posicao_contratual!$Y$2:$Y$200,MATCH($A122,posicao_contratual!$A$2:$A$200,0))+1,COUNT(parametros!$F$2:$F$6))),2)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item.","OK")))))))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IF(OR($A123="",$C123=""),"",IF(NOT(ISNUMBER(INDEX(posicao_contratual!$Y$2:$Y$200,MATCH($A123,posicao_contratual!$A$2:$A$200,0)))),"",IF(INDEX(posicao_contratual!$Y$2:$Y$200,MATCH($A123,posicao_contratual!$A$2:$A$200,0))&gt;(MATCH($C123,{"C0","C1","C2","C3","C4"},0)-1),"",INDEX(parametros!$F$2:$F$6,MIN((MATCH($C123,{"C0","C1","C2","C3","C4"},0)-1)+1,COUNT(parametros!$F$2:$F$6)))/INDEX(parametros!$F$2:$F$6,MIN(INDEX(posicao_contratual!$Y$2:$Y$200,MATCH($A123,posicao_contratual!$A$2:$A$200,0))+1,COUNT(parametros!$F$2:$F$6)))))),"")</f>
        <v/>
      </c>
      <c r="J123" s="107" t="str">
        <f>IF(OR(L123="",F123=""),"",ROUND(L123*IF(AND(UPPER(H123)="SIM",ISNUMBER(I123)),IF(INDEX(posicao_contratual!$Y$2:$Y$200,MATCH($A123,posicao_contratual!$A$2:$A$200,0))=(MATCH($C123,{"C0","C1","C2","C3","C4"},0)-1),F123,ROUND(F123*INDEX(parametros!$F$2:$F$6,MIN((MATCH($C123,{"C0","C1","C2","C3","C4"},0)-1)+1,COUNT(parametros!$F$2:$F$6)))/INDEX(parametros!$F$2:$F$6,MIN(INDEX(posicao_contratual!$Y$2:$Y$200,MATCH($A123,posicao_contratual!$A$2:$A$200,0))+1,COUNT(parametros!$F$2:$F$6))),2)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item.","OK")))))))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IF(OR($A124="",$C124=""),"",IF(NOT(ISNUMBER(INDEX(posicao_contratual!$Y$2:$Y$200,MATCH($A124,posicao_contratual!$A$2:$A$200,0)))),"",IF(INDEX(posicao_contratual!$Y$2:$Y$200,MATCH($A124,posicao_contratual!$A$2:$A$200,0))&gt;(MATCH($C124,{"C0","C1","C2","C3","C4"},0)-1),"",INDEX(parametros!$F$2:$F$6,MIN((MATCH($C124,{"C0","C1","C2","C3","C4"},0)-1)+1,COUNT(parametros!$F$2:$F$6)))/INDEX(parametros!$F$2:$F$6,MIN(INDEX(posicao_contratual!$Y$2:$Y$200,MATCH($A124,posicao_contratual!$A$2:$A$200,0))+1,COUNT(parametros!$F$2:$F$6)))))),"")</f>
        <v/>
      </c>
      <c r="J124" s="107" t="str">
        <f>IF(OR(L124="",F124=""),"",ROUND(L124*IF(AND(UPPER(H124)="SIM",ISNUMBER(I124)),IF(INDEX(posicao_contratual!$Y$2:$Y$200,MATCH($A124,posicao_contratual!$A$2:$A$200,0))=(MATCH($C124,{"C0","C1","C2","C3","C4"},0)-1),F124,ROUND(F124*INDEX(parametros!$F$2:$F$6,MIN((MATCH($C124,{"C0","C1","C2","C3","C4"},0)-1)+1,COUNT(parametros!$F$2:$F$6)))/INDEX(parametros!$F$2:$F$6,MIN(INDEX(posicao_contratual!$Y$2:$Y$200,MATCH($A124,posicao_contratual!$A$2:$A$200,0))+1,COUNT(parametros!$F$2:$F$6))),2)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item.","OK")))))))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IF(OR($A125="",$C125=""),"",IF(NOT(ISNUMBER(INDEX(posicao_contratual!$Y$2:$Y$200,MATCH($A125,posicao_contratual!$A$2:$A$200,0)))),"",IF(INDEX(posicao_contratual!$Y$2:$Y$200,MATCH($A125,posicao_contratual!$A$2:$A$200,0))&gt;(MATCH($C125,{"C0","C1","C2","C3","C4"},0)-1),"",INDEX(parametros!$F$2:$F$6,MIN((MATCH($C125,{"C0","C1","C2","C3","C4"},0)-1)+1,COUNT(parametros!$F$2:$F$6)))/INDEX(parametros!$F$2:$F$6,MIN(INDEX(posicao_contratual!$Y$2:$Y$200,MATCH($A125,posicao_contratual!$A$2:$A$200,0))+1,COUNT(parametros!$F$2:$F$6)))))),"")</f>
        <v/>
      </c>
      <c r="J125" s="107" t="str">
        <f>IF(OR(L125="",F125=""),"",ROUND(L125*IF(AND(UPPER(H125)="SIM",ISNUMBER(I125)),IF(INDEX(posicao_contratual!$Y$2:$Y$200,MATCH($A125,posicao_contratual!$A$2:$A$200,0))=(MATCH($C125,{"C0","C1","C2","C3","C4"},0)-1),F125,ROUND(F125*INDEX(parametros!$F$2:$F$6,MIN((MATCH($C125,{"C0","C1","C2","C3","C4"},0)-1)+1,COUNT(parametros!$F$2:$F$6)))/INDEX(parametros!$F$2:$F$6,MIN(INDEX(posicao_contratual!$Y$2:$Y$200,MATCH($A125,posicao_contratual!$A$2:$A$200,0))+1,COUNT(parametros!$F$2:$F$6))),2)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item.","OK")))))))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IF(OR($A126="",$C126=""),"",IF(NOT(ISNUMBER(INDEX(posicao_contratual!$Y$2:$Y$200,MATCH($A126,posicao_contratual!$A$2:$A$200,0)))),"",IF(INDEX(posicao_contratual!$Y$2:$Y$200,MATCH($A126,posicao_contratual!$A$2:$A$200,0))&gt;(MATCH($C126,{"C0","C1","C2","C3","C4"},0)-1),"",INDEX(parametros!$F$2:$F$6,MIN((MATCH($C126,{"C0","C1","C2","C3","C4"},0)-1)+1,COUNT(parametros!$F$2:$F$6)))/INDEX(parametros!$F$2:$F$6,MIN(INDEX(posicao_contratual!$Y$2:$Y$200,MATCH($A126,posicao_contratual!$A$2:$A$200,0))+1,COUNT(parametros!$F$2:$F$6)))))),"")</f>
        <v/>
      </c>
      <c r="J126" s="107" t="str">
        <f>IF(OR(L126="",F126=""),"",ROUND(L126*IF(AND(UPPER(H126)="SIM",ISNUMBER(I126)),IF(INDEX(posicao_contratual!$Y$2:$Y$200,MATCH($A126,posicao_contratual!$A$2:$A$200,0))=(MATCH($C126,{"C0","C1","C2","C3","C4"},0)-1),F126,ROUND(F126*INDEX(parametros!$F$2:$F$6,MIN((MATCH($C126,{"C0","C1","C2","C3","C4"},0)-1)+1,COUNT(parametros!$F$2:$F$6)))/INDEX(parametros!$F$2:$F$6,MIN(INDEX(posicao_contratual!$Y$2:$Y$200,MATCH($A126,posicao_contratual!$A$2:$A$200,0))+1,COUNT(parametros!$F$2:$F$6))),2)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item.","OK")))))))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IF(OR($A127="",$C127=""),"",IF(NOT(ISNUMBER(INDEX(posicao_contratual!$Y$2:$Y$200,MATCH($A127,posicao_contratual!$A$2:$A$200,0)))),"",IF(INDEX(posicao_contratual!$Y$2:$Y$200,MATCH($A127,posicao_contratual!$A$2:$A$200,0))&gt;(MATCH($C127,{"C0","C1","C2","C3","C4"},0)-1),"",INDEX(parametros!$F$2:$F$6,MIN((MATCH($C127,{"C0","C1","C2","C3","C4"},0)-1)+1,COUNT(parametros!$F$2:$F$6)))/INDEX(parametros!$F$2:$F$6,MIN(INDEX(posicao_contratual!$Y$2:$Y$200,MATCH($A127,posicao_contratual!$A$2:$A$200,0))+1,COUNT(parametros!$F$2:$F$6)))))),"")</f>
        <v/>
      </c>
      <c r="J127" s="107" t="str">
        <f>IF(OR(L127="",F127=""),"",ROUND(L127*IF(AND(UPPER(H127)="SIM",ISNUMBER(I127)),IF(INDEX(posicao_contratual!$Y$2:$Y$200,MATCH($A127,posicao_contratual!$A$2:$A$200,0))=(MATCH($C127,{"C0","C1","C2","C3","C4"},0)-1),F127,ROUND(F127*INDEX(parametros!$F$2:$F$6,MIN((MATCH($C127,{"C0","C1","C2","C3","C4"},0)-1)+1,COUNT(parametros!$F$2:$F$6)))/INDEX(parametros!$F$2:$F$6,MIN(INDEX(posicao_contratual!$Y$2:$Y$200,MATCH($A127,posicao_contratual!$A$2:$A$200,0))+1,COUNT(parametros!$F$2:$F$6))),2)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item.","OK")))))))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IF(OR($A128="",$C128=""),"",IF(NOT(ISNUMBER(INDEX(posicao_contratual!$Y$2:$Y$200,MATCH($A128,posicao_contratual!$A$2:$A$200,0)))),"",IF(INDEX(posicao_contratual!$Y$2:$Y$200,MATCH($A128,posicao_contratual!$A$2:$A$200,0))&gt;(MATCH($C128,{"C0","C1","C2","C3","C4"},0)-1),"",INDEX(parametros!$F$2:$F$6,MIN((MATCH($C128,{"C0","C1","C2","C3","C4"},0)-1)+1,COUNT(parametros!$F$2:$F$6)))/INDEX(parametros!$F$2:$F$6,MIN(INDEX(posicao_contratual!$Y$2:$Y$200,MATCH($A128,posicao_contratual!$A$2:$A$200,0))+1,COUNT(parametros!$F$2:$F$6)))))),"")</f>
        <v/>
      </c>
      <c r="J128" s="107" t="str">
        <f>IF(OR(L128="",F128=""),"",ROUND(L128*IF(AND(UPPER(H128)="SIM",ISNUMBER(I128)),IF(INDEX(posicao_contratual!$Y$2:$Y$200,MATCH($A128,posicao_contratual!$A$2:$A$200,0))=(MATCH($C128,{"C0","C1","C2","C3","C4"},0)-1),F128,ROUND(F128*INDEX(parametros!$F$2:$F$6,MIN((MATCH($C128,{"C0","C1","C2","C3","C4"},0)-1)+1,COUNT(parametros!$F$2:$F$6)))/INDEX(parametros!$F$2:$F$6,MIN(INDEX(posicao_contratual!$Y$2:$Y$200,MATCH($A128,posicao_contratual!$A$2:$A$200,0))+1,COUNT(parametros!$F$2:$F$6))),2)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item.","OK")))))))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IF(OR($A129="",$C129=""),"",IF(NOT(ISNUMBER(INDEX(posicao_contratual!$Y$2:$Y$200,MATCH($A129,posicao_contratual!$A$2:$A$200,0)))),"",IF(INDEX(posicao_contratual!$Y$2:$Y$200,MATCH($A129,posicao_contratual!$A$2:$A$200,0))&gt;(MATCH($C129,{"C0","C1","C2","C3","C4"},0)-1),"",INDEX(parametros!$F$2:$F$6,MIN((MATCH($C129,{"C0","C1","C2","C3","C4"},0)-1)+1,COUNT(parametros!$F$2:$F$6)))/INDEX(parametros!$F$2:$F$6,MIN(INDEX(posicao_contratual!$Y$2:$Y$200,MATCH($A129,posicao_contratual!$A$2:$A$200,0))+1,COUNT(parametros!$F$2:$F$6)))))),"")</f>
        <v/>
      </c>
      <c r="J129" s="107" t="str">
        <f>IF(OR(L129="",F129=""),"",ROUND(L129*IF(AND(UPPER(H129)="SIM",ISNUMBER(I129)),IF(INDEX(posicao_contratual!$Y$2:$Y$200,MATCH($A129,posicao_contratual!$A$2:$A$200,0))=(MATCH($C129,{"C0","C1","C2","C3","C4"},0)-1),F129,ROUND(F129*INDEX(parametros!$F$2:$F$6,MIN((MATCH($C129,{"C0","C1","C2","C3","C4"},0)-1)+1,COUNT(parametros!$F$2:$F$6)))/INDEX(parametros!$F$2:$F$6,MIN(INDEX(posicao_contratual!$Y$2:$Y$200,MATCH($A129,posicao_contratual!$A$2:$A$200,0))+1,COUNT(parametros!$F$2:$F$6))),2)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item.","OK")))))))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IF(OR($A130="",$C130=""),"",IF(NOT(ISNUMBER(INDEX(posicao_contratual!$Y$2:$Y$200,MATCH($A130,posicao_contratual!$A$2:$A$200,0)))),"",IF(INDEX(posicao_contratual!$Y$2:$Y$200,MATCH($A130,posicao_contratual!$A$2:$A$200,0))&gt;(MATCH($C130,{"C0","C1","C2","C3","C4"},0)-1),"",INDEX(parametros!$F$2:$F$6,MIN((MATCH($C130,{"C0","C1","C2","C3","C4"},0)-1)+1,COUNT(parametros!$F$2:$F$6)))/INDEX(parametros!$F$2:$F$6,MIN(INDEX(posicao_contratual!$Y$2:$Y$200,MATCH($A130,posicao_contratual!$A$2:$A$200,0))+1,COUNT(parametros!$F$2:$F$6)))))),"")</f>
        <v/>
      </c>
      <c r="J130" s="107" t="str">
        <f>IF(OR(L130="",F130=""),"",ROUND(L130*IF(AND(UPPER(H130)="SIM",ISNUMBER(I130)),IF(INDEX(posicao_contratual!$Y$2:$Y$200,MATCH($A130,posicao_contratual!$A$2:$A$200,0))=(MATCH($C130,{"C0","C1","C2","C3","C4"},0)-1),F130,ROUND(F130*INDEX(parametros!$F$2:$F$6,MIN((MATCH($C130,{"C0","C1","C2","C3","C4"},0)-1)+1,COUNT(parametros!$F$2:$F$6)))/INDEX(parametros!$F$2:$F$6,MIN(INDEX(posicao_contratual!$Y$2:$Y$200,MATCH($A130,posicao_contratual!$A$2:$A$200,0))+1,COUNT(parametros!$F$2:$F$6))),2)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item.","OK")))))))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IF(OR($A131="",$C131=""),"",IF(NOT(ISNUMBER(INDEX(posicao_contratual!$Y$2:$Y$200,MATCH($A131,posicao_contratual!$A$2:$A$200,0)))),"",IF(INDEX(posicao_contratual!$Y$2:$Y$200,MATCH($A131,posicao_contratual!$A$2:$A$200,0))&gt;(MATCH($C131,{"C0","C1","C2","C3","C4"},0)-1),"",INDEX(parametros!$F$2:$F$6,MIN((MATCH($C131,{"C0","C1","C2","C3","C4"},0)-1)+1,COUNT(parametros!$F$2:$F$6)))/INDEX(parametros!$F$2:$F$6,MIN(INDEX(posicao_contratual!$Y$2:$Y$200,MATCH($A131,posicao_contratual!$A$2:$A$200,0))+1,COUNT(parametros!$F$2:$F$6)))))),"")</f>
        <v/>
      </c>
      <c r="J131" s="107" t="str">
        <f>IF(OR(L131="",F131=""),"",ROUND(L131*IF(AND(UPPER(H131)="SIM",ISNUMBER(I131)),IF(INDEX(posicao_contratual!$Y$2:$Y$200,MATCH($A131,posicao_contratual!$A$2:$A$200,0))=(MATCH($C131,{"C0","C1","C2","C3","C4"},0)-1),F131,ROUND(F131*INDEX(parametros!$F$2:$F$6,MIN((MATCH($C131,{"C0","C1","C2","C3","C4"},0)-1)+1,COUNT(parametros!$F$2:$F$6)))/INDEX(parametros!$F$2:$F$6,MIN(INDEX(posicao_contratual!$Y$2:$Y$200,MATCH($A131,posicao_contratual!$A$2:$A$200,0))+1,COUNT(parametros!$F$2:$F$6))),2)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item.","OK")))))))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IF(OR($A132="",$C132=""),"",IF(NOT(ISNUMBER(INDEX(posicao_contratual!$Y$2:$Y$200,MATCH($A132,posicao_contratual!$A$2:$A$200,0)))),"",IF(INDEX(posicao_contratual!$Y$2:$Y$200,MATCH($A132,posicao_contratual!$A$2:$A$200,0))&gt;(MATCH($C132,{"C0","C1","C2","C3","C4"},0)-1),"",INDEX(parametros!$F$2:$F$6,MIN((MATCH($C132,{"C0","C1","C2","C3","C4"},0)-1)+1,COUNT(parametros!$F$2:$F$6)))/INDEX(parametros!$F$2:$F$6,MIN(INDEX(posicao_contratual!$Y$2:$Y$200,MATCH($A132,posicao_contratual!$A$2:$A$200,0))+1,COUNT(parametros!$F$2:$F$6)))))),"")</f>
        <v/>
      </c>
      <c r="J132" s="107" t="str">
        <f>IF(OR(L132="",F132=""),"",ROUND(L132*IF(AND(UPPER(H132)="SIM",ISNUMBER(I132)),IF(INDEX(posicao_contratual!$Y$2:$Y$200,MATCH($A132,posicao_contratual!$A$2:$A$200,0))=(MATCH($C132,{"C0","C1","C2","C3","C4"},0)-1),F132,ROUND(F132*INDEX(parametros!$F$2:$F$6,MIN((MATCH($C132,{"C0","C1","C2","C3","C4"},0)-1)+1,COUNT(parametros!$F$2:$F$6)))/INDEX(parametros!$F$2:$F$6,MIN(INDEX(posicao_contratual!$Y$2:$Y$200,MATCH($A132,posicao_contratual!$A$2:$A$200,0))+1,COUNT(parametros!$F$2:$F$6))),2)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item.","OK")))))))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IF(OR($A133="",$C133=""),"",IF(NOT(ISNUMBER(INDEX(posicao_contratual!$Y$2:$Y$200,MATCH($A133,posicao_contratual!$A$2:$A$200,0)))),"",IF(INDEX(posicao_contratual!$Y$2:$Y$200,MATCH($A133,posicao_contratual!$A$2:$A$200,0))&gt;(MATCH($C133,{"C0","C1","C2","C3","C4"},0)-1),"",INDEX(parametros!$F$2:$F$6,MIN((MATCH($C133,{"C0","C1","C2","C3","C4"},0)-1)+1,COUNT(parametros!$F$2:$F$6)))/INDEX(parametros!$F$2:$F$6,MIN(INDEX(posicao_contratual!$Y$2:$Y$200,MATCH($A133,posicao_contratual!$A$2:$A$200,0))+1,COUNT(parametros!$F$2:$F$6)))))),"")</f>
        <v/>
      </c>
      <c r="J133" s="107" t="str">
        <f>IF(OR(L133="",F133=""),"",ROUND(L133*IF(AND(UPPER(H133)="SIM",ISNUMBER(I133)),IF(INDEX(posicao_contratual!$Y$2:$Y$200,MATCH($A133,posicao_contratual!$A$2:$A$200,0))=(MATCH($C133,{"C0","C1","C2","C3","C4"},0)-1),F133,ROUND(F133*INDEX(parametros!$F$2:$F$6,MIN((MATCH($C133,{"C0","C1","C2","C3","C4"},0)-1)+1,COUNT(parametros!$F$2:$F$6)))/INDEX(parametros!$F$2:$F$6,MIN(INDEX(posicao_contratual!$Y$2:$Y$200,MATCH($A133,posicao_contratual!$A$2:$A$200,0))+1,COUNT(parametros!$F$2:$F$6))),2)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item.","OK")))))))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IF(OR($A134="",$C134=""),"",IF(NOT(ISNUMBER(INDEX(posicao_contratual!$Y$2:$Y$200,MATCH($A134,posicao_contratual!$A$2:$A$200,0)))),"",IF(INDEX(posicao_contratual!$Y$2:$Y$200,MATCH($A134,posicao_contratual!$A$2:$A$200,0))&gt;(MATCH($C134,{"C0","C1","C2","C3","C4"},0)-1),"",INDEX(parametros!$F$2:$F$6,MIN((MATCH($C134,{"C0","C1","C2","C3","C4"},0)-1)+1,COUNT(parametros!$F$2:$F$6)))/INDEX(parametros!$F$2:$F$6,MIN(INDEX(posicao_contratual!$Y$2:$Y$200,MATCH($A134,posicao_contratual!$A$2:$A$200,0))+1,COUNT(parametros!$F$2:$F$6)))))),"")</f>
        <v/>
      </c>
      <c r="J134" s="107" t="str">
        <f>IF(OR(L134="",F134=""),"",ROUND(L134*IF(AND(UPPER(H134)="SIM",ISNUMBER(I134)),IF(INDEX(posicao_contratual!$Y$2:$Y$200,MATCH($A134,posicao_contratual!$A$2:$A$200,0))=(MATCH($C134,{"C0","C1","C2","C3","C4"},0)-1),F134,ROUND(F134*INDEX(parametros!$F$2:$F$6,MIN((MATCH($C134,{"C0","C1","C2","C3","C4"},0)-1)+1,COUNT(parametros!$F$2:$F$6)))/INDEX(parametros!$F$2:$F$6,MIN(INDEX(posicao_contratual!$Y$2:$Y$200,MATCH($A134,posicao_contratual!$A$2:$A$200,0))+1,COUNT(parametros!$F$2:$F$6))),2)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item.","OK")))))))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IF(OR($A135="",$C135=""),"",IF(NOT(ISNUMBER(INDEX(posicao_contratual!$Y$2:$Y$200,MATCH($A135,posicao_contratual!$A$2:$A$200,0)))),"",IF(INDEX(posicao_contratual!$Y$2:$Y$200,MATCH($A135,posicao_contratual!$A$2:$A$200,0))&gt;(MATCH($C135,{"C0","C1","C2","C3","C4"},0)-1),"",INDEX(parametros!$F$2:$F$6,MIN((MATCH($C135,{"C0","C1","C2","C3","C4"},0)-1)+1,COUNT(parametros!$F$2:$F$6)))/INDEX(parametros!$F$2:$F$6,MIN(INDEX(posicao_contratual!$Y$2:$Y$200,MATCH($A135,posicao_contratual!$A$2:$A$200,0))+1,COUNT(parametros!$F$2:$F$6)))))),"")</f>
        <v/>
      </c>
      <c r="J135" s="107" t="str">
        <f>IF(OR(L135="",F135=""),"",ROUND(L135*IF(AND(UPPER(H135)="SIM",ISNUMBER(I135)),IF(INDEX(posicao_contratual!$Y$2:$Y$200,MATCH($A135,posicao_contratual!$A$2:$A$200,0))=(MATCH($C135,{"C0","C1","C2","C3","C4"},0)-1),F135,ROUND(F135*INDEX(parametros!$F$2:$F$6,MIN((MATCH($C135,{"C0","C1","C2","C3","C4"},0)-1)+1,COUNT(parametros!$F$2:$F$6)))/INDEX(parametros!$F$2:$F$6,MIN(INDEX(posicao_contratual!$Y$2:$Y$200,MATCH($A135,posicao_contratual!$A$2:$A$200,0))+1,COUNT(parametros!$F$2:$F$6))),2)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item.","OK")))))))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IF(OR($A136="",$C136=""),"",IF(NOT(ISNUMBER(INDEX(posicao_contratual!$Y$2:$Y$200,MATCH($A136,posicao_contratual!$A$2:$A$200,0)))),"",IF(INDEX(posicao_contratual!$Y$2:$Y$200,MATCH($A136,posicao_contratual!$A$2:$A$200,0))&gt;(MATCH($C136,{"C0","C1","C2","C3","C4"},0)-1),"",INDEX(parametros!$F$2:$F$6,MIN((MATCH($C136,{"C0","C1","C2","C3","C4"},0)-1)+1,COUNT(parametros!$F$2:$F$6)))/INDEX(parametros!$F$2:$F$6,MIN(INDEX(posicao_contratual!$Y$2:$Y$200,MATCH($A136,posicao_contratual!$A$2:$A$200,0))+1,COUNT(parametros!$F$2:$F$6)))))),"")</f>
        <v/>
      </c>
      <c r="J136" s="107" t="str">
        <f>IF(OR(L136="",F136=""),"",ROUND(L136*IF(AND(UPPER(H136)="SIM",ISNUMBER(I136)),IF(INDEX(posicao_contratual!$Y$2:$Y$200,MATCH($A136,posicao_contratual!$A$2:$A$200,0))=(MATCH($C136,{"C0","C1","C2","C3","C4"},0)-1),F136,ROUND(F136*INDEX(parametros!$F$2:$F$6,MIN((MATCH($C136,{"C0","C1","C2","C3","C4"},0)-1)+1,COUNT(parametros!$F$2:$F$6)))/INDEX(parametros!$F$2:$F$6,MIN(INDEX(posicao_contratual!$Y$2:$Y$200,MATCH($A136,posicao_contratual!$A$2:$A$200,0))+1,COUNT(parametros!$F$2:$F$6))),2)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item.","OK")))))))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IF(OR($A137="",$C137=""),"",IF(NOT(ISNUMBER(INDEX(posicao_contratual!$Y$2:$Y$200,MATCH($A137,posicao_contratual!$A$2:$A$200,0)))),"",IF(INDEX(posicao_contratual!$Y$2:$Y$200,MATCH($A137,posicao_contratual!$A$2:$A$200,0))&gt;(MATCH($C137,{"C0","C1","C2","C3","C4"},0)-1),"",INDEX(parametros!$F$2:$F$6,MIN((MATCH($C137,{"C0","C1","C2","C3","C4"},0)-1)+1,COUNT(parametros!$F$2:$F$6)))/INDEX(parametros!$F$2:$F$6,MIN(INDEX(posicao_contratual!$Y$2:$Y$200,MATCH($A137,posicao_contratual!$A$2:$A$200,0))+1,COUNT(parametros!$F$2:$F$6)))))),"")</f>
        <v/>
      </c>
      <c r="J137" s="107" t="str">
        <f>IF(OR(L137="",F137=""),"",ROUND(L137*IF(AND(UPPER(H137)="SIM",ISNUMBER(I137)),IF(INDEX(posicao_contratual!$Y$2:$Y$200,MATCH($A137,posicao_contratual!$A$2:$A$200,0))=(MATCH($C137,{"C0","C1","C2","C3","C4"},0)-1),F137,ROUND(F137*INDEX(parametros!$F$2:$F$6,MIN((MATCH($C137,{"C0","C1","C2","C3","C4"},0)-1)+1,COUNT(parametros!$F$2:$F$6)))/INDEX(parametros!$F$2:$F$6,MIN(INDEX(posicao_contratual!$Y$2:$Y$200,MATCH($A137,posicao_contratual!$A$2:$A$200,0))+1,COUNT(parametros!$F$2:$F$6))),2)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item.","OK")))))))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IF(OR($A138="",$C138=""),"",IF(NOT(ISNUMBER(INDEX(posicao_contratual!$Y$2:$Y$200,MATCH($A138,posicao_contratual!$A$2:$A$200,0)))),"",IF(INDEX(posicao_contratual!$Y$2:$Y$200,MATCH($A138,posicao_contratual!$A$2:$A$200,0))&gt;(MATCH($C138,{"C0","C1","C2","C3","C4"},0)-1),"",INDEX(parametros!$F$2:$F$6,MIN((MATCH($C138,{"C0","C1","C2","C3","C4"},0)-1)+1,COUNT(parametros!$F$2:$F$6)))/INDEX(parametros!$F$2:$F$6,MIN(INDEX(posicao_contratual!$Y$2:$Y$200,MATCH($A138,posicao_contratual!$A$2:$A$200,0))+1,COUNT(parametros!$F$2:$F$6)))))),"")</f>
        <v/>
      </c>
      <c r="J138" s="107" t="str">
        <f>IF(OR(L138="",F138=""),"",ROUND(L138*IF(AND(UPPER(H138)="SIM",ISNUMBER(I138)),IF(INDEX(posicao_contratual!$Y$2:$Y$200,MATCH($A138,posicao_contratual!$A$2:$A$200,0))=(MATCH($C138,{"C0","C1","C2","C3","C4"},0)-1),F138,ROUND(F138*INDEX(parametros!$F$2:$F$6,MIN((MATCH($C138,{"C0","C1","C2","C3","C4"},0)-1)+1,COUNT(parametros!$F$2:$F$6)))/INDEX(parametros!$F$2:$F$6,MIN(INDEX(posicao_contratual!$Y$2:$Y$200,MATCH($A138,posicao_contratual!$A$2:$A$200,0))+1,COUNT(parametros!$F$2:$F$6))),2)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item.","OK")))))))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IF(OR($A139="",$C139=""),"",IF(NOT(ISNUMBER(INDEX(posicao_contratual!$Y$2:$Y$200,MATCH($A139,posicao_contratual!$A$2:$A$200,0)))),"",IF(INDEX(posicao_contratual!$Y$2:$Y$200,MATCH($A139,posicao_contratual!$A$2:$A$200,0))&gt;(MATCH($C139,{"C0","C1","C2","C3","C4"},0)-1),"",INDEX(parametros!$F$2:$F$6,MIN((MATCH($C139,{"C0","C1","C2","C3","C4"},0)-1)+1,COUNT(parametros!$F$2:$F$6)))/INDEX(parametros!$F$2:$F$6,MIN(INDEX(posicao_contratual!$Y$2:$Y$200,MATCH($A139,posicao_contratual!$A$2:$A$200,0))+1,COUNT(parametros!$F$2:$F$6)))))),"")</f>
        <v/>
      </c>
      <c r="J139" s="107" t="str">
        <f>IF(OR(L139="",F139=""),"",ROUND(L139*IF(AND(UPPER(H139)="SIM",ISNUMBER(I139)),IF(INDEX(posicao_contratual!$Y$2:$Y$200,MATCH($A139,posicao_contratual!$A$2:$A$200,0))=(MATCH($C139,{"C0","C1","C2","C3","C4"},0)-1),F139,ROUND(F139*INDEX(parametros!$F$2:$F$6,MIN((MATCH($C139,{"C0","C1","C2","C3","C4"},0)-1)+1,COUNT(parametros!$F$2:$F$6)))/INDEX(parametros!$F$2:$F$6,MIN(INDEX(posicao_contratual!$Y$2:$Y$200,MATCH($A139,posicao_contratual!$A$2:$A$200,0))+1,COUNT(parametros!$F$2:$F$6))),2)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item.","OK")))))))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IF(OR($A140="",$C140=""),"",IF(NOT(ISNUMBER(INDEX(posicao_contratual!$Y$2:$Y$200,MATCH($A140,posicao_contratual!$A$2:$A$200,0)))),"",IF(INDEX(posicao_contratual!$Y$2:$Y$200,MATCH($A140,posicao_contratual!$A$2:$A$200,0))&gt;(MATCH($C140,{"C0","C1","C2","C3","C4"},0)-1),"",INDEX(parametros!$F$2:$F$6,MIN((MATCH($C140,{"C0","C1","C2","C3","C4"},0)-1)+1,COUNT(parametros!$F$2:$F$6)))/INDEX(parametros!$F$2:$F$6,MIN(INDEX(posicao_contratual!$Y$2:$Y$200,MATCH($A140,posicao_contratual!$A$2:$A$200,0))+1,COUNT(parametros!$F$2:$F$6)))))),"")</f>
        <v/>
      </c>
      <c r="J140" s="107" t="str">
        <f>IF(OR(L140="",F140=""),"",ROUND(L140*IF(AND(UPPER(H140)="SIM",ISNUMBER(I140)),IF(INDEX(posicao_contratual!$Y$2:$Y$200,MATCH($A140,posicao_contratual!$A$2:$A$200,0))=(MATCH($C140,{"C0","C1","C2","C3","C4"},0)-1),F140,ROUND(F140*INDEX(parametros!$F$2:$F$6,MIN((MATCH($C140,{"C0","C1","C2","C3","C4"},0)-1)+1,COUNT(parametros!$F$2:$F$6)))/INDEX(parametros!$F$2:$F$6,MIN(INDEX(posicao_contratual!$Y$2:$Y$200,MATCH($A140,posicao_contratual!$A$2:$A$200,0))+1,COUNT(parametros!$F$2:$F$6))),2)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item.","OK")))))))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IF(OR($A141="",$C141=""),"",IF(NOT(ISNUMBER(INDEX(posicao_contratual!$Y$2:$Y$200,MATCH($A141,posicao_contratual!$A$2:$A$200,0)))),"",IF(INDEX(posicao_contratual!$Y$2:$Y$200,MATCH($A141,posicao_contratual!$A$2:$A$200,0))&gt;(MATCH($C141,{"C0","C1","C2","C3","C4"},0)-1),"",INDEX(parametros!$F$2:$F$6,MIN((MATCH($C141,{"C0","C1","C2","C3","C4"},0)-1)+1,COUNT(parametros!$F$2:$F$6)))/INDEX(parametros!$F$2:$F$6,MIN(INDEX(posicao_contratual!$Y$2:$Y$200,MATCH($A141,posicao_contratual!$A$2:$A$200,0))+1,COUNT(parametros!$F$2:$F$6)))))),"")</f>
        <v/>
      </c>
      <c r="J141" s="107" t="str">
        <f>IF(OR(L141="",F141=""),"",ROUND(L141*IF(AND(UPPER(H141)="SIM",ISNUMBER(I141)),IF(INDEX(posicao_contratual!$Y$2:$Y$200,MATCH($A141,posicao_contratual!$A$2:$A$200,0))=(MATCH($C141,{"C0","C1","C2","C3","C4"},0)-1),F141,ROUND(F141*INDEX(parametros!$F$2:$F$6,MIN((MATCH($C141,{"C0","C1","C2","C3","C4"},0)-1)+1,COUNT(parametros!$F$2:$F$6)))/INDEX(parametros!$F$2:$F$6,MIN(INDEX(posicao_contratual!$Y$2:$Y$200,MATCH($A141,posicao_contratual!$A$2:$A$200,0))+1,COUNT(parametros!$F$2:$F$6))),2)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item.","OK")))))))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IF(OR($A142="",$C142=""),"",IF(NOT(ISNUMBER(INDEX(posicao_contratual!$Y$2:$Y$200,MATCH($A142,posicao_contratual!$A$2:$A$200,0)))),"",IF(INDEX(posicao_contratual!$Y$2:$Y$200,MATCH($A142,posicao_contratual!$A$2:$A$200,0))&gt;(MATCH($C142,{"C0","C1","C2","C3","C4"},0)-1),"",INDEX(parametros!$F$2:$F$6,MIN((MATCH($C142,{"C0","C1","C2","C3","C4"},0)-1)+1,COUNT(parametros!$F$2:$F$6)))/INDEX(parametros!$F$2:$F$6,MIN(INDEX(posicao_contratual!$Y$2:$Y$200,MATCH($A142,posicao_contratual!$A$2:$A$200,0))+1,COUNT(parametros!$F$2:$F$6)))))),"")</f>
        <v/>
      </c>
      <c r="J142" s="107" t="str">
        <f>IF(OR(L142="",F142=""),"",ROUND(L142*IF(AND(UPPER(H142)="SIM",ISNUMBER(I142)),IF(INDEX(posicao_contratual!$Y$2:$Y$200,MATCH($A142,posicao_contratual!$A$2:$A$200,0))=(MATCH($C142,{"C0","C1","C2","C3","C4"},0)-1),F142,ROUND(F142*INDEX(parametros!$F$2:$F$6,MIN((MATCH($C142,{"C0","C1","C2","C3","C4"},0)-1)+1,COUNT(parametros!$F$2:$F$6)))/INDEX(parametros!$F$2:$F$6,MIN(INDEX(posicao_contratual!$Y$2:$Y$200,MATCH($A142,posicao_contratual!$A$2:$A$200,0))+1,COUNT(parametros!$F$2:$F$6))),2)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item.","OK")))))))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IF(OR($A143="",$C143=""),"",IF(NOT(ISNUMBER(INDEX(posicao_contratual!$Y$2:$Y$200,MATCH($A143,posicao_contratual!$A$2:$A$200,0)))),"",IF(INDEX(posicao_contratual!$Y$2:$Y$200,MATCH($A143,posicao_contratual!$A$2:$A$200,0))&gt;(MATCH($C143,{"C0","C1","C2","C3","C4"},0)-1),"",INDEX(parametros!$F$2:$F$6,MIN((MATCH($C143,{"C0","C1","C2","C3","C4"},0)-1)+1,COUNT(parametros!$F$2:$F$6)))/INDEX(parametros!$F$2:$F$6,MIN(INDEX(posicao_contratual!$Y$2:$Y$200,MATCH($A143,posicao_contratual!$A$2:$A$200,0))+1,COUNT(parametros!$F$2:$F$6)))))),"")</f>
        <v/>
      </c>
      <c r="J143" s="107" t="str">
        <f>IF(OR(L143="",F143=""),"",ROUND(L143*IF(AND(UPPER(H143)="SIM",ISNUMBER(I143)),IF(INDEX(posicao_contratual!$Y$2:$Y$200,MATCH($A143,posicao_contratual!$A$2:$A$200,0))=(MATCH($C143,{"C0","C1","C2","C3","C4"},0)-1),F143,ROUND(F143*INDEX(parametros!$F$2:$F$6,MIN((MATCH($C143,{"C0","C1","C2","C3","C4"},0)-1)+1,COUNT(parametros!$F$2:$F$6)))/INDEX(parametros!$F$2:$F$6,MIN(INDEX(posicao_contratual!$Y$2:$Y$200,MATCH($A143,posicao_contratual!$A$2:$A$200,0))+1,COUNT(parametros!$F$2:$F$6))),2)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item.","OK")))))))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IF(OR($A144="",$C144=""),"",IF(NOT(ISNUMBER(INDEX(posicao_contratual!$Y$2:$Y$200,MATCH($A144,posicao_contratual!$A$2:$A$200,0)))),"",IF(INDEX(posicao_contratual!$Y$2:$Y$200,MATCH($A144,posicao_contratual!$A$2:$A$200,0))&gt;(MATCH($C144,{"C0","C1","C2","C3","C4"},0)-1),"",INDEX(parametros!$F$2:$F$6,MIN((MATCH($C144,{"C0","C1","C2","C3","C4"},0)-1)+1,COUNT(parametros!$F$2:$F$6)))/INDEX(parametros!$F$2:$F$6,MIN(INDEX(posicao_contratual!$Y$2:$Y$200,MATCH($A144,posicao_contratual!$A$2:$A$200,0))+1,COUNT(parametros!$F$2:$F$6)))))),"")</f>
        <v/>
      </c>
      <c r="J144" s="107" t="str">
        <f>IF(OR(L144="",F144=""),"",ROUND(L144*IF(AND(UPPER(H144)="SIM",ISNUMBER(I144)),IF(INDEX(posicao_contratual!$Y$2:$Y$200,MATCH($A144,posicao_contratual!$A$2:$A$200,0))=(MATCH($C144,{"C0","C1","C2","C3","C4"},0)-1),F144,ROUND(F144*INDEX(parametros!$F$2:$F$6,MIN((MATCH($C144,{"C0","C1","C2","C3","C4"},0)-1)+1,COUNT(parametros!$F$2:$F$6)))/INDEX(parametros!$F$2:$F$6,MIN(INDEX(posicao_contratual!$Y$2:$Y$200,MATCH($A144,posicao_contratual!$A$2:$A$200,0))+1,COUNT(parametros!$F$2:$F$6))),2)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item.","OK")))))))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IF(OR($A145="",$C145=""),"",IF(NOT(ISNUMBER(INDEX(posicao_contratual!$Y$2:$Y$200,MATCH($A145,posicao_contratual!$A$2:$A$200,0)))),"",IF(INDEX(posicao_contratual!$Y$2:$Y$200,MATCH($A145,posicao_contratual!$A$2:$A$200,0))&gt;(MATCH($C145,{"C0","C1","C2","C3","C4"},0)-1),"",INDEX(parametros!$F$2:$F$6,MIN((MATCH($C145,{"C0","C1","C2","C3","C4"},0)-1)+1,COUNT(parametros!$F$2:$F$6)))/INDEX(parametros!$F$2:$F$6,MIN(INDEX(posicao_contratual!$Y$2:$Y$200,MATCH($A145,posicao_contratual!$A$2:$A$200,0))+1,COUNT(parametros!$F$2:$F$6)))))),"")</f>
        <v/>
      </c>
      <c r="J145" s="107" t="str">
        <f>IF(OR(L145="",F145=""),"",ROUND(L145*IF(AND(UPPER(H145)="SIM",ISNUMBER(I145)),IF(INDEX(posicao_contratual!$Y$2:$Y$200,MATCH($A145,posicao_contratual!$A$2:$A$200,0))=(MATCH($C145,{"C0","C1","C2","C3","C4"},0)-1),F145,ROUND(F145*INDEX(parametros!$F$2:$F$6,MIN((MATCH($C145,{"C0","C1","C2","C3","C4"},0)-1)+1,COUNT(parametros!$F$2:$F$6)))/INDEX(parametros!$F$2:$F$6,MIN(INDEX(posicao_contratual!$Y$2:$Y$200,MATCH($A145,posicao_contratual!$A$2:$A$200,0))+1,COUNT(parametros!$F$2:$F$6))),2)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item.","OK")))))))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IF(OR($A146="",$C146=""),"",IF(NOT(ISNUMBER(INDEX(posicao_contratual!$Y$2:$Y$200,MATCH($A146,posicao_contratual!$A$2:$A$200,0)))),"",IF(INDEX(posicao_contratual!$Y$2:$Y$200,MATCH($A146,posicao_contratual!$A$2:$A$200,0))&gt;(MATCH($C146,{"C0","C1","C2","C3","C4"},0)-1),"",INDEX(parametros!$F$2:$F$6,MIN((MATCH($C146,{"C0","C1","C2","C3","C4"},0)-1)+1,COUNT(parametros!$F$2:$F$6)))/INDEX(parametros!$F$2:$F$6,MIN(INDEX(posicao_contratual!$Y$2:$Y$200,MATCH($A146,posicao_contratual!$A$2:$A$200,0))+1,COUNT(parametros!$F$2:$F$6)))))),"")</f>
        <v/>
      </c>
      <c r="J146" s="107" t="str">
        <f>IF(OR(L146="",F146=""),"",ROUND(L146*IF(AND(UPPER(H146)="SIM",ISNUMBER(I146)),IF(INDEX(posicao_contratual!$Y$2:$Y$200,MATCH($A146,posicao_contratual!$A$2:$A$200,0))=(MATCH($C146,{"C0","C1","C2","C3","C4"},0)-1),F146,ROUND(F146*INDEX(parametros!$F$2:$F$6,MIN((MATCH($C146,{"C0","C1","C2","C3","C4"},0)-1)+1,COUNT(parametros!$F$2:$F$6)))/INDEX(parametros!$F$2:$F$6,MIN(INDEX(posicao_contratual!$Y$2:$Y$200,MATCH($A146,posicao_contratual!$A$2:$A$200,0))+1,COUNT(parametros!$F$2:$F$6))),2)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item.","OK")))))))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IF(OR($A147="",$C147=""),"",IF(NOT(ISNUMBER(INDEX(posicao_contratual!$Y$2:$Y$200,MATCH($A147,posicao_contratual!$A$2:$A$200,0)))),"",IF(INDEX(posicao_contratual!$Y$2:$Y$200,MATCH($A147,posicao_contratual!$A$2:$A$200,0))&gt;(MATCH($C147,{"C0","C1","C2","C3","C4"},0)-1),"",INDEX(parametros!$F$2:$F$6,MIN((MATCH($C147,{"C0","C1","C2","C3","C4"},0)-1)+1,COUNT(parametros!$F$2:$F$6)))/INDEX(parametros!$F$2:$F$6,MIN(INDEX(posicao_contratual!$Y$2:$Y$200,MATCH($A147,posicao_contratual!$A$2:$A$200,0))+1,COUNT(parametros!$F$2:$F$6)))))),"")</f>
        <v/>
      </c>
      <c r="J147" s="107" t="str">
        <f>IF(OR(L147="",F147=""),"",ROUND(L147*IF(AND(UPPER(H147)="SIM",ISNUMBER(I147)),IF(INDEX(posicao_contratual!$Y$2:$Y$200,MATCH($A147,posicao_contratual!$A$2:$A$200,0))=(MATCH($C147,{"C0","C1","C2","C3","C4"},0)-1),F147,ROUND(F147*INDEX(parametros!$F$2:$F$6,MIN((MATCH($C147,{"C0","C1","C2","C3","C4"},0)-1)+1,COUNT(parametros!$F$2:$F$6)))/INDEX(parametros!$F$2:$F$6,MIN(INDEX(posicao_contratual!$Y$2:$Y$200,MATCH($A147,posicao_contratual!$A$2:$A$200,0))+1,COUNT(parametros!$F$2:$F$6))),2)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item.","OK")))))))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IF(OR($A148="",$C148=""),"",IF(NOT(ISNUMBER(INDEX(posicao_contratual!$Y$2:$Y$200,MATCH($A148,posicao_contratual!$A$2:$A$200,0)))),"",IF(INDEX(posicao_contratual!$Y$2:$Y$200,MATCH($A148,posicao_contratual!$A$2:$A$200,0))&gt;(MATCH($C148,{"C0","C1","C2","C3","C4"},0)-1),"",INDEX(parametros!$F$2:$F$6,MIN((MATCH($C148,{"C0","C1","C2","C3","C4"},0)-1)+1,COUNT(parametros!$F$2:$F$6)))/INDEX(parametros!$F$2:$F$6,MIN(INDEX(posicao_contratual!$Y$2:$Y$200,MATCH($A148,posicao_contratual!$A$2:$A$200,0))+1,COUNT(parametros!$F$2:$F$6)))))),"")</f>
        <v/>
      </c>
      <c r="J148" s="107" t="str">
        <f>IF(OR(L148="",F148=""),"",ROUND(L148*IF(AND(UPPER(H148)="SIM",ISNUMBER(I148)),IF(INDEX(posicao_contratual!$Y$2:$Y$200,MATCH($A148,posicao_contratual!$A$2:$A$200,0))=(MATCH($C148,{"C0","C1","C2","C3","C4"},0)-1),F148,ROUND(F148*INDEX(parametros!$F$2:$F$6,MIN((MATCH($C148,{"C0","C1","C2","C3","C4"},0)-1)+1,COUNT(parametros!$F$2:$F$6)))/INDEX(parametros!$F$2:$F$6,MIN(INDEX(posicao_contratual!$Y$2:$Y$200,MATCH($A148,posicao_contratual!$A$2:$A$200,0))+1,COUNT(parametros!$F$2:$F$6))),2)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item.","OK")))))))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IF(OR($A149="",$C149=""),"",IF(NOT(ISNUMBER(INDEX(posicao_contratual!$Y$2:$Y$200,MATCH($A149,posicao_contratual!$A$2:$A$200,0)))),"",IF(INDEX(posicao_contratual!$Y$2:$Y$200,MATCH($A149,posicao_contratual!$A$2:$A$200,0))&gt;(MATCH($C149,{"C0","C1","C2","C3","C4"},0)-1),"",INDEX(parametros!$F$2:$F$6,MIN((MATCH($C149,{"C0","C1","C2","C3","C4"},0)-1)+1,COUNT(parametros!$F$2:$F$6)))/INDEX(parametros!$F$2:$F$6,MIN(INDEX(posicao_contratual!$Y$2:$Y$200,MATCH($A149,posicao_contratual!$A$2:$A$200,0))+1,COUNT(parametros!$F$2:$F$6)))))),"")</f>
        <v/>
      </c>
      <c r="J149" s="107" t="str">
        <f>IF(OR(L149="",F149=""),"",ROUND(L149*IF(AND(UPPER(H149)="SIM",ISNUMBER(I149)),IF(INDEX(posicao_contratual!$Y$2:$Y$200,MATCH($A149,posicao_contratual!$A$2:$A$200,0))=(MATCH($C149,{"C0","C1","C2","C3","C4"},0)-1),F149,ROUND(F149*INDEX(parametros!$F$2:$F$6,MIN((MATCH($C149,{"C0","C1","C2","C3","C4"},0)-1)+1,COUNT(parametros!$F$2:$F$6)))/INDEX(parametros!$F$2:$F$6,MIN(INDEX(posicao_contratual!$Y$2:$Y$200,MATCH($A149,posicao_contratual!$A$2:$A$200,0))+1,COUNT(parametros!$F$2:$F$6))),2)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item.","OK")))))))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IF(OR($A150="",$C150=""),"",IF(NOT(ISNUMBER(INDEX(posicao_contratual!$Y$2:$Y$200,MATCH($A150,posicao_contratual!$A$2:$A$200,0)))),"",IF(INDEX(posicao_contratual!$Y$2:$Y$200,MATCH($A150,posicao_contratual!$A$2:$A$200,0))&gt;(MATCH($C150,{"C0","C1","C2","C3","C4"},0)-1),"",INDEX(parametros!$F$2:$F$6,MIN((MATCH($C150,{"C0","C1","C2","C3","C4"},0)-1)+1,COUNT(parametros!$F$2:$F$6)))/INDEX(parametros!$F$2:$F$6,MIN(INDEX(posicao_contratual!$Y$2:$Y$200,MATCH($A150,posicao_contratual!$A$2:$A$200,0))+1,COUNT(parametros!$F$2:$F$6)))))),"")</f>
        <v/>
      </c>
      <c r="J150" s="107" t="str">
        <f>IF(OR(L150="",F150=""),"",ROUND(L150*IF(AND(UPPER(H150)="SIM",ISNUMBER(I150)),IF(INDEX(posicao_contratual!$Y$2:$Y$200,MATCH($A150,posicao_contratual!$A$2:$A$200,0))=(MATCH($C150,{"C0","C1","C2","C3","C4"},0)-1),F150,ROUND(F150*INDEX(parametros!$F$2:$F$6,MIN((MATCH($C150,{"C0","C1","C2","C3","C4"},0)-1)+1,COUNT(parametros!$F$2:$F$6)))/INDEX(parametros!$F$2:$F$6,MIN(INDEX(posicao_contratual!$Y$2:$Y$200,MATCH($A150,posicao_contratual!$A$2:$A$200,0))+1,COUNT(parametros!$F$2:$F$6))),2)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item.","OK")))))))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IF(OR($A151="",$C151=""),"",IF(NOT(ISNUMBER(INDEX(posicao_contratual!$Y$2:$Y$200,MATCH($A151,posicao_contratual!$A$2:$A$200,0)))),"",IF(INDEX(posicao_contratual!$Y$2:$Y$200,MATCH($A151,posicao_contratual!$A$2:$A$200,0))&gt;(MATCH($C151,{"C0","C1","C2","C3","C4"},0)-1),"",INDEX(parametros!$F$2:$F$6,MIN((MATCH($C151,{"C0","C1","C2","C3","C4"},0)-1)+1,COUNT(parametros!$F$2:$F$6)))/INDEX(parametros!$F$2:$F$6,MIN(INDEX(posicao_contratual!$Y$2:$Y$200,MATCH($A151,posicao_contratual!$A$2:$A$200,0))+1,COUNT(parametros!$F$2:$F$6)))))),"")</f>
        <v/>
      </c>
      <c r="J151" s="107" t="str">
        <f>IF(OR(L151="",F151=""),"",ROUND(L151*IF(AND(UPPER(H151)="SIM",ISNUMBER(I151)),IF(INDEX(posicao_contratual!$Y$2:$Y$200,MATCH($A151,posicao_contratual!$A$2:$A$200,0))=(MATCH($C151,{"C0","C1","C2","C3","C4"},0)-1),F151,ROUND(F151*INDEX(parametros!$F$2:$F$6,MIN((MATCH($C151,{"C0","C1","C2","C3","C4"},0)-1)+1,COUNT(parametros!$F$2:$F$6)))/INDEX(parametros!$F$2:$F$6,MIN(INDEX(posicao_contratual!$Y$2:$Y$200,MATCH($A151,posicao_contratual!$A$2:$A$200,0))+1,COUNT(parametros!$F$2:$F$6))),2)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item.","OK")))))))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IF(OR($A152="",$C152=""),"",IF(NOT(ISNUMBER(INDEX(posicao_contratual!$Y$2:$Y$200,MATCH($A152,posicao_contratual!$A$2:$A$200,0)))),"",IF(INDEX(posicao_contratual!$Y$2:$Y$200,MATCH($A152,posicao_contratual!$A$2:$A$200,0))&gt;(MATCH($C152,{"C0","C1","C2","C3","C4"},0)-1),"",INDEX(parametros!$F$2:$F$6,MIN((MATCH($C152,{"C0","C1","C2","C3","C4"},0)-1)+1,COUNT(parametros!$F$2:$F$6)))/INDEX(parametros!$F$2:$F$6,MIN(INDEX(posicao_contratual!$Y$2:$Y$200,MATCH($A152,posicao_contratual!$A$2:$A$200,0))+1,COUNT(parametros!$F$2:$F$6)))))),"")</f>
        <v/>
      </c>
      <c r="J152" s="107" t="str">
        <f>IF(OR(L152="",F152=""),"",ROUND(L152*IF(AND(UPPER(H152)="SIM",ISNUMBER(I152)),IF(INDEX(posicao_contratual!$Y$2:$Y$200,MATCH($A152,posicao_contratual!$A$2:$A$200,0))=(MATCH($C152,{"C0","C1","C2","C3","C4"},0)-1),F152,ROUND(F152*INDEX(parametros!$F$2:$F$6,MIN((MATCH($C152,{"C0","C1","C2","C3","C4"},0)-1)+1,COUNT(parametros!$F$2:$F$6)))/INDEX(parametros!$F$2:$F$6,MIN(INDEX(posicao_contratual!$Y$2:$Y$200,MATCH($A152,posicao_contratual!$A$2:$A$200,0))+1,COUNT(parametros!$F$2:$F$6))),2)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item.","OK")))))))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IF(OR($A153="",$C153=""),"",IF(NOT(ISNUMBER(INDEX(posicao_contratual!$Y$2:$Y$200,MATCH($A153,posicao_contratual!$A$2:$A$200,0)))),"",IF(INDEX(posicao_contratual!$Y$2:$Y$200,MATCH($A153,posicao_contratual!$A$2:$A$200,0))&gt;(MATCH($C153,{"C0","C1","C2","C3","C4"},0)-1),"",INDEX(parametros!$F$2:$F$6,MIN((MATCH($C153,{"C0","C1","C2","C3","C4"},0)-1)+1,COUNT(parametros!$F$2:$F$6)))/INDEX(parametros!$F$2:$F$6,MIN(INDEX(posicao_contratual!$Y$2:$Y$200,MATCH($A153,posicao_contratual!$A$2:$A$200,0))+1,COUNT(parametros!$F$2:$F$6)))))),"")</f>
        <v/>
      </c>
      <c r="J153" s="107" t="str">
        <f>IF(OR(L153="",F153=""),"",ROUND(L153*IF(AND(UPPER(H153)="SIM",ISNUMBER(I153)),IF(INDEX(posicao_contratual!$Y$2:$Y$200,MATCH($A153,posicao_contratual!$A$2:$A$200,0))=(MATCH($C153,{"C0","C1","C2","C3","C4"},0)-1),F153,ROUND(F153*INDEX(parametros!$F$2:$F$6,MIN((MATCH($C153,{"C0","C1","C2","C3","C4"},0)-1)+1,COUNT(parametros!$F$2:$F$6)))/INDEX(parametros!$F$2:$F$6,MIN(INDEX(posicao_contratual!$Y$2:$Y$200,MATCH($A153,posicao_contratual!$A$2:$A$200,0))+1,COUNT(parametros!$F$2:$F$6))),2)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item.","OK")))))))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IF(OR($A154="",$C154=""),"",IF(NOT(ISNUMBER(INDEX(posicao_contratual!$Y$2:$Y$200,MATCH($A154,posicao_contratual!$A$2:$A$200,0)))),"",IF(INDEX(posicao_contratual!$Y$2:$Y$200,MATCH($A154,posicao_contratual!$A$2:$A$200,0))&gt;(MATCH($C154,{"C0","C1","C2","C3","C4"},0)-1),"",INDEX(parametros!$F$2:$F$6,MIN((MATCH($C154,{"C0","C1","C2","C3","C4"},0)-1)+1,COUNT(parametros!$F$2:$F$6)))/INDEX(parametros!$F$2:$F$6,MIN(INDEX(posicao_contratual!$Y$2:$Y$200,MATCH($A154,posicao_contratual!$A$2:$A$200,0))+1,COUNT(parametros!$F$2:$F$6)))))),"")</f>
        <v/>
      </c>
      <c r="J154" s="107" t="str">
        <f>IF(OR(L154="",F154=""),"",ROUND(L154*IF(AND(UPPER(H154)="SIM",ISNUMBER(I154)),IF(INDEX(posicao_contratual!$Y$2:$Y$200,MATCH($A154,posicao_contratual!$A$2:$A$200,0))=(MATCH($C154,{"C0","C1","C2","C3","C4"},0)-1),F154,ROUND(F154*INDEX(parametros!$F$2:$F$6,MIN((MATCH($C154,{"C0","C1","C2","C3","C4"},0)-1)+1,COUNT(parametros!$F$2:$F$6)))/INDEX(parametros!$F$2:$F$6,MIN(INDEX(posicao_contratual!$Y$2:$Y$200,MATCH($A154,posicao_contratual!$A$2:$A$200,0))+1,COUNT(parametros!$F$2:$F$6))),2)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item.","OK")))))))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IF(OR($A155="",$C155=""),"",IF(NOT(ISNUMBER(INDEX(posicao_contratual!$Y$2:$Y$200,MATCH($A155,posicao_contratual!$A$2:$A$200,0)))),"",IF(INDEX(posicao_contratual!$Y$2:$Y$200,MATCH($A155,posicao_contratual!$A$2:$A$200,0))&gt;(MATCH($C155,{"C0","C1","C2","C3","C4"},0)-1),"",INDEX(parametros!$F$2:$F$6,MIN((MATCH($C155,{"C0","C1","C2","C3","C4"},0)-1)+1,COUNT(parametros!$F$2:$F$6)))/INDEX(parametros!$F$2:$F$6,MIN(INDEX(posicao_contratual!$Y$2:$Y$200,MATCH($A155,posicao_contratual!$A$2:$A$200,0))+1,COUNT(parametros!$F$2:$F$6)))))),"")</f>
        <v/>
      </c>
      <c r="J155" s="107" t="str">
        <f>IF(OR(L155="",F155=""),"",ROUND(L155*IF(AND(UPPER(H155)="SIM",ISNUMBER(I155)),IF(INDEX(posicao_contratual!$Y$2:$Y$200,MATCH($A155,posicao_contratual!$A$2:$A$200,0))=(MATCH($C155,{"C0","C1","C2","C3","C4"},0)-1),F155,ROUND(F155*INDEX(parametros!$F$2:$F$6,MIN((MATCH($C155,{"C0","C1","C2","C3","C4"},0)-1)+1,COUNT(parametros!$F$2:$F$6)))/INDEX(parametros!$F$2:$F$6,MIN(INDEX(posicao_contratual!$Y$2:$Y$200,MATCH($A155,posicao_contratual!$A$2:$A$200,0))+1,COUNT(parametros!$F$2:$F$6))),2)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item.","OK")))))))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IF(OR($A156="",$C156=""),"",IF(NOT(ISNUMBER(INDEX(posicao_contratual!$Y$2:$Y$200,MATCH($A156,posicao_contratual!$A$2:$A$200,0)))),"",IF(INDEX(posicao_contratual!$Y$2:$Y$200,MATCH($A156,posicao_contratual!$A$2:$A$200,0))&gt;(MATCH($C156,{"C0","C1","C2","C3","C4"},0)-1),"",INDEX(parametros!$F$2:$F$6,MIN((MATCH($C156,{"C0","C1","C2","C3","C4"},0)-1)+1,COUNT(parametros!$F$2:$F$6)))/INDEX(parametros!$F$2:$F$6,MIN(INDEX(posicao_contratual!$Y$2:$Y$200,MATCH($A156,posicao_contratual!$A$2:$A$200,0))+1,COUNT(parametros!$F$2:$F$6)))))),"")</f>
        <v/>
      </c>
      <c r="J156" s="107" t="str">
        <f>IF(OR(L156="",F156=""),"",ROUND(L156*IF(AND(UPPER(H156)="SIM",ISNUMBER(I156)),IF(INDEX(posicao_contratual!$Y$2:$Y$200,MATCH($A156,posicao_contratual!$A$2:$A$200,0))=(MATCH($C156,{"C0","C1","C2","C3","C4"},0)-1),F156,ROUND(F156*INDEX(parametros!$F$2:$F$6,MIN((MATCH($C156,{"C0","C1","C2","C3","C4"},0)-1)+1,COUNT(parametros!$F$2:$F$6)))/INDEX(parametros!$F$2:$F$6,MIN(INDEX(posicao_contratual!$Y$2:$Y$200,MATCH($A156,posicao_contratual!$A$2:$A$200,0))+1,COUNT(parametros!$F$2:$F$6))),2)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item.","OK")))))))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IF(OR($A157="",$C157=""),"",IF(NOT(ISNUMBER(INDEX(posicao_contratual!$Y$2:$Y$200,MATCH($A157,posicao_contratual!$A$2:$A$200,0)))),"",IF(INDEX(posicao_contratual!$Y$2:$Y$200,MATCH($A157,posicao_contratual!$A$2:$A$200,0))&gt;(MATCH($C157,{"C0","C1","C2","C3","C4"},0)-1),"",INDEX(parametros!$F$2:$F$6,MIN((MATCH($C157,{"C0","C1","C2","C3","C4"},0)-1)+1,COUNT(parametros!$F$2:$F$6)))/INDEX(parametros!$F$2:$F$6,MIN(INDEX(posicao_contratual!$Y$2:$Y$200,MATCH($A157,posicao_contratual!$A$2:$A$200,0))+1,COUNT(parametros!$F$2:$F$6)))))),"")</f>
        <v/>
      </c>
      <c r="J157" s="107" t="str">
        <f>IF(OR(L157="",F157=""),"",ROUND(L157*IF(AND(UPPER(H157)="SIM",ISNUMBER(I157)),IF(INDEX(posicao_contratual!$Y$2:$Y$200,MATCH($A157,posicao_contratual!$A$2:$A$200,0))=(MATCH($C157,{"C0","C1","C2","C3","C4"},0)-1),F157,ROUND(F157*INDEX(parametros!$F$2:$F$6,MIN((MATCH($C157,{"C0","C1","C2","C3","C4"},0)-1)+1,COUNT(parametros!$F$2:$F$6)))/INDEX(parametros!$F$2:$F$6,MIN(INDEX(posicao_contratual!$Y$2:$Y$200,MATCH($A157,posicao_contratual!$A$2:$A$200,0))+1,COUNT(parametros!$F$2:$F$6))),2)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item.","OK")))))))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IF(OR($A158="",$C158=""),"",IF(NOT(ISNUMBER(INDEX(posicao_contratual!$Y$2:$Y$200,MATCH($A158,posicao_contratual!$A$2:$A$200,0)))),"",IF(INDEX(posicao_contratual!$Y$2:$Y$200,MATCH($A158,posicao_contratual!$A$2:$A$200,0))&gt;(MATCH($C158,{"C0","C1","C2","C3","C4"},0)-1),"",INDEX(parametros!$F$2:$F$6,MIN((MATCH($C158,{"C0","C1","C2","C3","C4"},0)-1)+1,COUNT(parametros!$F$2:$F$6)))/INDEX(parametros!$F$2:$F$6,MIN(INDEX(posicao_contratual!$Y$2:$Y$200,MATCH($A158,posicao_contratual!$A$2:$A$200,0))+1,COUNT(parametros!$F$2:$F$6)))))),"")</f>
        <v/>
      </c>
      <c r="J158" s="107" t="str">
        <f>IF(OR(L158="",F158=""),"",ROUND(L158*IF(AND(UPPER(H158)="SIM",ISNUMBER(I158)),IF(INDEX(posicao_contratual!$Y$2:$Y$200,MATCH($A158,posicao_contratual!$A$2:$A$200,0))=(MATCH($C158,{"C0","C1","C2","C3","C4"},0)-1),F158,ROUND(F158*INDEX(parametros!$F$2:$F$6,MIN((MATCH($C158,{"C0","C1","C2","C3","C4"},0)-1)+1,COUNT(parametros!$F$2:$F$6)))/INDEX(parametros!$F$2:$F$6,MIN(INDEX(posicao_contratual!$Y$2:$Y$200,MATCH($A158,posicao_contratual!$A$2:$A$200,0))+1,COUNT(parametros!$F$2:$F$6))),2)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item.","OK")))))))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IF(OR($A159="",$C159=""),"",IF(NOT(ISNUMBER(INDEX(posicao_contratual!$Y$2:$Y$200,MATCH($A159,posicao_contratual!$A$2:$A$200,0)))),"",IF(INDEX(posicao_contratual!$Y$2:$Y$200,MATCH($A159,posicao_contratual!$A$2:$A$200,0))&gt;(MATCH($C159,{"C0","C1","C2","C3","C4"},0)-1),"",INDEX(parametros!$F$2:$F$6,MIN((MATCH($C159,{"C0","C1","C2","C3","C4"},0)-1)+1,COUNT(parametros!$F$2:$F$6)))/INDEX(parametros!$F$2:$F$6,MIN(INDEX(posicao_contratual!$Y$2:$Y$200,MATCH($A159,posicao_contratual!$A$2:$A$200,0))+1,COUNT(parametros!$F$2:$F$6)))))),"")</f>
        <v/>
      </c>
      <c r="J159" s="107" t="str">
        <f>IF(OR(L159="",F159=""),"",ROUND(L159*IF(AND(UPPER(H159)="SIM",ISNUMBER(I159)),IF(INDEX(posicao_contratual!$Y$2:$Y$200,MATCH($A159,posicao_contratual!$A$2:$A$200,0))=(MATCH($C159,{"C0","C1","C2","C3","C4"},0)-1),F159,ROUND(F159*INDEX(parametros!$F$2:$F$6,MIN((MATCH($C159,{"C0","C1","C2","C3","C4"},0)-1)+1,COUNT(parametros!$F$2:$F$6)))/INDEX(parametros!$F$2:$F$6,MIN(INDEX(posicao_contratual!$Y$2:$Y$200,MATCH($A159,posicao_contratual!$A$2:$A$200,0))+1,COUNT(parametros!$F$2:$F$6))),2)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item.","OK")))))))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IF(OR($A160="",$C160=""),"",IF(NOT(ISNUMBER(INDEX(posicao_contratual!$Y$2:$Y$200,MATCH($A160,posicao_contratual!$A$2:$A$200,0)))),"",IF(INDEX(posicao_contratual!$Y$2:$Y$200,MATCH($A160,posicao_contratual!$A$2:$A$200,0))&gt;(MATCH($C160,{"C0","C1","C2","C3","C4"},0)-1),"",INDEX(parametros!$F$2:$F$6,MIN((MATCH($C160,{"C0","C1","C2","C3","C4"},0)-1)+1,COUNT(parametros!$F$2:$F$6)))/INDEX(parametros!$F$2:$F$6,MIN(INDEX(posicao_contratual!$Y$2:$Y$200,MATCH($A160,posicao_contratual!$A$2:$A$200,0))+1,COUNT(parametros!$F$2:$F$6)))))),"")</f>
        <v/>
      </c>
      <c r="J160" s="107" t="str">
        <f>IF(OR(L160="",F160=""),"",ROUND(L160*IF(AND(UPPER(H160)="SIM",ISNUMBER(I160)),IF(INDEX(posicao_contratual!$Y$2:$Y$200,MATCH($A160,posicao_contratual!$A$2:$A$200,0))=(MATCH($C160,{"C0","C1","C2","C3","C4"},0)-1),F160,ROUND(F160*INDEX(parametros!$F$2:$F$6,MIN((MATCH($C160,{"C0","C1","C2","C3","C4"},0)-1)+1,COUNT(parametros!$F$2:$F$6)))/INDEX(parametros!$F$2:$F$6,MIN(INDEX(posicao_contratual!$Y$2:$Y$200,MATCH($A160,posicao_contratual!$A$2:$A$200,0))+1,COUNT(parametros!$F$2:$F$6))),2)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item.","OK")))))))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IF(OR($A161="",$C161=""),"",IF(NOT(ISNUMBER(INDEX(posicao_contratual!$Y$2:$Y$200,MATCH($A161,posicao_contratual!$A$2:$A$200,0)))),"",IF(INDEX(posicao_contratual!$Y$2:$Y$200,MATCH($A161,posicao_contratual!$A$2:$A$200,0))&gt;(MATCH($C161,{"C0","C1","C2","C3","C4"},0)-1),"",INDEX(parametros!$F$2:$F$6,MIN((MATCH($C161,{"C0","C1","C2","C3","C4"},0)-1)+1,COUNT(parametros!$F$2:$F$6)))/INDEX(parametros!$F$2:$F$6,MIN(INDEX(posicao_contratual!$Y$2:$Y$200,MATCH($A161,posicao_contratual!$A$2:$A$200,0))+1,COUNT(parametros!$F$2:$F$6)))))),"")</f>
        <v/>
      </c>
      <c r="J161" s="107" t="str">
        <f>IF(OR(L161="",F161=""),"",ROUND(L161*IF(AND(UPPER(H161)="SIM",ISNUMBER(I161)),IF(INDEX(posicao_contratual!$Y$2:$Y$200,MATCH($A161,posicao_contratual!$A$2:$A$200,0))=(MATCH($C161,{"C0","C1","C2","C3","C4"},0)-1),F161,ROUND(F161*INDEX(parametros!$F$2:$F$6,MIN((MATCH($C161,{"C0","C1","C2","C3","C4"},0)-1)+1,COUNT(parametros!$F$2:$F$6)))/INDEX(parametros!$F$2:$F$6,MIN(INDEX(posicao_contratual!$Y$2:$Y$200,MATCH($A161,posicao_contratual!$A$2:$A$200,0))+1,COUNT(parametros!$F$2:$F$6))),2)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item.","OK")))))))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IF(OR($A162="",$C162=""),"",IF(NOT(ISNUMBER(INDEX(posicao_contratual!$Y$2:$Y$200,MATCH($A162,posicao_contratual!$A$2:$A$200,0)))),"",IF(INDEX(posicao_contratual!$Y$2:$Y$200,MATCH($A162,posicao_contratual!$A$2:$A$200,0))&gt;(MATCH($C162,{"C0","C1","C2","C3","C4"},0)-1),"",INDEX(parametros!$F$2:$F$6,MIN((MATCH($C162,{"C0","C1","C2","C3","C4"},0)-1)+1,COUNT(parametros!$F$2:$F$6)))/INDEX(parametros!$F$2:$F$6,MIN(INDEX(posicao_contratual!$Y$2:$Y$200,MATCH($A162,posicao_contratual!$A$2:$A$200,0))+1,COUNT(parametros!$F$2:$F$6)))))),"")</f>
        <v/>
      </c>
      <c r="J162" s="107" t="str">
        <f>IF(OR(L162="",F162=""),"",ROUND(L162*IF(AND(UPPER(H162)="SIM",ISNUMBER(I162)),IF(INDEX(posicao_contratual!$Y$2:$Y$200,MATCH($A162,posicao_contratual!$A$2:$A$200,0))=(MATCH($C162,{"C0","C1","C2","C3","C4"},0)-1),F162,ROUND(F162*INDEX(parametros!$F$2:$F$6,MIN((MATCH($C162,{"C0","C1","C2","C3","C4"},0)-1)+1,COUNT(parametros!$F$2:$F$6)))/INDEX(parametros!$F$2:$F$6,MIN(INDEX(posicao_contratual!$Y$2:$Y$200,MATCH($A162,posicao_contratual!$A$2:$A$200,0))+1,COUNT(parametros!$F$2:$F$6))),2)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item.","OK")))))))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IF(OR($A163="",$C163=""),"",IF(NOT(ISNUMBER(INDEX(posicao_contratual!$Y$2:$Y$200,MATCH($A163,posicao_contratual!$A$2:$A$200,0)))),"",IF(INDEX(posicao_contratual!$Y$2:$Y$200,MATCH($A163,posicao_contratual!$A$2:$A$200,0))&gt;(MATCH($C163,{"C0","C1","C2","C3","C4"},0)-1),"",INDEX(parametros!$F$2:$F$6,MIN((MATCH($C163,{"C0","C1","C2","C3","C4"},0)-1)+1,COUNT(parametros!$F$2:$F$6)))/INDEX(parametros!$F$2:$F$6,MIN(INDEX(posicao_contratual!$Y$2:$Y$200,MATCH($A163,posicao_contratual!$A$2:$A$200,0))+1,COUNT(parametros!$F$2:$F$6)))))),"")</f>
        <v/>
      </c>
      <c r="J163" s="107" t="str">
        <f>IF(OR(L163="",F163=""),"",ROUND(L163*IF(AND(UPPER(H163)="SIM",ISNUMBER(I163)),IF(INDEX(posicao_contratual!$Y$2:$Y$200,MATCH($A163,posicao_contratual!$A$2:$A$200,0))=(MATCH($C163,{"C0","C1","C2","C3","C4"},0)-1),F163,ROUND(F163*INDEX(parametros!$F$2:$F$6,MIN((MATCH($C163,{"C0","C1","C2","C3","C4"},0)-1)+1,COUNT(parametros!$F$2:$F$6)))/INDEX(parametros!$F$2:$F$6,MIN(INDEX(posicao_contratual!$Y$2:$Y$200,MATCH($A163,posicao_contratual!$A$2:$A$200,0))+1,COUNT(parametros!$F$2:$F$6))),2)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item.","OK")))))))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IF(OR($A164="",$C164=""),"",IF(NOT(ISNUMBER(INDEX(posicao_contratual!$Y$2:$Y$200,MATCH($A164,posicao_contratual!$A$2:$A$200,0)))),"",IF(INDEX(posicao_contratual!$Y$2:$Y$200,MATCH($A164,posicao_contratual!$A$2:$A$200,0))&gt;(MATCH($C164,{"C0","C1","C2","C3","C4"},0)-1),"",INDEX(parametros!$F$2:$F$6,MIN((MATCH($C164,{"C0","C1","C2","C3","C4"},0)-1)+1,COUNT(parametros!$F$2:$F$6)))/INDEX(parametros!$F$2:$F$6,MIN(INDEX(posicao_contratual!$Y$2:$Y$200,MATCH($A164,posicao_contratual!$A$2:$A$200,0))+1,COUNT(parametros!$F$2:$F$6)))))),"")</f>
        <v/>
      </c>
      <c r="J164" s="107" t="str">
        <f>IF(OR(L164="",F164=""),"",ROUND(L164*IF(AND(UPPER(H164)="SIM",ISNUMBER(I164)),IF(INDEX(posicao_contratual!$Y$2:$Y$200,MATCH($A164,posicao_contratual!$A$2:$A$200,0))=(MATCH($C164,{"C0","C1","C2","C3","C4"},0)-1),F164,ROUND(F164*INDEX(parametros!$F$2:$F$6,MIN((MATCH($C164,{"C0","C1","C2","C3","C4"},0)-1)+1,COUNT(parametros!$F$2:$F$6)))/INDEX(parametros!$F$2:$F$6,MIN(INDEX(posicao_contratual!$Y$2:$Y$200,MATCH($A164,posicao_contratual!$A$2:$A$200,0))+1,COUNT(parametros!$F$2:$F$6))),2)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item.","OK")))))))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IF(OR($A165="",$C165=""),"",IF(NOT(ISNUMBER(INDEX(posicao_contratual!$Y$2:$Y$200,MATCH($A165,posicao_contratual!$A$2:$A$200,0)))),"",IF(INDEX(posicao_contratual!$Y$2:$Y$200,MATCH($A165,posicao_contratual!$A$2:$A$200,0))&gt;(MATCH($C165,{"C0","C1","C2","C3","C4"},0)-1),"",INDEX(parametros!$F$2:$F$6,MIN((MATCH($C165,{"C0","C1","C2","C3","C4"},0)-1)+1,COUNT(parametros!$F$2:$F$6)))/INDEX(parametros!$F$2:$F$6,MIN(INDEX(posicao_contratual!$Y$2:$Y$200,MATCH($A165,posicao_contratual!$A$2:$A$200,0))+1,COUNT(parametros!$F$2:$F$6)))))),"")</f>
        <v/>
      </c>
      <c r="J165" s="107" t="str">
        <f>IF(OR(L165="",F165=""),"",ROUND(L165*IF(AND(UPPER(H165)="SIM",ISNUMBER(I165)),IF(INDEX(posicao_contratual!$Y$2:$Y$200,MATCH($A165,posicao_contratual!$A$2:$A$200,0))=(MATCH($C165,{"C0","C1","C2","C3","C4"},0)-1),F165,ROUND(F165*INDEX(parametros!$F$2:$F$6,MIN((MATCH($C165,{"C0","C1","C2","C3","C4"},0)-1)+1,COUNT(parametros!$F$2:$F$6)))/INDEX(parametros!$F$2:$F$6,MIN(INDEX(posicao_contratual!$Y$2:$Y$200,MATCH($A165,posicao_contratual!$A$2:$A$200,0))+1,COUNT(parametros!$F$2:$F$6))),2)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item.","OK")))))))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IF(OR($A166="",$C166=""),"",IF(NOT(ISNUMBER(INDEX(posicao_contratual!$Y$2:$Y$200,MATCH($A166,posicao_contratual!$A$2:$A$200,0)))),"",IF(INDEX(posicao_contratual!$Y$2:$Y$200,MATCH($A166,posicao_contratual!$A$2:$A$200,0))&gt;(MATCH($C166,{"C0","C1","C2","C3","C4"},0)-1),"",INDEX(parametros!$F$2:$F$6,MIN((MATCH($C166,{"C0","C1","C2","C3","C4"},0)-1)+1,COUNT(parametros!$F$2:$F$6)))/INDEX(parametros!$F$2:$F$6,MIN(INDEX(posicao_contratual!$Y$2:$Y$200,MATCH($A166,posicao_contratual!$A$2:$A$200,0))+1,COUNT(parametros!$F$2:$F$6)))))),"")</f>
        <v/>
      </c>
      <c r="J166" s="107" t="str">
        <f>IF(OR(L166="",F166=""),"",ROUND(L166*IF(AND(UPPER(H166)="SIM",ISNUMBER(I166)),IF(INDEX(posicao_contratual!$Y$2:$Y$200,MATCH($A166,posicao_contratual!$A$2:$A$200,0))=(MATCH($C166,{"C0","C1","C2","C3","C4"},0)-1),F166,ROUND(F166*INDEX(parametros!$F$2:$F$6,MIN((MATCH($C166,{"C0","C1","C2","C3","C4"},0)-1)+1,COUNT(parametros!$F$2:$F$6)))/INDEX(parametros!$F$2:$F$6,MIN(INDEX(posicao_contratual!$Y$2:$Y$200,MATCH($A166,posicao_contratual!$A$2:$A$200,0))+1,COUNT(parametros!$F$2:$F$6))),2)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item.","OK")))))))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IF(OR($A167="",$C167=""),"",IF(NOT(ISNUMBER(INDEX(posicao_contratual!$Y$2:$Y$200,MATCH($A167,posicao_contratual!$A$2:$A$200,0)))),"",IF(INDEX(posicao_contratual!$Y$2:$Y$200,MATCH($A167,posicao_contratual!$A$2:$A$200,0))&gt;(MATCH($C167,{"C0","C1","C2","C3","C4"},0)-1),"",INDEX(parametros!$F$2:$F$6,MIN((MATCH($C167,{"C0","C1","C2","C3","C4"},0)-1)+1,COUNT(parametros!$F$2:$F$6)))/INDEX(parametros!$F$2:$F$6,MIN(INDEX(posicao_contratual!$Y$2:$Y$200,MATCH($A167,posicao_contratual!$A$2:$A$200,0))+1,COUNT(parametros!$F$2:$F$6)))))),"")</f>
        <v/>
      </c>
      <c r="J167" s="107" t="str">
        <f>IF(OR(L167="",F167=""),"",ROUND(L167*IF(AND(UPPER(H167)="SIM",ISNUMBER(I167)),IF(INDEX(posicao_contratual!$Y$2:$Y$200,MATCH($A167,posicao_contratual!$A$2:$A$200,0))=(MATCH($C167,{"C0","C1","C2","C3","C4"},0)-1),F167,ROUND(F167*INDEX(parametros!$F$2:$F$6,MIN((MATCH($C167,{"C0","C1","C2","C3","C4"},0)-1)+1,COUNT(parametros!$F$2:$F$6)))/INDEX(parametros!$F$2:$F$6,MIN(INDEX(posicao_contratual!$Y$2:$Y$200,MATCH($A167,posicao_contratual!$A$2:$A$200,0))+1,COUNT(parametros!$F$2:$F$6))),2)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item.","OK")))))))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IF(OR($A168="",$C168=""),"",IF(NOT(ISNUMBER(INDEX(posicao_contratual!$Y$2:$Y$200,MATCH($A168,posicao_contratual!$A$2:$A$200,0)))),"",IF(INDEX(posicao_contratual!$Y$2:$Y$200,MATCH($A168,posicao_contratual!$A$2:$A$200,0))&gt;(MATCH($C168,{"C0","C1","C2","C3","C4"},0)-1),"",INDEX(parametros!$F$2:$F$6,MIN((MATCH($C168,{"C0","C1","C2","C3","C4"},0)-1)+1,COUNT(parametros!$F$2:$F$6)))/INDEX(parametros!$F$2:$F$6,MIN(INDEX(posicao_contratual!$Y$2:$Y$200,MATCH($A168,posicao_contratual!$A$2:$A$200,0))+1,COUNT(parametros!$F$2:$F$6)))))),"")</f>
        <v/>
      </c>
      <c r="J168" s="107" t="str">
        <f>IF(OR(L168="",F168=""),"",ROUND(L168*IF(AND(UPPER(H168)="SIM",ISNUMBER(I168)),IF(INDEX(posicao_contratual!$Y$2:$Y$200,MATCH($A168,posicao_contratual!$A$2:$A$200,0))=(MATCH($C168,{"C0","C1","C2","C3","C4"},0)-1),F168,ROUND(F168*INDEX(parametros!$F$2:$F$6,MIN((MATCH($C168,{"C0","C1","C2","C3","C4"},0)-1)+1,COUNT(parametros!$F$2:$F$6)))/INDEX(parametros!$F$2:$F$6,MIN(INDEX(posicao_contratual!$Y$2:$Y$200,MATCH($A168,posicao_contratual!$A$2:$A$200,0))+1,COUNT(parametros!$F$2:$F$6))),2)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item.","OK")))))))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IF(OR($A169="",$C169=""),"",IF(NOT(ISNUMBER(INDEX(posicao_contratual!$Y$2:$Y$200,MATCH($A169,posicao_contratual!$A$2:$A$200,0)))),"",IF(INDEX(posicao_contratual!$Y$2:$Y$200,MATCH($A169,posicao_contratual!$A$2:$A$200,0))&gt;(MATCH($C169,{"C0","C1","C2","C3","C4"},0)-1),"",INDEX(parametros!$F$2:$F$6,MIN((MATCH($C169,{"C0","C1","C2","C3","C4"},0)-1)+1,COUNT(parametros!$F$2:$F$6)))/INDEX(parametros!$F$2:$F$6,MIN(INDEX(posicao_contratual!$Y$2:$Y$200,MATCH($A169,posicao_contratual!$A$2:$A$200,0))+1,COUNT(parametros!$F$2:$F$6)))))),"")</f>
        <v/>
      </c>
      <c r="J169" s="107" t="str">
        <f>IF(OR(L169="",F169=""),"",ROUND(L169*IF(AND(UPPER(H169)="SIM",ISNUMBER(I169)),IF(INDEX(posicao_contratual!$Y$2:$Y$200,MATCH($A169,posicao_contratual!$A$2:$A$200,0))=(MATCH($C169,{"C0","C1","C2","C3","C4"},0)-1),F169,ROUND(F169*INDEX(parametros!$F$2:$F$6,MIN((MATCH($C169,{"C0","C1","C2","C3","C4"},0)-1)+1,COUNT(parametros!$F$2:$F$6)))/INDEX(parametros!$F$2:$F$6,MIN(INDEX(posicao_contratual!$Y$2:$Y$200,MATCH($A169,posicao_contratual!$A$2:$A$200,0))+1,COUNT(parametros!$F$2:$F$6))),2)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item.","OK")))))))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IF(OR($A170="",$C170=""),"",IF(NOT(ISNUMBER(INDEX(posicao_contratual!$Y$2:$Y$200,MATCH($A170,posicao_contratual!$A$2:$A$200,0)))),"",IF(INDEX(posicao_contratual!$Y$2:$Y$200,MATCH($A170,posicao_contratual!$A$2:$A$200,0))&gt;(MATCH($C170,{"C0","C1","C2","C3","C4"},0)-1),"",INDEX(parametros!$F$2:$F$6,MIN((MATCH($C170,{"C0","C1","C2","C3","C4"},0)-1)+1,COUNT(parametros!$F$2:$F$6)))/INDEX(parametros!$F$2:$F$6,MIN(INDEX(posicao_contratual!$Y$2:$Y$200,MATCH($A170,posicao_contratual!$A$2:$A$200,0))+1,COUNT(parametros!$F$2:$F$6)))))),"")</f>
        <v/>
      </c>
      <c r="J170" s="107" t="str">
        <f>IF(OR(L170="",F170=""),"",ROUND(L170*IF(AND(UPPER(H170)="SIM",ISNUMBER(I170)),IF(INDEX(posicao_contratual!$Y$2:$Y$200,MATCH($A170,posicao_contratual!$A$2:$A$200,0))=(MATCH($C170,{"C0","C1","C2","C3","C4"},0)-1),F170,ROUND(F170*INDEX(parametros!$F$2:$F$6,MIN((MATCH($C170,{"C0","C1","C2","C3","C4"},0)-1)+1,COUNT(parametros!$F$2:$F$6)))/INDEX(parametros!$F$2:$F$6,MIN(INDEX(posicao_contratual!$Y$2:$Y$200,MATCH($A170,posicao_contratual!$A$2:$A$200,0))+1,COUNT(parametros!$F$2:$F$6))),2)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item.","OK")))))))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IF(OR($A171="",$C171=""),"",IF(NOT(ISNUMBER(INDEX(posicao_contratual!$Y$2:$Y$200,MATCH($A171,posicao_contratual!$A$2:$A$200,0)))),"",IF(INDEX(posicao_contratual!$Y$2:$Y$200,MATCH($A171,posicao_contratual!$A$2:$A$200,0))&gt;(MATCH($C171,{"C0","C1","C2","C3","C4"},0)-1),"",INDEX(parametros!$F$2:$F$6,MIN((MATCH($C171,{"C0","C1","C2","C3","C4"},0)-1)+1,COUNT(parametros!$F$2:$F$6)))/INDEX(parametros!$F$2:$F$6,MIN(INDEX(posicao_contratual!$Y$2:$Y$200,MATCH($A171,posicao_contratual!$A$2:$A$200,0))+1,COUNT(parametros!$F$2:$F$6)))))),"")</f>
        <v/>
      </c>
      <c r="J171" s="107" t="str">
        <f>IF(OR(L171="",F171=""),"",ROUND(L171*IF(AND(UPPER(H171)="SIM",ISNUMBER(I171)),IF(INDEX(posicao_contratual!$Y$2:$Y$200,MATCH($A171,posicao_contratual!$A$2:$A$200,0))=(MATCH($C171,{"C0","C1","C2","C3","C4"},0)-1),F171,ROUND(F171*INDEX(parametros!$F$2:$F$6,MIN((MATCH($C171,{"C0","C1","C2","C3","C4"},0)-1)+1,COUNT(parametros!$F$2:$F$6)))/INDEX(parametros!$F$2:$F$6,MIN(INDEX(posicao_contratual!$Y$2:$Y$200,MATCH($A171,posicao_contratual!$A$2:$A$200,0))+1,COUNT(parametros!$F$2:$F$6))),2)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item.","OK")))))))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IF(OR($A172="",$C172=""),"",IF(NOT(ISNUMBER(INDEX(posicao_contratual!$Y$2:$Y$200,MATCH($A172,posicao_contratual!$A$2:$A$200,0)))),"",IF(INDEX(posicao_contratual!$Y$2:$Y$200,MATCH($A172,posicao_contratual!$A$2:$A$200,0))&gt;(MATCH($C172,{"C0","C1","C2","C3","C4"},0)-1),"",INDEX(parametros!$F$2:$F$6,MIN((MATCH($C172,{"C0","C1","C2","C3","C4"},0)-1)+1,COUNT(parametros!$F$2:$F$6)))/INDEX(parametros!$F$2:$F$6,MIN(INDEX(posicao_contratual!$Y$2:$Y$200,MATCH($A172,posicao_contratual!$A$2:$A$200,0))+1,COUNT(parametros!$F$2:$F$6)))))),"")</f>
        <v/>
      </c>
      <c r="J172" s="107" t="str">
        <f>IF(OR(L172="",F172=""),"",ROUND(L172*IF(AND(UPPER(H172)="SIM",ISNUMBER(I172)),IF(INDEX(posicao_contratual!$Y$2:$Y$200,MATCH($A172,posicao_contratual!$A$2:$A$200,0))=(MATCH($C172,{"C0","C1","C2","C3","C4"},0)-1),F172,ROUND(F172*INDEX(parametros!$F$2:$F$6,MIN((MATCH($C172,{"C0","C1","C2","C3","C4"},0)-1)+1,COUNT(parametros!$F$2:$F$6)))/INDEX(parametros!$F$2:$F$6,MIN(INDEX(posicao_contratual!$Y$2:$Y$200,MATCH($A172,posicao_contratual!$A$2:$A$200,0))+1,COUNT(parametros!$F$2:$F$6))),2)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item.","OK")))))))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IF(OR($A173="",$C173=""),"",IF(NOT(ISNUMBER(INDEX(posicao_contratual!$Y$2:$Y$200,MATCH($A173,posicao_contratual!$A$2:$A$200,0)))),"",IF(INDEX(posicao_contratual!$Y$2:$Y$200,MATCH($A173,posicao_contratual!$A$2:$A$200,0))&gt;(MATCH($C173,{"C0","C1","C2","C3","C4"},0)-1),"",INDEX(parametros!$F$2:$F$6,MIN((MATCH($C173,{"C0","C1","C2","C3","C4"},0)-1)+1,COUNT(parametros!$F$2:$F$6)))/INDEX(parametros!$F$2:$F$6,MIN(INDEX(posicao_contratual!$Y$2:$Y$200,MATCH($A173,posicao_contratual!$A$2:$A$200,0))+1,COUNT(parametros!$F$2:$F$6)))))),"")</f>
        <v/>
      </c>
      <c r="J173" s="107" t="str">
        <f>IF(OR(L173="",F173=""),"",ROUND(L173*IF(AND(UPPER(H173)="SIM",ISNUMBER(I173)),IF(INDEX(posicao_contratual!$Y$2:$Y$200,MATCH($A173,posicao_contratual!$A$2:$A$200,0))=(MATCH($C173,{"C0","C1","C2","C3","C4"},0)-1),F173,ROUND(F173*INDEX(parametros!$F$2:$F$6,MIN((MATCH($C173,{"C0","C1","C2","C3","C4"},0)-1)+1,COUNT(parametros!$F$2:$F$6)))/INDEX(parametros!$F$2:$F$6,MIN(INDEX(posicao_contratual!$Y$2:$Y$200,MATCH($A173,posicao_contratual!$A$2:$A$200,0))+1,COUNT(parametros!$F$2:$F$6))),2)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item.","OK")))))))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IF(OR($A174="",$C174=""),"",IF(NOT(ISNUMBER(INDEX(posicao_contratual!$Y$2:$Y$200,MATCH($A174,posicao_contratual!$A$2:$A$200,0)))),"",IF(INDEX(posicao_contratual!$Y$2:$Y$200,MATCH($A174,posicao_contratual!$A$2:$A$200,0))&gt;(MATCH($C174,{"C0","C1","C2","C3","C4"},0)-1),"",INDEX(parametros!$F$2:$F$6,MIN((MATCH($C174,{"C0","C1","C2","C3","C4"},0)-1)+1,COUNT(parametros!$F$2:$F$6)))/INDEX(parametros!$F$2:$F$6,MIN(INDEX(posicao_contratual!$Y$2:$Y$200,MATCH($A174,posicao_contratual!$A$2:$A$200,0))+1,COUNT(parametros!$F$2:$F$6)))))),"")</f>
        <v/>
      </c>
      <c r="J174" s="107" t="str">
        <f>IF(OR(L174="",F174=""),"",ROUND(L174*IF(AND(UPPER(H174)="SIM",ISNUMBER(I174)),IF(INDEX(posicao_contratual!$Y$2:$Y$200,MATCH($A174,posicao_contratual!$A$2:$A$200,0))=(MATCH($C174,{"C0","C1","C2","C3","C4"},0)-1),F174,ROUND(F174*INDEX(parametros!$F$2:$F$6,MIN((MATCH($C174,{"C0","C1","C2","C3","C4"},0)-1)+1,COUNT(parametros!$F$2:$F$6)))/INDEX(parametros!$F$2:$F$6,MIN(INDEX(posicao_contratual!$Y$2:$Y$200,MATCH($A174,posicao_contratual!$A$2:$A$200,0))+1,COUNT(parametros!$F$2:$F$6))),2)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item.","OK")))))))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IF(OR($A175="",$C175=""),"",IF(NOT(ISNUMBER(INDEX(posicao_contratual!$Y$2:$Y$200,MATCH($A175,posicao_contratual!$A$2:$A$200,0)))),"",IF(INDEX(posicao_contratual!$Y$2:$Y$200,MATCH($A175,posicao_contratual!$A$2:$A$200,0))&gt;(MATCH($C175,{"C0","C1","C2","C3","C4"},0)-1),"",INDEX(parametros!$F$2:$F$6,MIN((MATCH($C175,{"C0","C1","C2","C3","C4"},0)-1)+1,COUNT(parametros!$F$2:$F$6)))/INDEX(parametros!$F$2:$F$6,MIN(INDEX(posicao_contratual!$Y$2:$Y$200,MATCH($A175,posicao_contratual!$A$2:$A$200,0))+1,COUNT(parametros!$F$2:$F$6)))))),"")</f>
        <v/>
      </c>
      <c r="J175" s="107" t="str">
        <f>IF(OR(L175="",F175=""),"",ROUND(L175*IF(AND(UPPER(H175)="SIM",ISNUMBER(I175)),IF(INDEX(posicao_contratual!$Y$2:$Y$200,MATCH($A175,posicao_contratual!$A$2:$A$200,0))=(MATCH($C175,{"C0","C1","C2","C3","C4"},0)-1),F175,ROUND(F175*INDEX(parametros!$F$2:$F$6,MIN((MATCH($C175,{"C0","C1","C2","C3","C4"},0)-1)+1,COUNT(parametros!$F$2:$F$6)))/INDEX(parametros!$F$2:$F$6,MIN(INDEX(posicao_contratual!$Y$2:$Y$200,MATCH($A175,posicao_contratual!$A$2:$A$200,0))+1,COUNT(parametros!$F$2:$F$6))),2)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item.","OK")))))))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IF(OR($A176="",$C176=""),"",IF(NOT(ISNUMBER(INDEX(posicao_contratual!$Y$2:$Y$200,MATCH($A176,posicao_contratual!$A$2:$A$200,0)))),"",IF(INDEX(posicao_contratual!$Y$2:$Y$200,MATCH($A176,posicao_contratual!$A$2:$A$200,0))&gt;(MATCH($C176,{"C0","C1","C2","C3","C4"},0)-1),"",INDEX(parametros!$F$2:$F$6,MIN((MATCH($C176,{"C0","C1","C2","C3","C4"},0)-1)+1,COUNT(parametros!$F$2:$F$6)))/INDEX(parametros!$F$2:$F$6,MIN(INDEX(posicao_contratual!$Y$2:$Y$200,MATCH($A176,posicao_contratual!$A$2:$A$200,0))+1,COUNT(parametros!$F$2:$F$6)))))),"")</f>
        <v/>
      </c>
      <c r="J176" s="107" t="str">
        <f>IF(OR(L176="",F176=""),"",ROUND(L176*IF(AND(UPPER(H176)="SIM",ISNUMBER(I176)),IF(INDEX(posicao_contratual!$Y$2:$Y$200,MATCH($A176,posicao_contratual!$A$2:$A$200,0))=(MATCH($C176,{"C0","C1","C2","C3","C4"},0)-1),F176,ROUND(F176*INDEX(parametros!$F$2:$F$6,MIN((MATCH($C176,{"C0","C1","C2","C3","C4"},0)-1)+1,COUNT(parametros!$F$2:$F$6)))/INDEX(parametros!$F$2:$F$6,MIN(INDEX(posicao_contratual!$Y$2:$Y$200,MATCH($A176,posicao_contratual!$A$2:$A$200,0))+1,COUNT(parametros!$F$2:$F$6))),2)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item.","OK")))))))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IF(OR($A177="",$C177=""),"",IF(NOT(ISNUMBER(INDEX(posicao_contratual!$Y$2:$Y$200,MATCH($A177,posicao_contratual!$A$2:$A$200,0)))),"",IF(INDEX(posicao_contratual!$Y$2:$Y$200,MATCH($A177,posicao_contratual!$A$2:$A$200,0))&gt;(MATCH($C177,{"C0","C1","C2","C3","C4"},0)-1),"",INDEX(parametros!$F$2:$F$6,MIN((MATCH($C177,{"C0","C1","C2","C3","C4"},0)-1)+1,COUNT(parametros!$F$2:$F$6)))/INDEX(parametros!$F$2:$F$6,MIN(INDEX(posicao_contratual!$Y$2:$Y$200,MATCH($A177,posicao_contratual!$A$2:$A$200,0))+1,COUNT(parametros!$F$2:$F$6)))))),"")</f>
        <v/>
      </c>
      <c r="J177" s="107" t="str">
        <f>IF(OR(L177="",F177=""),"",ROUND(L177*IF(AND(UPPER(H177)="SIM",ISNUMBER(I177)),IF(INDEX(posicao_contratual!$Y$2:$Y$200,MATCH($A177,posicao_contratual!$A$2:$A$200,0))=(MATCH($C177,{"C0","C1","C2","C3","C4"},0)-1),F177,ROUND(F177*INDEX(parametros!$F$2:$F$6,MIN((MATCH($C177,{"C0","C1","C2","C3","C4"},0)-1)+1,COUNT(parametros!$F$2:$F$6)))/INDEX(parametros!$F$2:$F$6,MIN(INDEX(posicao_contratual!$Y$2:$Y$200,MATCH($A177,posicao_contratual!$A$2:$A$200,0))+1,COUNT(parametros!$F$2:$F$6))),2)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item.","OK")))))))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IF(OR($A178="",$C178=""),"",IF(NOT(ISNUMBER(INDEX(posicao_contratual!$Y$2:$Y$200,MATCH($A178,posicao_contratual!$A$2:$A$200,0)))),"",IF(INDEX(posicao_contratual!$Y$2:$Y$200,MATCH($A178,posicao_contratual!$A$2:$A$200,0))&gt;(MATCH($C178,{"C0","C1","C2","C3","C4"},0)-1),"",INDEX(parametros!$F$2:$F$6,MIN((MATCH($C178,{"C0","C1","C2","C3","C4"},0)-1)+1,COUNT(parametros!$F$2:$F$6)))/INDEX(parametros!$F$2:$F$6,MIN(INDEX(posicao_contratual!$Y$2:$Y$200,MATCH($A178,posicao_contratual!$A$2:$A$200,0))+1,COUNT(parametros!$F$2:$F$6)))))),"")</f>
        <v/>
      </c>
      <c r="J178" s="107" t="str">
        <f>IF(OR(L178="",F178=""),"",ROUND(L178*IF(AND(UPPER(H178)="SIM",ISNUMBER(I178)),IF(INDEX(posicao_contratual!$Y$2:$Y$200,MATCH($A178,posicao_contratual!$A$2:$A$200,0))=(MATCH($C178,{"C0","C1","C2","C3","C4"},0)-1),F178,ROUND(F178*INDEX(parametros!$F$2:$F$6,MIN((MATCH($C178,{"C0","C1","C2","C3","C4"},0)-1)+1,COUNT(parametros!$F$2:$F$6)))/INDEX(parametros!$F$2:$F$6,MIN(INDEX(posicao_contratual!$Y$2:$Y$200,MATCH($A178,posicao_contratual!$A$2:$A$200,0))+1,COUNT(parametros!$F$2:$F$6))),2)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item.","OK")))))))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IF(OR($A179="",$C179=""),"",IF(NOT(ISNUMBER(INDEX(posicao_contratual!$Y$2:$Y$200,MATCH($A179,posicao_contratual!$A$2:$A$200,0)))),"",IF(INDEX(posicao_contratual!$Y$2:$Y$200,MATCH($A179,posicao_contratual!$A$2:$A$200,0))&gt;(MATCH($C179,{"C0","C1","C2","C3","C4"},0)-1),"",INDEX(parametros!$F$2:$F$6,MIN((MATCH($C179,{"C0","C1","C2","C3","C4"},0)-1)+1,COUNT(parametros!$F$2:$F$6)))/INDEX(parametros!$F$2:$F$6,MIN(INDEX(posicao_contratual!$Y$2:$Y$200,MATCH($A179,posicao_contratual!$A$2:$A$200,0))+1,COUNT(parametros!$F$2:$F$6)))))),"")</f>
        <v/>
      </c>
      <c r="J179" s="107" t="str">
        <f>IF(OR(L179="",F179=""),"",ROUND(L179*IF(AND(UPPER(H179)="SIM",ISNUMBER(I179)),IF(INDEX(posicao_contratual!$Y$2:$Y$200,MATCH($A179,posicao_contratual!$A$2:$A$200,0))=(MATCH($C179,{"C0","C1","C2","C3","C4"},0)-1),F179,ROUND(F179*INDEX(parametros!$F$2:$F$6,MIN((MATCH($C179,{"C0","C1","C2","C3","C4"},0)-1)+1,COUNT(parametros!$F$2:$F$6)))/INDEX(parametros!$F$2:$F$6,MIN(INDEX(posicao_contratual!$Y$2:$Y$200,MATCH($A179,posicao_contratual!$A$2:$A$200,0))+1,COUNT(parametros!$F$2:$F$6))),2)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item.","OK")))))))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IF(OR($A180="",$C180=""),"",IF(NOT(ISNUMBER(INDEX(posicao_contratual!$Y$2:$Y$200,MATCH($A180,posicao_contratual!$A$2:$A$200,0)))),"",IF(INDEX(posicao_contratual!$Y$2:$Y$200,MATCH($A180,posicao_contratual!$A$2:$A$200,0))&gt;(MATCH($C180,{"C0","C1","C2","C3","C4"},0)-1),"",INDEX(parametros!$F$2:$F$6,MIN((MATCH($C180,{"C0","C1","C2","C3","C4"},0)-1)+1,COUNT(parametros!$F$2:$F$6)))/INDEX(parametros!$F$2:$F$6,MIN(INDEX(posicao_contratual!$Y$2:$Y$200,MATCH($A180,posicao_contratual!$A$2:$A$200,0))+1,COUNT(parametros!$F$2:$F$6)))))),"")</f>
        <v/>
      </c>
      <c r="J180" s="107" t="str">
        <f>IF(OR(L180="",F180=""),"",ROUND(L180*IF(AND(UPPER(H180)="SIM",ISNUMBER(I180)),IF(INDEX(posicao_contratual!$Y$2:$Y$200,MATCH($A180,posicao_contratual!$A$2:$A$200,0))=(MATCH($C180,{"C0","C1","C2","C3","C4"},0)-1),F180,ROUND(F180*INDEX(parametros!$F$2:$F$6,MIN((MATCH($C180,{"C0","C1","C2","C3","C4"},0)-1)+1,COUNT(parametros!$F$2:$F$6)))/INDEX(parametros!$F$2:$F$6,MIN(INDEX(posicao_contratual!$Y$2:$Y$200,MATCH($A180,posicao_contratual!$A$2:$A$200,0))+1,COUNT(parametros!$F$2:$F$6))),2)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item.","OK")))))))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IF(OR($A181="",$C181=""),"",IF(NOT(ISNUMBER(INDEX(posicao_contratual!$Y$2:$Y$200,MATCH($A181,posicao_contratual!$A$2:$A$200,0)))),"",IF(INDEX(posicao_contratual!$Y$2:$Y$200,MATCH($A181,posicao_contratual!$A$2:$A$200,0))&gt;(MATCH($C181,{"C0","C1","C2","C3","C4"},0)-1),"",INDEX(parametros!$F$2:$F$6,MIN((MATCH($C181,{"C0","C1","C2","C3","C4"},0)-1)+1,COUNT(parametros!$F$2:$F$6)))/INDEX(parametros!$F$2:$F$6,MIN(INDEX(posicao_contratual!$Y$2:$Y$200,MATCH($A181,posicao_contratual!$A$2:$A$200,0))+1,COUNT(parametros!$F$2:$F$6)))))),"")</f>
        <v/>
      </c>
      <c r="J181" s="107" t="str">
        <f>IF(OR(L181="",F181=""),"",ROUND(L181*IF(AND(UPPER(H181)="SIM",ISNUMBER(I181)),IF(INDEX(posicao_contratual!$Y$2:$Y$200,MATCH($A181,posicao_contratual!$A$2:$A$200,0))=(MATCH($C181,{"C0","C1","C2","C3","C4"},0)-1),F181,ROUND(F181*INDEX(parametros!$F$2:$F$6,MIN((MATCH($C181,{"C0","C1","C2","C3","C4"},0)-1)+1,COUNT(parametros!$F$2:$F$6)))/INDEX(parametros!$F$2:$F$6,MIN(INDEX(posicao_contratual!$Y$2:$Y$200,MATCH($A181,posicao_contratual!$A$2:$A$200,0))+1,COUNT(parametros!$F$2:$F$6))),2)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item.","OK")))))))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IF(OR($A182="",$C182=""),"",IF(NOT(ISNUMBER(INDEX(posicao_contratual!$Y$2:$Y$200,MATCH($A182,posicao_contratual!$A$2:$A$200,0)))),"",IF(INDEX(posicao_contratual!$Y$2:$Y$200,MATCH($A182,posicao_contratual!$A$2:$A$200,0))&gt;(MATCH($C182,{"C0","C1","C2","C3","C4"},0)-1),"",INDEX(parametros!$F$2:$F$6,MIN((MATCH($C182,{"C0","C1","C2","C3","C4"},0)-1)+1,COUNT(parametros!$F$2:$F$6)))/INDEX(parametros!$F$2:$F$6,MIN(INDEX(posicao_contratual!$Y$2:$Y$200,MATCH($A182,posicao_contratual!$A$2:$A$200,0))+1,COUNT(parametros!$F$2:$F$6)))))),"")</f>
        <v/>
      </c>
      <c r="J182" s="107" t="str">
        <f>IF(OR(L182="",F182=""),"",ROUND(L182*IF(AND(UPPER(H182)="SIM",ISNUMBER(I182)),IF(INDEX(posicao_contratual!$Y$2:$Y$200,MATCH($A182,posicao_contratual!$A$2:$A$200,0))=(MATCH($C182,{"C0","C1","C2","C3","C4"},0)-1),F182,ROUND(F182*INDEX(parametros!$F$2:$F$6,MIN((MATCH($C182,{"C0","C1","C2","C3","C4"},0)-1)+1,COUNT(parametros!$F$2:$F$6)))/INDEX(parametros!$F$2:$F$6,MIN(INDEX(posicao_contratual!$Y$2:$Y$200,MATCH($A182,posicao_contratual!$A$2:$A$200,0))+1,COUNT(parametros!$F$2:$F$6))),2)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item.","OK")))))))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IF(OR($A183="",$C183=""),"",IF(NOT(ISNUMBER(INDEX(posicao_contratual!$Y$2:$Y$200,MATCH($A183,posicao_contratual!$A$2:$A$200,0)))),"",IF(INDEX(posicao_contratual!$Y$2:$Y$200,MATCH($A183,posicao_contratual!$A$2:$A$200,0))&gt;(MATCH($C183,{"C0","C1","C2","C3","C4"},0)-1),"",INDEX(parametros!$F$2:$F$6,MIN((MATCH($C183,{"C0","C1","C2","C3","C4"},0)-1)+1,COUNT(parametros!$F$2:$F$6)))/INDEX(parametros!$F$2:$F$6,MIN(INDEX(posicao_contratual!$Y$2:$Y$200,MATCH($A183,posicao_contratual!$A$2:$A$200,0))+1,COUNT(parametros!$F$2:$F$6)))))),"")</f>
        <v/>
      </c>
      <c r="J183" s="107" t="str">
        <f>IF(OR(L183="",F183=""),"",ROUND(L183*IF(AND(UPPER(H183)="SIM",ISNUMBER(I183)),IF(INDEX(posicao_contratual!$Y$2:$Y$200,MATCH($A183,posicao_contratual!$A$2:$A$200,0))=(MATCH($C183,{"C0","C1","C2","C3","C4"},0)-1),F183,ROUND(F183*INDEX(parametros!$F$2:$F$6,MIN((MATCH($C183,{"C0","C1","C2","C3","C4"},0)-1)+1,COUNT(parametros!$F$2:$F$6)))/INDEX(parametros!$F$2:$F$6,MIN(INDEX(posicao_contratual!$Y$2:$Y$200,MATCH($A183,posicao_contratual!$A$2:$A$200,0))+1,COUNT(parametros!$F$2:$F$6))),2)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item.","OK")))))))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IF(OR($A184="",$C184=""),"",IF(NOT(ISNUMBER(INDEX(posicao_contratual!$Y$2:$Y$200,MATCH($A184,posicao_contratual!$A$2:$A$200,0)))),"",IF(INDEX(posicao_contratual!$Y$2:$Y$200,MATCH($A184,posicao_contratual!$A$2:$A$200,0))&gt;(MATCH($C184,{"C0","C1","C2","C3","C4"},0)-1),"",INDEX(parametros!$F$2:$F$6,MIN((MATCH($C184,{"C0","C1","C2","C3","C4"},0)-1)+1,COUNT(parametros!$F$2:$F$6)))/INDEX(parametros!$F$2:$F$6,MIN(INDEX(posicao_contratual!$Y$2:$Y$200,MATCH($A184,posicao_contratual!$A$2:$A$200,0))+1,COUNT(parametros!$F$2:$F$6)))))),"")</f>
        <v/>
      </c>
      <c r="J184" s="107" t="str">
        <f>IF(OR(L184="",F184=""),"",ROUND(L184*IF(AND(UPPER(H184)="SIM",ISNUMBER(I184)),IF(INDEX(posicao_contratual!$Y$2:$Y$200,MATCH($A184,posicao_contratual!$A$2:$A$200,0))=(MATCH($C184,{"C0","C1","C2","C3","C4"},0)-1),F184,ROUND(F184*INDEX(parametros!$F$2:$F$6,MIN((MATCH($C184,{"C0","C1","C2","C3","C4"},0)-1)+1,COUNT(parametros!$F$2:$F$6)))/INDEX(parametros!$F$2:$F$6,MIN(INDEX(posicao_contratual!$Y$2:$Y$200,MATCH($A184,posicao_contratual!$A$2:$A$200,0))+1,COUNT(parametros!$F$2:$F$6))),2)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item.","OK")))))))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IF(OR($A185="",$C185=""),"",IF(NOT(ISNUMBER(INDEX(posicao_contratual!$Y$2:$Y$200,MATCH($A185,posicao_contratual!$A$2:$A$200,0)))),"",IF(INDEX(posicao_contratual!$Y$2:$Y$200,MATCH($A185,posicao_contratual!$A$2:$A$200,0))&gt;(MATCH($C185,{"C0","C1","C2","C3","C4"},0)-1),"",INDEX(parametros!$F$2:$F$6,MIN((MATCH($C185,{"C0","C1","C2","C3","C4"},0)-1)+1,COUNT(parametros!$F$2:$F$6)))/INDEX(parametros!$F$2:$F$6,MIN(INDEX(posicao_contratual!$Y$2:$Y$200,MATCH($A185,posicao_contratual!$A$2:$A$200,0))+1,COUNT(parametros!$F$2:$F$6)))))),"")</f>
        <v/>
      </c>
      <c r="J185" s="107" t="str">
        <f>IF(OR(L185="",F185=""),"",ROUND(L185*IF(AND(UPPER(H185)="SIM",ISNUMBER(I185)),IF(INDEX(posicao_contratual!$Y$2:$Y$200,MATCH($A185,posicao_contratual!$A$2:$A$200,0))=(MATCH($C185,{"C0","C1","C2","C3","C4"},0)-1),F185,ROUND(F185*INDEX(parametros!$F$2:$F$6,MIN((MATCH($C185,{"C0","C1","C2","C3","C4"},0)-1)+1,COUNT(parametros!$F$2:$F$6)))/INDEX(parametros!$F$2:$F$6,MIN(INDEX(posicao_contratual!$Y$2:$Y$200,MATCH($A185,posicao_contratual!$A$2:$A$200,0))+1,COUNT(parametros!$F$2:$F$6))),2)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item.","OK")))))))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IF(OR($A186="",$C186=""),"",IF(NOT(ISNUMBER(INDEX(posicao_contratual!$Y$2:$Y$200,MATCH($A186,posicao_contratual!$A$2:$A$200,0)))),"",IF(INDEX(posicao_contratual!$Y$2:$Y$200,MATCH($A186,posicao_contratual!$A$2:$A$200,0))&gt;(MATCH($C186,{"C0","C1","C2","C3","C4"},0)-1),"",INDEX(parametros!$F$2:$F$6,MIN((MATCH($C186,{"C0","C1","C2","C3","C4"},0)-1)+1,COUNT(parametros!$F$2:$F$6)))/INDEX(parametros!$F$2:$F$6,MIN(INDEX(posicao_contratual!$Y$2:$Y$200,MATCH($A186,posicao_contratual!$A$2:$A$200,0))+1,COUNT(parametros!$F$2:$F$6)))))),"")</f>
        <v/>
      </c>
      <c r="J186" s="107" t="str">
        <f>IF(OR(L186="",F186=""),"",ROUND(L186*IF(AND(UPPER(H186)="SIM",ISNUMBER(I186)),IF(INDEX(posicao_contratual!$Y$2:$Y$200,MATCH($A186,posicao_contratual!$A$2:$A$200,0))=(MATCH($C186,{"C0","C1","C2","C3","C4"},0)-1),F186,ROUND(F186*INDEX(parametros!$F$2:$F$6,MIN((MATCH($C186,{"C0","C1","C2","C3","C4"},0)-1)+1,COUNT(parametros!$F$2:$F$6)))/INDEX(parametros!$F$2:$F$6,MIN(INDEX(posicao_contratual!$Y$2:$Y$200,MATCH($A186,posicao_contratual!$A$2:$A$200,0))+1,COUNT(parametros!$F$2:$F$6))),2)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item.","OK")))))))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IF(OR($A187="",$C187=""),"",IF(NOT(ISNUMBER(INDEX(posicao_contratual!$Y$2:$Y$200,MATCH($A187,posicao_contratual!$A$2:$A$200,0)))),"",IF(INDEX(posicao_contratual!$Y$2:$Y$200,MATCH($A187,posicao_contratual!$A$2:$A$200,0))&gt;(MATCH($C187,{"C0","C1","C2","C3","C4"},0)-1),"",INDEX(parametros!$F$2:$F$6,MIN((MATCH($C187,{"C0","C1","C2","C3","C4"},0)-1)+1,COUNT(parametros!$F$2:$F$6)))/INDEX(parametros!$F$2:$F$6,MIN(INDEX(posicao_contratual!$Y$2:$Y$200,MATCH($A187,posicao_contratual!$A$2:$A$200,0))+1,COUNT(parametros!$F$2:$F$6)))))),"")</f>
        <v/>
      </c>
      <c r="J187" s="107" t="str">
        <f>IF(OR(L187="",F187=""),"",ROUND(L187*IF(AND(UPPER(H187)="SIM",ISNUMBER(I187)),IF(INDEX(posicao_contratual!$Y$2:$Y$200,MATCH($A187,posicao_contratual!$A$2:$A$200,0))=(MATCH($C187,{"C0","C1","C2","C3","C4"},0)-1),F187,ROUND(F187*INDEX(parametros!$F$2:$F$6,MIN((MATCH($C187,{"C0","C1","C2","C3","C4"},0)-1)+1,COUNT(parametros!$F$2:$F$6)))/INDEX(parametros!$F$2:$F$6,MIN(INDEX(posicao_contratual!$Y$2:$Y$200,MATCH($A187,posicao_contratual!$A$2:$A$200,0))+1,COUNT(parametros!$F$2:$F$6))),2)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item.","OK")))))))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IF(OR($A188="",$C188=""),"",IF(NOT(ISNUMBER(INDEX(posicao_contratual!$Y$2:$Y$200,MATCH($A188,posicao_contratual!$A$2:$A$200,0)))),"",IF(INDEX(posicao_contratual!$Y$2:$Y$200,MATCH($A188,posicao_contratual!$A$2:$A$200,0))&gt;(MATCH($C188,{"C0","C1","C2","C3","C4"},0)-1),"",INDEX(parametros!$F$2:$F$6,MIN((MATCH($C188,{"C0","C1","C2","C3","C4"},0)-1)+1,COUNT(parametros!$F$2:$F$6)))/INDEX(parametros!$F$2:$F$6,MIN(INDEX(posicao_contratual!$Y$2:$Y$200,MATCH($A188,posicao_contratual!$A$2:$A$200,0))+1,COUNT(parametros!$F$2:$F$6)))))),"")</f>
        <v/>
      </c>
      <c r="J188" s="107" t="str">
        <f>IF(OR(L188="",F188=""),"",ROUND(L188*IF(AND(UPPER(H188)="SIM",ISNUMBER(I188)),IF(INDEX(posicao_contratual!$Y$2:$Y$200,MATCH($A188,posicao_contratual!$A$2:$A$200,0))=(MATCH($C188,{"C0","C1","C2","C3","C4"},0)-1),F188,ROUND(F188*INDEX(parametros!$F$2:$F$6,MIN((MATCH($C188,{"C0","C1","C2","C3","C4"},0)-1)+1,COUNT(parametros!$F$2:$F$6)))/INDEX(parametros!$F$2:$F$6,MIN(INDEX(posicao_contratual!$Y$2:$Y$200,MATCH($A188,posicao_contratual!$A$2:$A$200,0))+1,COUNT(parametros!$F$2:$F$6))),2)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item.","OK")))))))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IF(OR($A189="",$C189=""),"",IF(NOT(ISNUMBER(INDEX(posicao_contratual!$Y$2:$Y$200,MATCH($A189,posicao_contratual!$A$2:$A$200,0)))),"",IF(INDEX(posicao_contratual!$Y$2:$Y$200,MATCH($A189,posicao_contratual!$A$2:$A$200,0))&gt;(MATCH($C189,{"C0","C1","C2","C3","C4"},0)-1),"",INDEX(parametros!$F$2:$F$6,MIN((MATCH($C189,{"C0","C1","C2","C3","C4"},0)-1)+1,COUNT(parametros!$F$2:$F$6)))/INDEX(parametros!$F$2:$F$6,MIN(INDEX(posicao_contratual!$Y$2:$Y$200,MATCH($A189,posicao_contratual!$A$2:$A$200,0))+1,COUNT(parametros!$F$2:$F$6)))))),"")</f>
        <v/>
      </c>
      <c r="J189" s="107" t="str">
        <f>IF(OR(L189="",F189=""),"",ROUND(L189*IF(AND(UPPER(H189)="SIM",ISNUMBER(I189)),IF(INDEX(posicao_contratual!$Y$2:$Y$200,MATCH($A189,posicao_contratual!$A$2:$A$200,0))=(MATCH($C189,{"C0","C1","C2","C3","C4"},0)-1),F189,ROUND(F189*INDEX(parametros!$F$2:$F$6,MIN((MATCH($C189,{"C0","C1","C2","C3","C4"},0)-1)+1,COUNT(parametros!$F$2:$F$6)))/INDEX(parametros!$F$2:$F$6,MIN(INDEX(posicao_contratual!$Y$2:$Y$200,MATCH($A189,posicao_contratual!$A$2:$A$200,0))+1,COUNT(parametros!$F$2:$F$6))),2)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item.","OK")))))))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IF(OR($A190="",$C190=""),"",IF(NOT(ISNUMBER(INDEX(posicao_contratual!$Y$2:$Y$200,MATCH($A190,posicao_contratual!$A$2:$A$200,0)))),"",IF(INDEX(posicao_contratual!$Y$2:$Y$200,MATCH($A190,posicao_contratual!$A$2:$A$200,0))&gt;(MATCH($C190,{"C0","C1","C2","C3","C4"},0)-1),"",INDEX(parametros!$F$2:$F$6,MIN((MATCH($C190,{"C0","C1","C2","C3","C4"},0)-1)+1,COUNT(parametros!$F$2:$F$6)))/INDEX(parametros!$F$2:$F$6,MIN(INDEX(posicao_contratual!$Y$2:$Y$200,MATCH($A190,posicao_contratual!$A$2:$A$200,0))+1,COUNT(parametros!$F$2:$F$6)))))),"")</f>
        <v/>
      </c>
      <c r="J190" s="107" t="str">
        <f>IF(OR(L190="",F190=""),"",ROUND(L190*IF(AND(UPPER(H190)="SIM",ISNUMBER(I190)),IF(INDEX(posicao_contratual!$Y$2:$Y$200,MATCH($A190,posicao_contratual!$A$2:$A$200,0))=(MATCH($C190,{"C0","C1","C2","C3","C4"},0)-1),F190,ROUND(F190*INDEX(parametros!$F$2:$F$6,MIN((MATCH($C190,{"C0","C1","C2","C3","C4"},0)-1)+1,COUNT(parametros!$F$2:$F$6)))/INDEX(parametros!$F$2:$F$6,MIN(INDEX(posicao_contratual!$Y$2:$Y$200,MATCH($A190,posicao_contratual!$A$2:$A$200,0))+1,COUNT(parametros!$F$2:$F$6))),2)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item.","OK")))))))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IF(OR($A191="",$C191=""),"",IF(NOT(ISNUMBER(INDEX(posicao_contratual!$Y$2:$Y$200,MATCH($A191,posicao_contratual!$A$2:$A$200,0)))),"",IF(INDEX(posicao_contratual!$Y$2:$Y$200,MATCH($A191,posicao_contratual!$A$2:$A$200,0))&gt;(MATCH($C191,{"C0","C1","C2","C3","C4"},0)-1),"",INDEX(parametros!$F$2:$F$6,MIN((MATCH($C191,{"C0","C1","C2","C3","C4"},0)-1)+1,COUNT(parametros!$F$2:$F$6)))/INDEX(parametros!$F$2:$F$6,MIN(INDEX(posicao_contratual!$Y$2:$Y$200,MATCH($A191,posicao_contratual!$A$2:$A$200,0))+1,COUNT(parametros!$F$2:$F$6)))))),"")</f>
        <v/>
      </c>
      <c r="J191" s="107" t="str">
        <f>IF(OR(L191="",F191=""),"",ROUND(L191*IF(AND(UPPER(H191)="SIM",ISNUMBER(I191)),IF(INDEX(posicao_contratual!$Y$2:$Y$200,MATCH($A191,posicao_contratual!$A$2:$A$200,0))=(MATCH($C191,{"C0","C1","C2","C3","C4"},0)-1),F191,ROUND(F191*INDEX(parametros!$F$2:$F$6,MIN((MATCH($C191,{"C0","C1","C2","C3","C4"},0)-1)+1,COUNT(parametros!$F$2:$F$6)))/INDEX(parametros!$F$2:$F$6,MIN(INDEX(posicao_contratual!$Y$2:$Y$200,MATCH($A191,posicao_contratual!$A$2:$A$200,0))+1,COUNT(parametros!$F$2:$F$6))),2)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item.","OK")))))))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IF(OR($A192="",$C192=""),"",IF(NOT(ISNUMBER(INDEX(posicao_contratual!$Y$2:$Y$200,MATCH($A192,posicao_contratual!$A$2:$A$200,0)))),"",IF(INDEX(posicao_contratual!$Y$2:$Y$200,MATCH($A192,posicao_contratual!$A$2:$A$200,0))&gt;(MATCH($C192,{"C0","C1","C2","C3","C4"},0)-1),"",INDEX(parametros!$F$2:$F$6,MIN((MATCH($C192,{"C0","C1","C2","C3","C4"},0)-1)+1,COUNT(parametros!$F$2:$F$6)))/INDEX(parametros!$F$2:$F$6,MIN(INDEX(posicao_contratual!$Y$2:$Y$200,MATCH($A192,posicao_contratual!$A$2:$A$200,0))+1,COUNT(parametros!$F$2:$F$6)))))),"")</f>
        <v/>
      </c>
      <c r="J192" s="107" t="str">
        <f>IF(OR(L192="",F192=""),"",ROUND(L192*IF(AND(UPPER(H192)="SIM",ISNUMBER(I192)),IF(INDEX(posicao_contratual!$Y$2:$Y$200,MATCH($A192,posicao_contratual!$A$2:$A$200,0))=(MATCH($C192,{"C0","C1","C2","C3","C4"},0)-1),F192,ROUND(F192*INDEX(parametros!$F$2:$F$6,MIN((MATCH($C192,{"C0","C1","C2","C3","C4"},0)-1)+1,COUNT(parametros!$F$2:$F$6)))/INDEX(parametros!$F$2:$F$6,MIN(INDEX(posicao_contratual!$Y$2:$Y$200,MATCH($A192,posicao_contratual!$A$2:$A$200,0))+1,COUNT(parametros!$F$2:$F$6))),2)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item.","OK")))))))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IF(OR($A193="",$C193=""),"",IF(NOT(ISNUMBER(INDEX(posicao_contratual!$Y$2:$Y$200,MATCH($A193,posicao_contratual!$A$2:$A$200,0)))),"",IF(INDEX(posicao_contratual!$Y$2:$Y$200,MATCH($A193,posicao_contratual!$A$2:$A$200,0))&gt;(MATCH($C193,{"C0","C1","C2","C3","C4"},0)-1),"",INDEX(parametros!$F$2:$F$6,MIN((MATCH($C193,{"C0","C1","C2","C3","C4"},0)-1)+1,COUNT(parametros!$F$2:$F$6)))/INDEX(parametros!$F$2:$F$6,MIN(INDEX(posicao_contratual!$Y$2:$Y$200,MATCH($A193,posicao_contratual!$A$2:$A$200,0))+1,COUNT(parametros!$F$2:$F$6)))))),"")</f>
        <v/>
      </c>
      <c r="J193" s="107" t="str">
        <f>IF(OR(L193="",F193=""),"",ROUND(L193*IF(AND(UPPER(H193)="SIM",ISNUMBER(I193)),IF(INDEX(posicao_contratual!$Y$2:$Y$200,MATCH($A193,posicao_contratual!$A$2:$A$200,0))=(MATCH($C193,{"C0","C1","C2","C3","C4"},0)-1),F193,ROUND(F193*INDEX(parametros!$F$2:$F$6,MIN((MATCH($C193,{"C0","C1","C2","C3","C4"},0)-1)+1,COUNT(parametros!$F$2:$F$6)))/INDEX(parametros!$F$2:$F$6,MIN(INDEX(posicao_contratual!$Y$2:$Y$200,MATCH($A193,posicao_contratual!$A$2:$A$200,0))+1,COUNT(parametros!$F$2:$F$6))),2)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item.","OK")))))))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IF(OR($A194="",$C194=""),"",IF(NOT(ISNUMBER(INDEX(posicao_contratual!$Y$2:$Y$200,MATCH($A194,posicao_contratual!$A$2:$A$200,0)))),"",IF(INDEX(posicao_contratual!$Y$2:$Y$200,MATCH($A194,posicao_contratual!$A$2:$A$200,0))&gt;(MATCH($C194,{"C0","C1","C2","C3","C4"},0)-1),"",INDEX(parametros!$F$2:$F$6,MIN((MATCH($C194,{"C0","C1","C2","C3","C4"},0)-1)+1,COUNT(parametros!$F$2:$F$6)))/INDEX(parametros!$F$2:$F$6,MIN(INDEX(posicao_contratual!$Y$2:$Y$200,MATCH($A194,posicao_contratual!$A$2:$A$200,0))+1,COUNT(parametros!$F$2:$F$6)))))),"")</f>
        <v/>
      </c>
      <c r="J194" s="107" t="str">
        <f>IF(OR(L194="",F194=""),"",ROUND(L194*IF(AND(UPPER(H194)="SIM",ISNUMBER(I194)),IF(INDEX(posicao_contratual!$Y$2:$Y$200,MATCH($A194,posicao_contratual!$A$2:$A$200,0))=(MATCH($C194,{"C0","C1","C2","C3","C4"},0)-1),F194,ROUND(F194*INDEX(parametros!$F$2:$F$6,MIN((MATCH($C194,{"C0","C1","C2","C3","C4"},0)-1)+1,COUNT(parametros!$F$2:$F$6)))/INDEX(parametros!$F$2:$F$6,MIN(INDEX(posicao_contratual!$Y$2:$Y$200,MATCH($A194,posicao_contratual!$A$2:$A$200,0))+1,COUNT(parametros!$F$2:$F$6))),2)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item.","OK")))))))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IF(OR($A195="",$C195=""),"",IF(NOT(ISNUMBER(INDEX(posicao_contratual!$Y$2:$Y$200,MATCH($A195,posicao_contratual!$A$2:$A$200,0)))),"",IF(INDEX(posicao_contratual!$Y$2:$Y$200,MATCH($A195,posicao_contratual!$A$2:$A$200,0))&gt;(MATCH($C195,{"C0","C1","C2","C3","C4"},0)-1),"",INDEX(parametros!$F$2:$F$6,MIN((MATCH($C195,{"C0","C1","C2","C3","C4"},0)-1)+1,COUNT(parametros!$F$2:$F$6)))/INDEX(parametros!$F$2:$F$6,MIN(INDEX(posicao_contratual!$Y$2:$Y$200,MATCH($A195,posicao_contratual!$A$2:$A$200,0))+1,COUNT(parametros!$F$2:$F$6)))))),"")</f>
        <v/>
      </c>
      <c r="J195" s="107" t="str">
        <f>IF(OR(L195="",F195=""),"",ROUND(L195*IF(AND(UPPER(H195)="SIM",ISNUMBER(I195)),IF(INDEX(posicao_contratual!$Y$2:$Y$200,MATCH($A195,posicao_contratual!$A$2:$A$200,0))=(MATCH($C195,{"C0","C1","C2","C3","C4"},0)-1),F195,ROUND(F195*INDEX(parametros!$F$2:$F$6,MIN((MATCH($C195,{"C0","C1","C2","C3","C4"},0)-1)+1,COUNT(parametros!$F$2:$F$6)))/INDEX(parametros!$F$2:$F$6,MIN(INDEX(posicao_contratual!$Y$2:$Y$200,MATCH($A195,posicao_contratual!$A$2:$A$200,0))+1,COUNT(parametros!$F$2:$F$6))),2)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item.","OK")))))))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IF(OR($A196="",$C196=""),"",IF(NOT(ISNUMBER(INDEX(posicao_contratual!$Y$2:$Y$200,MATCH($A196,posicao_contratual!$A$2:$A$200,0)))),"",IF(INDEX(posicao_contratual!$Y$2:$Y$200,MATCH($A196,posicao_contratual!$A$2:$A$200,0))&gt;(MATCH($C196,{"C0","C1","C2","C3","C4"},0)-1),"",INDEX(parametros!$F$2:$F$6,MIN((MATCH($C196,{"C0","C1","C2","C3","C4"},0)-1)+1,COUNT(parametros!$F$2:$F$6)))/INDEX(parametros!$F$2:$F$6,MIN(INDEX(posicao_contratual!$Y$2:$Y$200,MATCH($A196,posicao_contratual!$A$2:$A$200,0))+1,COUNT(parametros!$F$2:$F$6)))))),"")</f>
        <v/>
      </c>
      <c r="J196" s="107" t="str">
        <f>IF(OR(L196="",F196=""),"",ROUND(L196*IF(AND(UPPER(H196)="SIM",ISNUMBER(I196)),IF(INDEX(posicao_contratual!$Y$2:$Y$200,MATCH($A196,posicao_contratual!$A$2:$A$200,0))=(MATCH($C196,{"C0","C1","C2","C3","C4"},0)-1),F196,ROUND(F196*INDEX(parametros!$F$2:$F$6,MIN((MATCH($C196,{"C0","C1","C2","C3","C4"},0)-1)+1,COUNT(parametros!$F$2:$F$6)))/INDEX(parametros!$F$2:$F$6,MIN(INDEX(posicao_contratual!$Y$2:$Y$200,MATCH($A196,posicao_contratual!$A$2:$A$200,0))+1,COUNT(parametros!$F$2:$F$6))),2)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item.","OK")))))))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IF(OR($A197="",$C197=""),"",IF(NOT(ISNUMBER(INDEX(posicao_contratual!$Y$2:$Y$200,MATCH($A197,posicao_contratual!$A$2:$A$200,0)))),"",IF(INDEX(posicao_contratual!$Y$2:$Y$200,MATCH($A197,posicao_contratual!$A$2:$A$200,0))&gt;(MATCH($C197,{"C0","C1","C2","C3","C4"},0)-1),"",INDEX(parametros!$F$2:$F$6,MIN((MATCH($C197,{"C0","C1","C2","C3","C4"},0)-1)+1,COUNT(parametros!$F$2:$F$6)))/INDEX(parametros!$F$2:$F$6,MIN(INDEX(posicao_contratual!$Y$2:$Y$200,MATCH($A197,posicao_contratual!$A$2:$A$200,0))+1,COUNT(parametros!$F$2:$F$6)))))),"")</f>
        <v/>
      </c>
      <c r="J197" s="107" t="str">
        <f>IF(OR(L197="",F197=""),"",ROUND(L197*IF(AND(UPPER(H197)="SIM",ISNUMBER(I197)),IF(INDEX(posicao_contratual!$Y$2:$Y$200,MATCH($A197,posicao_contratual!$A$2:$A$200,0))=(MATCH($C197,{"C0","C1","C2","C3","C4"},0)-1),F197,ROUND(F197*INDEX(parametros!$F$2:$F$6,MIN((MATCH($C197,{"C0","C1","C2","C3","C4"},0)-1)+1,COUNT(parametros!$F$2:$F$6)))/INDEX(parametros!$F$2:$F$6,MIN(INDEX(posicao_contratual!$Y$2:$Y$200,MATCH($A197,posicao_contratual!$A$2:$A$200,0))+1,COUNT(parametros!$F$2:$F$6))),2)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item.","OK")))))))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IF(OR($A198="",$C198=""),"",IF(NOT(ISNUMBER(INDEX(posicao_contratual!$Y$2:$Y$200,MATCH($A198,posicao_contratual!$A$2:$A$200,0)))),"",IF(INDEX(posicao_contratual!$Y$2:$Y$200,MATCH($A198,posicao_contratual!$A$2:$A$200,0))&gt;(MATCH($C198,{"C0","C1","C2","C3","C4"},0)-1),"",INDEX(parametros!$F$2:$F$6,MIN((MATCH($C198,{"C0","C1","C2","C3","C4"},0)-1)+1,COUNT(parametros!$F$2:$F$6)))/INDEX(parametros!$F$2:$F$6,MIN(INDEX(posicao_contratual!$Y$2:$Y$200,MATCH($A198,posicao_contratual!$A$2:$A$200,0))+1,COUNT(parametros!$F$2:$F$6)))))),"")</f>
        <v/>
      </c>
      <c r="J198" s="107" t="str">
        <f>IF(OR(L198="",F198=""),"",ROUND(L198*IF(AND(UPPER(H198)="SIM",ISNUMBER(I198)),IF(INDEX(posicao_contratual!$Y$2:$Y$200,MATCH($A198,posicao_contratual!$A$2:$A$200,0))=(MATCH($C198,{"C0","C1","C2","C3","C4"},0)-1),F198,ROUND(F198*INDEX(parametros!$F$2:$F$6,MIN((MATCH($C198,{"C0","C1","C2","C3","C4"},0)-1)+1,COUNT(parametros!$F$2:$F$6)))/INDEX(parametros!$F$2:$F$6,MIN(INDEX(posicao_contratual!$Y$2:$Y$200,MATCH($A198,posicao_contratual!$A$2:$A$200,0))+1,COUNT(parametros!$F$2:$F$6))),2)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item.","OK")))))))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IF(OR($A199="",$C199=""),"",IF(NOT(ISNUMBER(INDEX(posicao_contratual!$Y$2:$Y$200,MATCH($A199,posicao_contratual!$A$2:$A$200,0)))),"",IF(INDEX(posicao_contratual!$Y$2:$Y$200,MATCH($A199,posicao_contratual!$A$2:$A$200,0))&gt;(MATCH($C199,{"C0","C1","C2","C3","C4"},0)-1),"",INDEX(parametros!$F$2:$F$6,MIN((MATCH($C199,{"C0","C1","C2","C3","C4"},0)-1)+1,COUNT(parametros!$F$2:$F$6)))/INDEX(parametros!$F$2:$F$6,MIN(INDEX(posicao_contratual!$Y$2:$Y$200,MATCH($A199,posicao_contratual!$A$2:$A$200,0))+1,COUNT(parametros!$F$2:$F$6)))))),"")</f>
        <v/>
      </c>
      <c r="J199" s="107" t="str">
        <f>IF(OR(L199="",F199=""),"",ROUND(L199*IF(AND(UPPER(H199)="SIM",ISNUMBER(I199)),IF(INDEX(posicao_contratual!$Y$2:$Y$200,MATCH($A199,posicao_contratual!$A$2:$A$200,0))=(MATCH($C199,{"C0","C1","C2","C3","C4"},0)-1),F199,ROUND(F199*INDEX(parametros!$F$2:$F$6,MIN((MATCH($C199,{"C0","C1","C2","C3","C4"},0)-1)+1,COUNT(parametros!$F$2:$F$6)))/INDEX(parametros!$F$2:$F$6,MIN(INDEX(posicao_contratual!$Y$2:$Y$200,MATCH($A199,posicao_contratual!$A$2:$A$200,0))+1,COUNT(parametros!$F$2:$F$6))),2)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item.","OK")))))))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IF(OR($A200="",$C200=""),"",IF(NOT(ISNUMBER(INDEX(posicao_contratual!$Y$2:$Y$200,MATCH($A200,posicao_contratual!$A$2:$A$200,0)))),"",IF(INDEX(posicao_contratual!$Y$2:$Y$200,MATCH($A200,posicao_contratual!$A$2:$A$200,0))&gt;(MATCH($C200,{"C0","C1","C2","C3","C4"},0)-1),"",INDEX(parametros!$F$2:$F$6,MIN((MATCH($C200,{"C0","C1","C2","C3","C4"},0)-1)+1,COUNT(parametros!$F$2:$F$6)))/INDEX(parametros!$F$2:$F$6,MIN(INDEX(posicao_contratual!$Y$2:$Y$200,MATCH($A200,posicao_contratual!$A$2:$A$200,0))+1,COUNT(parametros!$F$2:$F$6)))))),"")</f>
        <v/>
      </c>
      <c r="J200" s="107" t="str">
        <f>IF(OR(L200="",F200=""),"",ROUND(L200*IF(AND(UPPER(H200)="SIM",ISNUMBER(I200)),IF(INDEX(posicao_contratual!$Y$2:$Y$200,MATCH($A200,posicao_contratual!$A$2:$A$200,0))=(MATCH($C200,{"C0","C1","C2","C3","C4"},0)-1),F200,ROUND(F200*INDEX(parametros!$F$2:$F$6,MIN((MATCH($C200,{"C0","C1","C2","C3","C4"},0)-1)+1,COUNT(parametros!$F$2:$F$6)))/INDEX(parametros!$F$2:$F$6,MIN(INDEX(posicao_contratual!$Y$2:$Y$200,MATCH($A200,posicao_contratual!$A$2:$A$200,0))+1,COUNT(parametros!$F$2:$F$6))),2)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item.","OK")))))))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"Acrescimo,Acréscimo - novo item,Supressao"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46303.623660300924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30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35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4" t="str">
        <f>IF(AND(RESULTADOS_DETALHE!$G$43="Sim",RESULTADOS_DETALHE!$D$43&lt;&gt;""),RESULTADOS_DETALHE!$D$43,"")</f>
        <v/>
      </c>
      <c r="E5" s="525"/>
      <c r="F5" s="525"/>
      <c r="G5" s="525"/>
      <c r="H5" s="525"/>
      <c r="I5" s="525"/>
      <c r="J5" s="526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8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7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34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7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4" t="str">
        <f>IF(AND(RESULTADOS_DETALHE!$G$44="Sim",RESULTADOS_DETALHE!$D$44&lt;&gt;""),RESULTADOS_DETALHE!$D$44,"")</f>
        <v/>
      </c>
      <c r="E24" s="525"/>
      <c r="F24" s="525"/>
      <c r="G24" s="525"/>
      <c r="H24" s="525"/>
      <c r="I24" s="525"/>
      <c r="J24" s="526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4" t="str">
        <f>IF(AND(RESULTADOS_DETALHE!$G$45="Sim",RESULTADOS_DETALHE!$D$45&lt;&gt;""),RESULTADOS_DETALHE!$D$45,"")</f>
        <v/>
      </c>
      <c r="E25" s="525"/>
      <c r="F25" s="525"/>
      <c r="G25" s="525"/>
      <c r="H25" s="525"/>
      <c r="I25" s="525"/>
      <c r="J25" s="526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29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25"/>
      <c r="G26" s="525"/>
      <c r="H26" s="525"/>
      <c r="I26" s="525"/>
      <c r="J26" s="526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35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7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31"/>
      <c r="C36" s="532"/>
      <c r="D36" s="532"/>
      <c r="E36" s="533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7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8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8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2" t="s">
        <v>374</v>
      </c>
      <c r="B52" s="523"/>
      <c r="C52" s="523"/>
      <c r="D52" s="523"/>
      <c r="E52" s="523"/>
      <c r="F52" s="523"/>
      <c r="G52" s="523"/>
      <c r="H52" s="523"/>
      <c r="I52" s="57"/>
      <c r="J52" s="522" t="s">
        <v>375</v>
      </c>
      <c r="K52" s="523"/>
      <c r="L52" s="523"/>
      <c r="M52" s="523"/>
      <c r="N52" s="523"/>
      <c r="O52" s="523"/>
      <c r="P52" s="523"/>
      <c r="Q52" s="523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62" t="s">
        <v>621</v>
      </c>
      <c r="B1" s="562"/>
      <c r="C1" s="562"/>
      <c r="D1" s="562"/>
      <c r="E1" s="562"/>
      <c r="F1" s="562"/>
      <c r="G1" s="563" t="str">
        <f ca="1">$B$3</f>
        <v>REVISE</v>
      </c>
      <c r="H1" s="564"/>
    </row>
    <row r="2" spans="1:10" ht="90.5" customHeight="1" x14ac:dyDescent="0.3">
      <c r="A2" s="565" t="s">
        <v>622</v>
      </c>
      <c r="B2" s="565"/>
      <c r="C2" s="565"/>
      <c r="D2" s="565"/>
      <c r="E2" s="565"/>
      <c r="F2" s="565"/>
      <c r="G2" s="566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6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9" t="str">
        <f>$D$6</f>
        <v/>
      </c>
      <c r="H3" s="570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71" t="str">
        <f>$D$22</f>
        <v/>
      </c>
      <c r="E5" s="572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7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8"/>
      <c r="D7" s="568"/>
      <c r="E7" s="568"/>
      <c r="F7" s="568"/>
      <c r="G7" s="568"/>
      <c r="H7" s="568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43" t="s">
        <v>488</v>
      </c>
      <c r="B9" s="543"/>
      <c r="C9" s="543"/>
      <c r="D9" s="543"/>
      <c r="E9" s="543"/>
      <c r="F9" s="543"/>
      <c r="G9" s="543"/>
      <c r="H9" s="543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4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45"/>
      <c r="E10" s="545"/>
      <c r="F10" s="544" t="s">
        <v>509</v>
      </c>
      <c r="G10" s="545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3"/>
      <c r="E11" s="553"/>
      <c r="F11" s="552" t="s">
        <v>511</v>
      </c>
      <c r="G11" s="553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52" t="s">
        <v>732</v>
      </c>
      <c r="D12" s="553"/>
      <c r="E12" s="553"/>
      <c r="F12" s="552" t="s">
        <v>513</v>
      </c>
      <c r="G12" s="553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50" t="s">
        <v>515</v>
      </c>
      <c r="D13" s="551"/>
      <c r="E13" s="551"/>
      <c r="F13" s="550" t="s">
        <v>516</v>
      </c>
      <c r="G13" s="551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87" t="str">
        <f>IF(MEMORIA_RESULTADOS!$T$99=1,MEMORIA_RESULTADOS!$T$110,"")</f>
        <v/>
      </c>
      <c r="F16" s="588"/>
      <c r="G16" s="588"/>
      <c r="H16" s="588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89" t="str">
        <f>IF(MEMORIA_RESULTADOS!$T$101=1,MEMORIA_RESULTADOS!$T$111,IF(MEMORIA_RESULTADOS!$T$102=1,MEMORIA_RESULTADOS!$T$112,""))</f>
        <v/>
      </c>
      <c r="F21" s="590"/>
      <c r="G21" s="590"/>
      <c r="H21" s="590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83" t="str">
        <f>IF($G$22="","","Retroativo potencial — em análise"&amp;CHAR(10)&amp;"Valor potencial relacionado a itens ainda em análise. Não integra o retroativo reconhecido enquanto não houver confirmação.")</f>
        <v/>
      </c>
      <c r="F22" s="584"/>
      <c r="G22" s="585" t="str">
        <f>IF($B$5&lt;&gt;"PCs","",IFERROR(RETROATIVO_POTENCIAL_PC,""))</f>
        <v/>
      </c>
      <c r="H22" s="586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56" t="str">
        <f>IF(OR(MEMORIA_RESULTADOS!$B$4&lt;&gt;"PCs",MEMORIA_RESULTADOS!$T$28=0),"","A diferença sem efeito financeiro não constitui "&amp;"retroativo. Consulte itens_PC -&gt; EFEITO_FINANCEIRO_PC = Nao.")</f>
        <v/>
      </c>
      <c r="F23" s="557"/>
      <c r="G23" s="557"/>
      <c r="H23" s="557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58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59"/>
      <c r="G25" s="559"/>
      <c r="H25" s="559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75"/>
      <c r="D34" s="576"/>
      <c r="E34" s="577" t="s">
        <v>449</v>
      </c>
      <c r="F34" s="578"/>
      <c r="G34" s="578"/>
      <c r="H34" s="578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60" t="str">
        <f ca="1">IF($B$35="","Aguardando dado","")</f>
        <v>Aguardando dado</v>
      </c>
      <c r="D35" s="561"/>
      <c r="E35" s="579" t="str">
        <f ca="1">IF($A$39="","",$A$39)</f>
        <v/>
      </c>
      <c r="F35" s="580"/>
      <c r="G35" s="580"/>
      <c r="H35" s="581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60" t="str">
        <f ca="1">IF($B$36="","Aguardando dado","")</f>
        <v>Aguardando dado</v>
      </c>
      <c r="D36" s="561"/>
      <c r="E36" s="582"/>
      <c r="F36" s="580"/>
      <c r="G36" s="580"/>
      <c r="H36" s="581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60" t="str">
        <f>IF($B$37="","Aguardando dado","")</f>
        <v>Aguardando dado</v>
      </c>
      <c r="D37" s="561"/>
      <c r="E37" s="582"/>
      <c r="F37" s="580"/>
      <c r="G37" s="580"/>
      <c r="H37" s="581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73" t="str">
        <f ca="1">IF($B$38="","Aguardando dado","")</f>
        <v>Aguardando dado</v>
      </c>
      <c r="D38" s="574"/>
      <c r="E38" s="582"/>
      <c r="F38" s="580"/>
      <c r="G38" s="580"/>
      <c r="H38" s="581"/>
    </row>
    <row r="39" spans="1:8" ht="15" customHeight="1" x14ac:dyDescent="0.3">
      <c r="A39" s="5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55"/>
      <c r="C39" s="555"/>
      <c r="D39" s="555"/>
      <c r="E39" s="555"/>
      <c r="F39" s="555"/>
      <c r="G39" s="555"/>
      <c r="H39" s="555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46" t="s">
        <v>523</v>
      </c>
      <c r="B53" s="543"/>
      <c r="C53" s="543"/>
      <c r="D53" s="543"/>
      <c r="E53" s="543"/>
      <c r="F53" s="543"/>
      <c r="G53" s="543"/>
      <c r="H53" s="547"/>
    </row>
    <row r="54" spans="1:8" ht="13" customHeight="1" x14ac:dyDescent="0.3">
      <c r="A54" s="358" t="s">
        <v>445</v>
      </c>
      <c r="B54" s="359" t="s">
        <v>427</v>
      </c>
      <c r="C54" s="548" t="s">
        <v>490</v>
      </c>
      <c r="D54" s="549"/>
      <c r="E54" s="548"/>
      <c r="F54" s="548"/>
      <c r="G54" s="548"/>
      <c r="H54" s="548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39" t="s">
        <v>492</v>
      </c>
      <c r="D55" s="540"/>
      <c r="E55" s="539"/>
      <c r="F55" s="539"/>
      <c r="G55" s="539"/>
      <c r="H55" s="539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39" t="s">
        <v>494</v>
      </c>
      <c r="D56" s="540"/>
      <c r="E56" s="539"/>
      <c r="F56" s="539"/>
      <c r="G56" s="539"/>
      <c r="H56" s="539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39" t="s">
        <v>496</v>
      </c>
      <c r="D57" s="540"/>
      <c r="E57" s="539"/>
      <c r="F57" s="539"/>
      <c r="G57" s="539"/>
      <c r="H57" s="539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39" t="s">
        <v>497</v>
      </c>
      <c r="D58" s="540"/>
      <c r="E58" s="539"/>
      <c r="F58" s="539"/>
      <c r="G58" s="539"/>
      <c r="H58" s="539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39" t="s">
        <v>498</v>
      </c>
      <c r="D59" s="540"/>
      <c r="E59" s="539"/>
      <c r="F59" s="539"/>
      <c r="G59" s="539"/>
      <c r="H59" s="539"/>
    </row>
    <row r="60" spans="1:8" ht="36" customHeight="1" x14ac:dyDescent="0.3">
      <c r="A60" s="333" t="s">
        <v>448</v>
      </c>
      <c r="B60" s="345" t="str">
        <f>$D$22</f>
        <v/>
      </c>
      <c r="C60" s="539" t="s">
        <v>528</v>
      </c>
      <c r="D60" s="540"/>
      <c r="E60" s="539"/>
      <c r="F60" s="539"/>
      <c r="G60" s="539"/>
      <c r="H60" s="539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39" t="s">
        <v>546</v>
      </c>
      <c r="D61" s="540"/>
      <c r="E61" s="539"/>
      <c r="F61" s="539"/>
      <c r="G61" s="539"/>
      <c r="H61" s="539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39" t="s">
        <v>531</v>
      </c>
      <c r="D62" s="540"/>
      <c r="E62" s="539"/>
      <c r="F62" s="539"/>
      <c r="G62" s="539"/>
      <c r="H62" s="539"/>
    </row>
    <row r="63" spans="1:8" ht="30" customHeight="1" x14ac:dyDescent="0.3">
      <c r="A63" s="333" t="s">
        <v>532</v>
      </c>
      <c r="B63" s="345" t="str">
        <f ca="1">$B$36</f>
        <v/>
      </c>
      <c r="C63" s="539" t="s">
        <v>499</v>
      </c>
      <c r="D63" s="540"/>
      <c r="E63" s="539"/>
      <c r="F63" s="539"/>
      <c r="G63" s="539"/>
      <c r="H63" s="539"/>
    </row>
    <row r="64" spans="1:8" ht="30" customHeight="1" x14ac:dyDescent="0.3">
      <c r="A64" s="333" t="s">
        <v>533</v>
      </c>
      <c r="B64" s="345" t="str">
        <f ca="1">$B$38</f>
        <v/>
      </c>
      <c r="C64" s="539" t="s">
        <v>500</v>
      </c>
      <c r="D64" s="540"/>
      <c r="E64" s="539"/>
      <c r="F64" s="539"/>
      <c r="G64" s="539"/>
      <c r="H64" s="539"/>
    </row>
    <row r="65" spans="1:8" ht="30" customHeight="1" x14ac:dyDescent="0.3">
      <c r="A65" s="333" t="s">
        <v>534</v>
      </c>
      <c r="B65" s="346" t="str">
        <f>IF(VTA_FINAL="","",VTA_FINAL)</f>
        <v/>
      </c>
      <c r="C65" s="539" t="s">
        <v>535</v>
      </c>
      <c r="D65" s="540"/>
      <c r="E65" s="539"/>
      <c r="F65" s="539"/>
      <c r="G65" s="539"/>
      <c r="H65" s="539"/>
    </row>
    <row r="66" spans="1:8" ht="30" customHeight="1" x14ac:dyDescent="0.3">
      <c r="A66" s="333" t="s">
        <v>536</v>
      </c>
      <c r="B66" s="345" t="str">
        <f ca="1">$B$13</f>
        <v/>
      </c>
      <c r="C66" s="539" t="s">
        <v>501</v>
      </c>
      <c r="D66" s="540"/>
      <c r="E66" s="539"/>
      <c r="F66" s="539"/>
      <c r="G66" s="539"/>
      <c r="H66" s="539"/>
    </row>
    <row r="67" spans="1:8" ht="30" customHeight="1" x14ac:dyDescent="0.3">
      <c r="A67" s="333" t="s">
        <v>537</v>
      </c>
      <c r="B67" s="374" t="str">
        <f ca="1">$B$3</f>
        <v>REVISE</v>
      </c>
      <c r="C67" s="539" t="s">
        <v>502</v>
      </c>
      <c r="D67" s="540"/>
      <c r="E67" s="539"/>
      <c r="F67" s="539"/>
      <c r="G67" s="539"/>
      <c r="H67" s="539"/>
    </row>
    <row r="68" spans="1:8" ht="14.5" x14ac:dyDescent="0.3">
      <c r="A68" s="541" t="s">
        <v>462</v>
      </c>
      <c r="B68" s="541"/>
      <c r="C68" s="541"/>
      <c r="D68" s="541"/>
      <c r="E68" s="541"/>
      <c r="F68" s="541"/>
      <c r="G68" s="541"/>
      <c r="H68" s="541"/>
    </row>
    <row r="69" spans="1:8" ht="34" customHeight="1" x14ac:dyDescent="0.3">
      <c r="A69" s="542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42"/>
      <c r="C69" s="542"/>
      <c r="D69" s="542"/>
      <c r="E69" s="542"/>
      <c r="F69" s="542"/>
      <c r="G69" s="542"/>
      <c r="H69" s="542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5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5"/>
      <c r="C71" s="495"/>
      <c r="D71" s="495"/>
      <c r="E71" s="495"/>
      <c r="F71" s="495"/>
      <c r="G71" s="495"/>
      <c r="H71" s="495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36" t="s">
        <v>506</v>
      </c>
      <c r="B79" s="536"/>
      <c r="C79" s="536"/>
      <c r="D79" s="536"/>
      <c r="E79" s="536"/>
      <c r="F79" s="536"/>
      <c r="G79" s="536"/>
      <c r="H79" s="536"/>
    </row>
    <row r="80" spans="1:8" ht="28" customHeight="1" x14ac:dyDescent="0.3">
      <c r="A80" s="53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37"/>
      <c r="C80" s="537"/>
      <c r="D80" s="537"/>
      <c r="E80" s="537"/>
      <c r="F80" s="537"/>
      <c r="G80" s="537"/>
      <c r="H80" s="537"/>
    </row>
    <row r="81" spans="1:8" ht="28" customHeight="1" x14ac:dyDescent="0.3">
      <c r="A81" s="53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38"/>
      <c r="C81" s="538"/>
      <c r="D81" s="538"/>
      <c r="E81" s="538"/>
      <c r="F81" s="538"/>
      <c r="G81" s="538"/>
      <c r="H81" s="53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2" t="s">
        <v>298</v>
      </c>
      <c r="E13" s="592"/>
      <c r="F13" s="592"/>
      <c r="G13" s="592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593" t="str">
        <f>IF(METODO_RETROATIVO="PCs",MEMORIA_RESULTADOS!$AG$24,IF(METODO_RETROATIVO="Itens",MEMORIA_RESULTADOS!$AG$26,MEMORIA_RESULTADOS!$AG$25))</f>
        <v>Valores efetivamente pagos, conforme a aba financeiro.</v>
      </c>
      <c r="E14" s="593"/>
      <c r="F14" s="593"/>
      <c r="G14" s="593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4" t="str">
        <f>IF(METODO_RETROATIVO="PCs",MEMORIA_RESULTADOS!$AG$27,IF(METODO_RETROATIVO="Itens",MEMORIA_RESULTADOS!$AG$29,MEMORIA_RESULTADOS!$AG$28))</f>
        <v>Reajuste já reconhecido e ainda não contido no valor pago.</v>
      </c>
      <c r="E15" s="594"/>
      <c r="F15" s="594"/>
      <c r="G15" s="594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595" t="str">
        <f>IF(METODO_RETROATIVO="PCs",MEMORIA_RESULTADOS!$AG$30,MEMORIA_RESULTADOS!$AG$31)</f>
        <v>Saldo que ainda falta executar, já atualizado.</v>
      </c>
      <c r="E16" s="595"/>
      <c r="F16" s="595"/>
      <c r="G16" s="595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596" t="str">
        <f>MEMORIA_RESULTADOS!$AG$32</f>
        <v>Resultado final do método de apuração selecionado.</v>
      </c>
      <c r="E17" s="596"/>
      <c r="F17" s="596"/>
      <c r="G17" s="596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591" t="str">
        <f>IF(METODO_RETROATIVO="PCs",MEMORIA_RESULTADOS!$AG$34,MEMORIA_RESULTADOS!$AG$40)</f>
        <v>Não se aplica ao método selecionado.</v>
      </c>
      <c r="E18" s="591"/>
      <c r="F18" s="591"/>
      <c r="G18" s="591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4" t="str">
        <f>IF(NOT(METODO_RETROATIVO="PCs"),MEMORIA_RESULTADOS!$AG$40,IF(N(RETROATIVO_POTENCIAL_NEGATIVO)&lt;0,MEMORIA_RESULTADOS!$AG$36,MEMORIA_RESULTADOS!$AG$37))</f>
        <v>Não se aplica ao método selecionado.</v>
      </c>
      <c r="E19" s="594"/>
      <c r="F19" s="594"/>
      <c r="G19" s="594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4" t="str">
        <f ca="1">IF(RESULTADOS_DETALHE!$C$87="",MEMORIA_RESULTADOS!$AG$39,RESULTADOS_DETALHE!$C$87)</f>
        <v>Aguardando base para conferir.</v>
      </c>
      <c r="E20" s="594"/>
      <c r="F20" s="594"/>
      <c r="G20" s="594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2" t="s">
        <v>710</v>
      </c>
      <c r="E23" s="592"/>
      <c r="F23" s="592"/>
      <c r="G23" s="592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595" t="s">
        <v>740</v>
      </c>
      <c r="E31" s="601"/>
      <c r="F31" s="601"/>
      <c r="G31" s="601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7" t="str">
        <f>IF(RESULTADOS_DETALHE!$E$15="",MEMORIA_RESULTADOS!$AG$18,RESULTADOS_DETALHE!$E$16)</f>
        <v>Não há ciclo reajustado computado nesta apuração.</v>
      </c>
      <c r="C52" s="598"/>
      <c r="D52" s="598"/>
      <c r="E52" s="598"/>
      <c r="F52" s="598"/>
      <c r="G52" s="598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602" t="str">
        <f>IF(RESULTADOS_DETALHE!$E$15="","",MEMORIA_RESULTADOS!$AG$19)</f>
        <v/>
      </c>
      <c r="G53" s="602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603" t="str">
        <f>RESULTADOS_DETALHE!$E$17&amp;""</f>
        <v/>
      </c>
      <c r="G54" s="603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603" t="str">
        <f>RESULTADOS_DETALHE!$E$18&amp;""</f>
        <v/>
      </c>
      <c r="G55" s="603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603" t="str">
        <f>RESULTADOS_DETALHE!$E$19&amp;""</f>
        <v/>
      </c>
      <c r="G56" s="603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603" t="str">
        <f>RESULTADOS_DETALHE!$E$20&amp;""</f>
        <v/>
      </c>
      <c r="G57" s="603"/>
    </row>
    <row r="58" spans="2:7" ht="30" customHeight="1" x14ac:dyDescent="0.35">
      <c r="B58" s="597" t="str">
        <f>RESULTADOS_DETALHE!$E$21&amp;""</f>
        <v/>
      </c>
      <c r="C58" s="598"/>
      <c r="D58" s="598"/>
      <c r="E58" s="598"/>
      <c r="F58" s="598"/>
      <c r="G58" s="598"/>
    </row>
    <row r="59" spans="2:7" ht="8" customHeight="1" x14ac:dyDescent="0.35"/>
    <row r="60" spans="2:7" ht="30" customHeight="1" x14ac:dyDescent="0.35">
      <c r="B60" s="604" t="s">
        <v>731</v>
      </c>
      <c r="C60" s="605"/>
      <c r="D60" s="605"/>
      <c r="E60" s="605"/>
      <c r="F60" s="605"/>
      <c r="G60" s="605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602" t="str">
        <f>IF(METODO_RETROATIVO="PCs",MEMORIA_RESULTADOS!$AG$23,"")</f>
        <v/>
      </c>
      <c r="E63" s="602"/>
      <c r="F63" s="602"/>
      <c r="G63" s="602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603" t="str">
        <f>IF(METODO_RETROATIVO="PCs",RESULTADOS_DETALHE!$C$55,"")</f>
        <v/>
      </c>
      <c r="E64" s="603"/>
      <c r="F64" s="603"/>
      <c r="G64" s="603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603" t="str">
        <f>IF(METODO_RETROATIVO="PCs",RESULTADOS_DETALHE!$C$56,"")</f>
        <v/>
      </c>
      <c r="E65" s="603"/>
      <c r="F65" s="603"/>
      <c r="G65" s="603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603" t="str">
        <f>IF(METODO_RETROATIVO="PCs",RESULTADOS_DETALHE!$C$57,"")</f>
        <v/>
      </c>
      <c r="E66" s="603"/>
      <c r="F66" s="603"/>
      <c r="G66" s="603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603" t="str">
        <f>IF(METODO_RETROATIVO="PCs",RESULTADOS_DETALHE!$C$58,"")</f>
        <v/>
      </c>
      <c r="E67" s="603"/>
      <c r="F67" s="603"/>
      <c r="G67" s="603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603" t="str">
        <f>IF(METODO_RETROATIVO="PCs",RESULTADOS_DETALHE!$C$59,"")</f>
        <v/>
      </c>
      <c r="E68" s="603"/>
      <c r="F68" s="603"/>
      <c r="G68" s="603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603" t="str">
        <f>IF(METODO_RETROATIVO="PCs",RESULTADOS_DETALHE!$C$60,"")</f>
        <v/>
      </c>
      <c r="E69" s="603"/>
      <c r="F69" s="603"/>
      <c r="G69" s="603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603" t="str">
        <f>IF(METODO_RETROATIVO="PCs",RESULTADOS_DETALHE!$C$61,"")</f>
        <v/>
      </c>
      <c r="E70" s="603"/>
      <c r="F70" s="603"/>
      <c r="G70" s="603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603" t="str">
        <f>IF(METODO_RETROATIVO="PCs",RESULTADOS_DETALHE!$C$62,"")</f>
        <v/>
      </c>
      <c r="E71" s="603"/>
      <c r="F71" s="603"/>
      <c r="G71" s="603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2026-10-08T17:58:05Z</dcterms:modified>
</cp:coreProperties>
</file>