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C:\Users\Admin\Personal Files\Campos\Project Ganado\Executable\"/>
    </mc:Choice>
  </mc:AlternateContent>
  <xr:revisionPtr revIDLastSave="0" documentId="13_ncr:1_{B33CCF31-A1FF-46D1-808D-49F0D6E603AC}" xr6:coauthVersionLast="47" xr6:coauthVersionMax="47" xr10:uidLastSave="{00000000-0000-0000-0000-000000000000}"/>
  <bookViews>
    <workbookView xWindow="20370" yWindow="-4815" windowWidth="29040" windowHeight="15840" tabRatio="777" xr2:uid="{00000000-000D-0000-FFFF-FFFF00000000}"/>
  </bookViews>
  <sheets>
    <sheet name="Alta" sheetId="16" r:id="rId1"/>
    <sheet name="Baja" sheetId="15" r:id="rId2"/>
    <sheet name="Castrac" sheetId="14" r:id="rId3"/>
    <sheet name="Actividades Nombres" sheetId="11" r:id="rId4"/>
    <sheet name="Sheet4" sheetId="13" r:id="rId5"/>
    <sheet name="Sheet1" sheetId="10" r:id="rId6"/>
    <sheet name="DB Field List" sheetId="12" r:id="rId7"/>
    <sheet name="Activos" sheetId="2" r:id="rId8"/>
    <sheet name="Stock" sheetId="9" r:id="rId9"/>
    <sheet name="BajaManual" sheetId="5" r:id="rId10"/>
    <sheet name="Formato Inventario" sheetId="7" r:id="rId11"/>
    <sheet name="Formato Encierre" sheetId="8" r:id="rId12"/>
    <sheet name="Ent. Datos" sheetId="1" r:id="rId13"/>
  </sheets>
  <definedNames>
    <definedName name="_xlnm._FilterDatabase" localSheetId="7" hidden="1">Activos!$A$5:$X$1016</definedName>
    <definedName name="_xlnm._FilterDatabase" localSheetId="0" hidden="1">Alta!$A$1:$N$65</definedName>
    <definedName name="_xlnm._FilterDatabase" localSheetId="9" hidden="1">BajaManual!$B$1:$M$41</definedName>
    <definedName name="_xlnm._FilterDatabase" localSheetId="12" hidden="1">'Ent. Datos'!$B$5:$AA$1016</definedName>
    <definedName name="_xlnm.Print_Area" localSheetId="7">Activos!$B$1:$J$364</definedName>
    <definedName name="_xlnm.Print_Area" localSheetId="12">'Ent. Datos'!$A$4:$N$371</definedName>
    <definedName name="_xlnm.Print_Area" localSheetId="11">'Formato Encierre'!$C$1:$I$45</definedName>
    <definedName name="_xlnm.Print_Area" localSheetId="10">'Formato Inventario'!$A$1:$L$44</definedName>
    <definedName name="_xlnm.Print_Area" localSheetId="8">Stock!$A$1:$I$22</definedName>
    <definedName name="_xlnm.Print_Titles" localSheetId="7">Activos!$1:$5</definedName>
    <definedName name="_xlnm.Print_Titles" localSheetId="9">BajaManual!$1:$1</definedName>
    <definedName name="_xlnm.Print_Titles" localSheetId="12">'Ent. Datos'!$4:$5</definedName>
    <definedName name="_xlnm.Print_Titles" localSheetId="11">'Formato Encierre'!$1:$5</definedName>
    <definedName name="_xlnm.Print_Titles" localSheetId="10">'Formato Inventario'!$1:$4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6" l="1"/>
  <c r="P3" i="16"/>
  <c r="O4" i="16"/>
  <c r="P4" i="16"/>
  <c r="O5" i="16"/>
  <c r="P5" i="16"/>
  <c r="O6" i="16"/>
  <c r="P6" i="16"/>
  <c r="O7" i="16"/>
  <c r="P7" i="16"/>
  <c r="O8" i="16"/>
  <c r="P8" i="16"/>
  <c r="O9" i="16"/>
  <c r="P9" i="16"/>
  <c r="O10" i="16"/>
  <c r="P10" i="16"/>
  <c r="O11" i="16"/>
  <c r="P11" i="16"/>
  <c r="O12" i="16"/>
  <c r="P12" i="16"/>
  <c r="O13" i="16"/>
  <c r="P13" i="16"/>
  <c r="O14" i="16"/>
  <c r="P14" i="16"/>
  <c r="O15" i="16"/>
  <c r="P15" i="16"/>
  <c r="O16" i="16"/>
  <c r="P16" i="16"/>
  <c r="O17" i="16"/>
  <c r="P17" i="16"/>
  <c r="O18" i="16"/>
  <c r="P18" i="16"/>
  <c r="O19" i="16"/>
  <c r="P19" i="16"/>
  <c r="O20" i="16"/>
  <c r="P20" i="16"/>
  <c r="O21" i="16"/>
  <c r="P21" i="16"/>
  <c r="O22" i="16"/>
  <c r="P22" i="16"/>
  <c r="O23" i="16"/>
  <c r="P23" i="16"/>
  <c r="O24" i="16"/>
  <c r="P24" i="16"/>
  <c r="O25" i="16"/>
  <c r="P25" i="16"/>
  <c r="O26" i="16"/>
  <c r="P26" i="16"/>
  <c r="O27" i="16"/>
  <c r="P27" i="16"/>
  <c r="O28" i="16"/>
  <c r="P28" i="16"/>
  <c r="O29" i="16"/>
  <c r="P29" i="16"/>
  <c r="O30" i="16"/>
  <c r="P30" i="16"/>
  <c r="O31" i="16"/>
  <c r="P31" i="16"/>
  <c r="O32" i="16"/>
  <c r="P32" i="16"/>
  <c r="O33" i="16"/>
  <c r="P33" i="16"/>
  <c r="O34" i="16"/>
  <c r="P34" i="16"/>
  <c r="O35" i="16"/>
  <c r="P35" i="16"/>
  <c r="O36" i="16"/>
  <c r="P36" i="16"/>
  <c r="O37" i="16"/>
  <c r="P37" i="16"/>
  <c r="O38" i="16"/>
  <c r="P38" i="16"/>
  <c r="O39" i="16"/>
  <c r="P39" i="16"/>
  <c r="O40" i="16"/>
  <c r="P40" i="16"/>
  <c r="O41" i="16"/>
  <c r="P41" i="16"/>
  <c r="O42" i="16"/>
  <c r="P42" i="16"/>
  <c r="O43" i="16"/>
  <c r="P43" i="16"/>
  <c r="O44" i="16"/>
  <c r="P44" i="16"/>
  <c r="O45" i="16"/>
  <c r="P45" i="16"/>
  <c r="O46" i="16"/>
  <c r="P46" i="16"/>
  <c r="O47" i="16"/>
  <c r="P47" i="16"/>
  <c r="O48" i="16"/>
  <c r="P48" i="16"/>
  <c r="O49" i="16"/>
  <c r="P49" i="16"/>
  <c r="O50" i="16"/>
  <c r="P50" i="16"/>
  <c r="O51" i="16"/>
  <c r="P51" i="16"/>
  <c r="O52" i="16"/>
  <c r="P52" i="16"/>
  <c r="O53" i="16"/>
  <c r="P53" i="16"/>
  <c r="O54" i="16"/>
  <c r="P54" i="16"/>
  <c r="O55" i="16"/>
  <c r="P55" i="16"/>
  <c r="O56" i="16"/>
  <c r="P56" i="16"/>
  <c r="O57" i="16"/>
  <c r="P57" i="16"/>
  <c r="O58" i="16"/>
  <c r="P58" i="16"/>
  <c r="O59" i="16"/>
  <c r="P59" i="16"/>
  <c r="O60" i="16"/>
  <c r="P60" i="16"/>
  <c r="O61" i="16"/>
  <c r="P61" i="16"/>
  <c r="O62" i="16"/>
  <c r="P62" i="16"/>
  <c r="O63" i="16"/>
  <c r="P63" i="16"/>
  <c r="O64" i="16"/>
  <c r="P64" i="16"/>
  <c r="O65" i="16"/>
  <c r="P65" i="16"/>
  <c r="O2" i="16"/>
  <c r="P2" i="16"/>
  <c r="B3" i="14"/>
  <c r="B4" i="14"/>
  <c r="B5" i="14"/>
  <c r="B6" i="14"/>
  <c r="B7" i="14"/>
  <c r="B8" i="14"/>
  <c r="B9" i="14"/>
  <c r="B10" i="14"/>
  <c r="B11" i="14"/>
  <c r="B12" i="14"/>
  <c r="B13" i="14"/>
  <c r="B14" i="14"/>
  <c r="B15" i="14"/>
  <c r="B16" i="14"/>
  <c r="B17" i="14"/>
  <c r="B18" i="14"/>
  <c r="B19" i="14"/>
  <c r="B20" i="14"/>
  <c r="B21" i="14"/>
  <c r="B22" i="14"/>
  <c r="B23" i="14"/>
  <c r="B24" i="14"/>
  <c r="B25" i="14"/>
  <c r="B2" i="14"/>
  <c r="B16" i="16"/>
  <c r="B17" i="16"/>
  <c r="B18" i="16"/>
  <c r="B19" i="16"/>
  <c r="B20" i="16"/>
  <c r="B21" i="16"/>
  <c r="B22" i="16"/>
  <c r="B23" i="16"/>
  <c r="B24" i="16"/>
  <c r="B25" i="16"/>
  <c r="B26" i="16"/>
  <c r="B27" i="16"/>
  <c r="B28" i="16"/>
  <c r="B29" i="16"/>
  <c r="B30" i="16"/>
  <c r="B31" i="16"/>
  <c r="B32"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15" i="16"/>
  <c r="B14" i="16"/>
  <c r="B13" i="16"/>
  <c r="B12" i="16"/>
  <c r="B11" i="16"/>
  <c r="B10" i="16"/>
  <c r="B9" i="16"/>
  <c r="B8" i="16"/>
  <c r="B7" i="16"/>
  <c r="B6" i="16"/>
  <c r="B5" i="16"/>
  <c r="B4" i="16"/>
  <c r="B3" i="16"/>
  <c r="B2"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3" i="16"/>
  <c r="A4" i="16"/>
  <c r="A5" i="16"/>
  <c r="A6" i="16"/>
  <c r="A7" i="16"/>
  <c r="A8" i="16"/>
  <c r="A9" i="16"/>
  <c r="A10" i="16"/>
  <c r="A11" i="16"/>
  <c r="A12" i="16"/>
  <c r="A13" i="16"/>
  <c r="A14" i="16"/>
  <c r="A15" i="16"/>
  <c r="A16" i="16"/>
  <c r="A17" i="16"/>
  <c r="A18" i="16"/>
  <c r="A19" i="16"/>
  <c r="A20" i="16"/>
  <c r="A2" i="16"/>
  <c r="J527" i="12" l="1"/>
  <c r="A4" i="10"/>
  <c r="K4" i="10"/>
  <c r="B1" i="9"/>
  <c r="J4" i="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2" i="5"/>
  <c r="C3" i="9" l="1"/>
  <c r="Y1015" i="1" l="1"/>
  <c r="Y1014" i="1"/>
  <c r="Y1013" i="1"/>
  <c r="Y1012" i="1"/>
  <c r="Y1011" i="1"/>
  <c r="Y1010" i="1"/>
  <c r="Y1009" i="1"/>
  <c r="Y1008" i="1"/>
  <c r="Y1007" i="1"/>
  <c r="Y1006" i="1"/>
  <c r="Y1005" i="1"/>
  <c r="Y1004" i="1"/>
  <c r="Y1003" i="1"/>
  <c r="Y1002" i="1"/>
  <c r="Y1001" i="1"/>
  <c r="Y1000" i="1"/>
  <c r="Y999" i="1"/>
  <c r="Y998" i="1"/>
  <c r="Y997" i="1"/>
  <c r="Y996" i="1"/>
  <c r="Y995" i="1"/>
  <c r="Y994" i="1"/>
  <c r="Y993" i="1"/>
  <c r="Y992" i="1"/>
  <c r="Y991" i="1"/>
  <c r="Y990" i="1"/>
  <c r="Y989" i="1"/>
  <c r="Y988" i="1"/>
  <c r="Y987" i="1"/>
  <c r="Y986" i="1"/>
  <c r="Y985" i="1"/>
  <c r="Y984" i="1"/>
  <c r="Y983" i="1"/>
  <c r="Y982" i="1"/>
  <c r="Y981" i="1"/>
  <c r="Y980" i="1"/>
  <c r="Y979" i="1"/>
  <c r="Y978" i="1"/>
  <c r="Y977" i="1"/>
  <c r="Y976" i="1"/>
  <c r="Y975" i="1"/>
  <c r="Y974" i="1"/>
  <c r="Y973" i="1"/>
  <c r="Y972" i="1"/>
  <c r="Y971" i="1"/>
  <c r="Y970" i="1"/>
  <c r="Y969" i="1"/>
  <c r="Y968" i="1"/>
  <c r="Y967" i="1"/>
  <c r="Y966" i="1"/>
  <c r="Y965" i="1"/>
  <c r="Y964" i="1"/>
  <c r="Y963" i="1"/>
  <c r="Y962" i="1"/>
  <c r="Y961" i="1"/>
  <c r="Y960" i="1"/>
  <c r="Y959" i="1"/>
  <c r="Y958" i="1"/>
  <c r="Y957" i="1"/>
  <c r="Y956" i="1"/>
  <c r="Y955" i="1"/>
  <c r="Y954" i="1"/>
  <c r="Y953" i="1"/>
  <c r="Y952" i="1"/>
  <c r="Y951" i="1"/>
  <c r="Y950" i="1"/>
  <c r="Y949" i="1"/>
  <c r="Y948" i="1"/>
  <c r="Y947" i="1"/>
  <c r="Y946" i="1"/>
  <c r="Y945" i="1"/>
  <c r="Y944" i="1"/>
  <c r="Y943" i="1"/>
  <c r="Y942" i="1"/>
  <c r="Y941" i="1"/>
  <c r="Y940" i="1"/>
  <c r="Y939" i="1"/>
  <c r="Y938" i="1"/>
  <c r="Y937" i="1"/>
  <c r="Y936" i="1"/>
  <c r="Y935" i="1"/>
  <c r="Y934" i="1"/>
  <c r="Y933" i="1"/>
  <c r="Y932" i="1"/>
  <c r="Y931" i="1"/>
  <c r="Y930" i="1"/>
  <c r="Y929" i="1"/>
  <c r="Y928" i="1"/>
  <c r="Y927" i="1"/>
  <c r="Y926" i="1"/>
  <c r="Y925" i="1"/>
  <c r="Y924" i="1"/>
  <c r="Y923" i="1"/>
  <c r="Y922" i="1"/>
  <c r="Y921" i="1"/>
  <c r="Y920" i="1"/>
  <c r="Y919" i="1"/>
  <c r="Y918" i="1"/>
  <c r="Y917" i="1"/>
  <c r="Y916" i="1"/>
  <c r="Y915" i="1"/>
  <c r="Y914" i="1"/>
  <c r="Y913" i="1"/>
  <c r="Y912" i="1"/>
  <c r="Y911" i="1"/>
  <c r="Y910" i="1"/>
  <c r="Y909" i="1"/>
  <c r="Y908" i="1"/>
  <c r="Y907" i="1"/>
  <c r="Y906" i="1"/>
  <c r="Y905" i="1"/>
  <c r="Y904" i="1"/>
  <c r="Y903" i="1"/>
  <c r="Y902" i="1"/>
  <c r="Y901" i="1"/>
  <c r="Y900" i="1"/>
  <c r="Y899" i="1"/>
  <c r="Y898" i="1"/>
  <c r="Y897" i="1"/>
  <c r="Y896" i="1"/>
  <c r="Y895" i="1"/>
  <c r="Y894" i="1"/>
  <c r="Y893" i="1"/>
  <c r="Y892" i="1"/>
  <c r="Y891" i="1"/>
  <c r="Y890" i="1"/>
  <c r="Y889" i="1"/>
  <c r="Y888" i="1"/>
  <c r="Y887" i="1"/>
  <c r="Y886" i="1"/>
  <c r="Y885" i="1"/>
  <c r="Y884" i="1"/>
  <c r="Y883" i="1"/>
  <c r="Y882" i="1"/>
  <c r="Y881" i="1"/>
  <c r="Y880" i="1"/>
  <c r="Y879" i="1"/>
  <c r="Y878" i="1"/>
  <c r="Y877" i="1"/>
  <c r="Y876" i="1"/>
  <c r="Y875" i="1"/>
  <c r="Y874" i="1"/>
  <c r="Y873" i="1"/>
  <c r="Y872" i="1"/>
  <c r="Y871" i="1"/>
  <c r="Y870" i="1"/>
  <c r="Y869" i="1"/>
  <c r="Y868" i="1"/>
  <c r="Y867" i="1"/>
  <c r="Y866" i="1"/>
  <c r="Y865" i="1"/>
  <c r="Y864" i="1"/>
  <c r="Y863" i="1"/>
  <c r="Y862" i="1"/>
  <c r="Y861" i="1"/>
  <c r="Y860" i="1"/>
  <c r="Y859" i="1"/>
  <c r="Y858" i="1"/>
  <c r="Y857" i="1"/>
  <c r="Y856" i="1"/>
  <c r="Y855" i="1"/>
  <c r="Y854" i="1"/>
  <c r="Y853" i="1"/>
  <c r="Y852" i="1"/>
  <c r="Y851" i="1"/>
  <c r="Y850" i="1"/>
  <c r="Y849" i="1"/>
  <c r="Y848" i="1"/>
  <c r="Y847" i="1"/>
  <c r="Y846" i="1"/>
  <c r="Y845" i="1"/>
  <c r="Y844" i="1"/>
  <c r="Y843" i="1"/>
  <c r="Y842" i="1"/>
  <c r="Y841" i="1"/>
  <c r="Y840" i="1"/>
  <c r="Y839" i="1"/>
  <c r="Y838" i="1"/>
  <c r="Y837" i="1"/>
  <c r="Y836" i="1"/>
  <c r="Y835" i="1"/>
  <c r="Y834" i="1"/>
  <c r="Y833" i="1"/>
  <c r="Y832" i="1"/>
  <c r="Y831" i="1"/>
  <c r="Y830" i="1"/>
  <c r="Y829" i="1"/>
  <c r="Y828" i="1"/>
  <c r="Y827" i="1"/>
  <c r="Y826" i="1"/>
  <c r="Y825" i="1"/>
  <c r="Y824" i="1"/>
  <c r="Y823" i="1"/>
  <c r="Y822" i="1"/>
  <c r="Y821" i="1"/>
  <c r="Y820" i="1"/>
  <c r="Y819" i="1"/>
  <c r="Y818" i="1"/>
  <c r="Y817" i="1"/>
  <c r="Y816" i="1"/>
  <c r="Y815" i="1"/>
  <c r="Y814" i="1"/>
  <c r="Y813" i="1"/>
  <c r="Y812" i="1"/>
  <c r="Y811" i="1"/>
  <c r="Y810" i="1"/>
  <c r="Y809" i="1"/>
  <c r="Y808" i="1"/>
  <c r="Y807" i="1"/>
  <c r="Y806" i="1"/>
  <c r="Y805" i="1"/>
  <c r="Y804" i="1"/>
  <c r="Y803" i="1"/>
  <c r="Y802" i="1"/>
  <c r="Y801" i="1"/>
  <c r="Y800" i="1"/>
  <c r="Y799" i="1"/>
  <c r="Y798" i="1"/>
  <c r="Y797" i="1"/>
  <c r="Y796" i="1"/>
  <c r="Y795" i="1"/>
  <c r="Y794" i="1"/>
  <c r="Y793" i="1"/>
  <c r="Y792" i="1"/>
  <c r="Y791" i="1"/>
  <c r="Y790" i="1"/>
  <c r="Y789" i="1"/>
  <c r="Y788" i="1"/>
  <c r="Y787" i="1"/>
  <c r="Y786" i="1"/>
  <c r="Y785" i="1"/>
  <c r="Y784" i="1"/>
  <c r="Y783" i="1"/>
  <c r="Y782" i="1"/>
  <c r="Y781" i="1"/>
  <c r="Y780" i="1"/>
  <c r="Y779" i="1"/>
  <c r="Y778" i="1"/>
  <c r="Y777" i="1"/>
  <c r="Y776" i="1"/>
  <c r="Y775" i="1"/>
  <c r="Y774" i="1"/>
  <c r="Y773" i="1"/>
  <c r="Y772" i="1"/>
  <c r="Y771" i="1"/>
  <c r="Y770" i="1"/>
  <c r="Y769" i="1"/>
  <c r="Y768" i="1"/>
  <c r="Y767" i="1"/>
  <c r="Y766" i="1"/>
  <c r="Y765" i="1"/>
  <c r="Y764" i="1"/>
  <c r="Y763" i="1"/>
  <c r="Y762" i="1"/>
  <c r="Y761" i="1"/>
  <c r="Y760" i="1"/>
  <c r="Y759" i="1"/>
  <c r="Y758" i="1"/>
  <c r="Y757" i="1"/>
  <c r="Y756" i="1"/>
  <c r="Y755" i="1"/>
  <c r="Y754" i="1"/>
  <c r="Y753" i="1"/>
  <c r="Y752" i="1"/>
  <c r="Y751" i="1"/>
  <c r="Y750" i="1"/>
  <c r="Y749" i="1"/>
  <c r="Y748" i="1"/>
  <c r="Y747" i="1"/>
  <c r="Y746" i="1"/>
  <c r="Y745" i="1"/>
  <c r="Y744" i="1"/>
  <c r="Y743" i="1"/>
  <c r="Y742" i="1"/>
  <c r="Y741" i="1"/>
  <c r="Y740" i="1"/>
  <c r="Y739" i="1"/>
  <c r="Y738" i="1"/>
  <c r="Y737" i="1"/>
  <c r="Y736" i="1"/>
  <c r="Y735" i="1"/>
  <c r="Y734" i="1"/>
  <c r="Y733" i="1"/>
  <c r="Y732" i="1"/>
  <c r="Y731" i="1"/>
  <c r="Y730" i="1"/>
  <c r="Y729" i="1"/>
  <c r="Y728" i="1"/>
  <c r="Y727" i="1"/>
  <c r="Y726" i="1"/>
  <c r="Y725" i="1"/>
  <c r="Y724" i="1"/>
  <c r="Y723" i="1"/>
  <c r="Y722" i="1"/>
  <c r="Y721" i="1"/>
  <c r="Y720" i="1"/>
  <c r="Y719" i="1"/>
  <c r="Y718" i="1"/>
  <c r="Y717" i="1"/>
  <c r="Y716" i="1"/>
  <c r="Y715" i="1"/>
  <c r="Y714" i="1"/>
  <c r="Y713" i="1"/>
  <c r="Y712" i="1"/>
  <c r="Y711" i="1"/>
  <c r="Y710" i="1"/>
  <c r="Y709" i="1"/>
  <c r="Y708" i="1"/>
  <c r="Y707" i="1"/>
  <c r="Y706" i="1"/>
  <c r="Y705" i="1"/>
  <c r="Y704" i="1"/>
  <c r="Y703" i="1"/>
  <c r="Y702" i="1"/>
  <c r="Y701" i="1"/>
  <c r="Y700" i="1"/>
  <c r="Y699" i="1"/>
  <c r="Y698" i="1"/>
  <c r="Y697" i="1"/>
  <c r="Y696" i="1"/>
  <c r="Y695" i="1"/>
  <c r="Y694" i="1"/>
  <c r="Y693" i="1"/>
  <c r="Y692" i="1"/>
  <c r="Y691" i="1"/>
  <c r="Y690" i="1"/>
  <c r="Y689" i="1"/>
  <c r="Y688" i="1"/>
  <c r="Y687" i="1"/>
  <c r="Y686" i="1"/>
  <c r="Y685" i="1"/>
  <c r="Y684" i="1"/>
  <c r="Y683" i="1"/>
  <c r="Y682" i="1"/>
  <c r="Y681" i="1"/>
  <c r="Y680" i="1"/>
  <c r="Y679" i="1"/>
  <c r="Y678" i="1"/>
  <c r="Y677" i="1"/>
  <c r="Y676" i="1"/>
  <c r="Y675" i="1"/>
  <c r="Y674" i="1"/>
  <c r="Y673" i="1"/>
  <c r="Y672" i="1"/>
  <c r="Y671" i="1"/>
  <c r="Y670" i="1"/>
  <c r="Y669" i="1"/>
  <c r="Y668" i="1"/>
  <c r="Y667" i="1"/>
  <c r="Y666" i="1"/>
  <c r="Y665" i="1"/>
  <c r="Y664" i="1"/>
  <c r="Y663" i="1"/>
  <c r="Y662" i="1"/>
  <c r="Y661" i="1"/>
  <c r="Y660" i="1"/>
  <c r="Y659" i="1"/>
  <c r="Y658" i="1"/>
  <c r="Y657" i="1"/>
  <c r="Y656" i="1"/>
  <c r="Y655" i="1"/>
  <c r="Y654" i="1"/>
  <c r="Y653" i="1"/>
  <c r="Y652" i="1"/>
  <c r="Y651" i="1"/>
  <c r="Y650" i="1"/>
  <c r="Y649" i="1"/>
  <c r="Y648" i="1"/>
  <c r="Y647" i="1"/>
  <c r="Y646" i="1"/>
  <c r="Y645" i="1"/>
  <c r="Y644" i="1"/>
  <c r="Y643" i="1"/>
  <c r="Y642" i="1"/>
  <c r="Y641" i="1"/>
  <c r="Y640" i="1"/>
  <c r="Y639" i="1"/>
  <c r="Y638" i="1"/>
  <c r="Y637" i="1"/>
  <c r="Y636" i="1"/>
  <c r="Y635" i="1"/>
  <c r="Y634" i="1"/>
  <c r="Y633" i="1"/>
  <c r="Y632" i="1"/>
  <c r="Y631" i="1"/>
  <c r="Y630" i="1"/>
  <c r="Y629" i="1"/>
  <c r="Y628" i="1"/>
  <c r="Y627" i="1"/>
  <c r="Y626" i="1"/>
  <c r="Y625" i="1"/>
  <c r="Y624" i="1"/>
  <c r="Y623" i="1"/>
  <c r="Y622" i="1"/>
  <c r="Y621" i="1"/>
  <c r="Y620" i="1"/>
  <c r="Y619" i="1"/>
  <c r="Y618" i="1"/>
  <c r="Y617" i="1"/>
  <c r="Y616" i="1"/>
  <c r="Y615" i="1"/>
  <c r="Y614" i="1"/>
  <c r="Y613" i="1"/>
  <c r="Y612" i="1"/>
  <c r="Y611" i="1"/>
  <c r="Y610" i="1"/>
  <c r="Y609" i="1"/>
  <c r="Y608" i="1"/>
  <c r="Y607" i="1"/>
  <c r="Y606" i="1"/>
  <c r="Y605" i="1"/>
  <c r="Y604" i="1"/>
  <c r="Y603" i="1"/>
  <c r="Y602" i="1"/>
  <c r="Y601" i="1"/>
  <c r="Y600" i="1"/>
  <c r="Y599" i="1"/>
  <c r="Y598" i="1"/>
  <c r="Y597" i="1"/>
  <c r="Y596" i="1"/>
  <c r="Y595" i="1"/>
  <c r="Y594" i="1"/>
  <c r="Y593" i="1"/>
  <c r="Y592" i="1"/>
  <c r="Y591" i="1"/>
  <c r="Y590" i="1"/>
  <c r="Y589" i="1"/>
  <c r="Y588" i="1"/>
  <c r="Y587" i="1"/>
  <c r="Y586" i="1"/>
  <c r="Y585" i="1"/>
  <c r="Y584" i="1"/>
  <c r="Y583" i="1"/>
  <c r="Y582" i="1"/>
  <c r="Y581" i="1"/>
  <c r="Y580" i="1"/>
  <c r="Y579" i="1"/>
  <c r="Y578" i="1"/>
  <c r="Y577" i="1"/>
  <c r="Y576" i="1"/>
  <c r="Y575" i="1"/>
  <c r="Y574" i="1"/>
  <c r="Y573" i="1"/>
  <c r="Y572" i="1"/>
  <c r="Y571" i="1"/>
  <c r="Y570" i="1"/>
  <c r="Y569" i="1"/>
  <c r="Y568" i="1"/>
  <c r="Y567" i="1"/>
  <c r="Y566" i="1"/>
  <c r="Y565" i="1"/>
  <c r="Y564" i="1"/>
  <c r="Y563" i="1"/>
  <c r="Y562" i="1"/>
  <c r="Y561" i="1"/>
  <c r="Y560" i="1"/>
  <c r="Y559" i="1"/>
  <c r="Y558" i="1"/>
  <c r="Y557" i="1"/>
  <c r="Y556" i="1"/>
  <c r="Y555" i="1"/>
  <c r="Y554" i="1"/>
  <c r="Y553" i="1"/>
  <c r="Y552" i="1"/>
  <c r="Y551" i="1"/>
  <c r="Y550" i="1"/>
  <c r="Y549" i="1"/>
  <c r="Y548" i="1"/>
  <c r="Y547" i="1"/>
  <c r="Y546" i="1"/>
  <c r="Y545" i="1"/>
  <c r="Y544" i="1"/>
  <c r="Y543" i="1"/>
  <c r="Y542" i="1"/>
  <c r="Y541" i="1"/>
  <c r="Y540" i="1"/>
  <c r="Y539" i="1"/>
  <c r="Y538" i="1"/>
  <c r="Y537" i="1"/>
  <c r="Y536" i="1"/>
  <c r="Y535" i="1"/>
  <c r="Y534" i="1"/>
  <c r="Y533" i="1"/>
  <c r="Y532" i="1"/>
  <c r="Y531" i="1"/>
  <c r="Y530" i="1"/>
  <c r="Y529" i="1"/>
  <c r="Y528" i="1"/>
  <c r="Y527" i="1"/>
  <c r="Y526" i="1"/>
  <c r="Y525" i="1"/>
  <c r="Y524" i="1"/>
  <c r="Y523" i="1"/>
  <c r="Y522" i="1"/>
  <c r="Y521" i="1"/>
  <c r="Y520" i="1"/>
  <c r="Y519" i="1"/>
  <c r="Y518" i="1"/>
  <c r="Y517" i="1"/>
  <c r="Y516" i="1"/>
  <c r="Y515" i="1"/>
  <c r="Y514" i="1"/>
  <c r="Y513" i="1"/>
  <c r="Y512" i="1"/>
  <c r="Y511" i="1"/>
  <c r="Y510" i="1"/>
  <c r="Y509" i="1"/>
  <c r="Y508" i="1"/>
  <c r="Y507" i="1"/>
  <c r="Y506" i="1"/>
  <c r="Y505" i="1"/>
  <c r="Y504" i="1"/>
  <c r="Y503" i="1"/>
  <c r="Y502" i="1"/>
  <c r="Y501" i="1"/>
  <c r="Y500" i="1"/>
  <c r="Y499" i="1"/>
  <c r="Y498" i="1"/>
  <c r="Y497" i="1"/>
  <c r="Y496" i="1"/>
  <c r="Y495" i="1"/>
  <c r="Y494" i="1"/>
  <c r="Y493" i="1"/>
  <c r="Y492" i="1"/>
  <c r="Y491" i="1"/>
  <c r="Y490" i="1"/>
  <c r="Y489" i="1"/>
  <c r="Y488" i="1"/>
  <c r="Y487" i="1"/>
  <c r="Y486" i="1"/>
  <c r="Y485" i="1"/>
  <c r="Y484" i="1"/>
  <c r="Y483" i="1"/>
  <c r="Y482" i="1"/>
  <c r="Y481" i="1"/>
  <c r="Y480" i="1"/>
  <c r="Y479" i="1"/>
  <c r="Y478" i="1"/>
  <c r="Y477" i="1"/>
  <c r="Y476" i="1"/>
  <c r="Y475" i="1"/>
  <c r="Y474" i="1"/>
  <c r="Y473" i="1"/>
  <c r="Y472" i="1"/>
  <c r="Y471" i="1"/>
  <c r="Y470" i="1"/>
  <c r="Y469" i="1"/>
  <c r="Y468" i="1"/>
  <c r="Y467" i="1"/>
  <c r="Y466" i="1"/>
  <c r="Y465" i="1"/>
  <c r="Y464" i="1"/>
  <c r="Y463" i="1"/>
  <c r="Y462" i="1"/>
  <c r="Y461" i="1"/>
  <c r="Y460" i="1"/>
  <c r="Y459" i="1"/>
  <c r="Y458" i="1"/>
  <c r="Y457" i="1"/>
  <c r="Y456" i="1"/>
  <c r="Y455" i="1"/>
  <c r="Y454" i="1"/>
  <c r="Y453" i="1"/>
  <c r="Y452" i="1"/>
  <c r="Y451" i="1"/>
  <c r="Y450" i="1"/>
  <c r="Y449" i="1"/>
  <c r="Y448" i="1"/>
  <c r="Y447" i="1"/>
  <c r="Y446" i="1"/>
  <c r="Y445" i="1"/>
  <c r="Y444" i="1"/>
  <c r="Y443" i="1"/>
  <c r="Y442" i="1"/>
  <c r="Y441" i="1"/>
  <c r="Y440" i="1"/>
  <c r="Y439" i="1"/>
  <c r="Y438" i="1"/>
  <c r="Y437" i="1"/>
  <c r="Y436" i="1"/>
  <c r="Y435" i="1"/>
  <c r="Y434" i="1"/>
  <c r="Y433" i="1"/>
  <c r="Y432" i="1"/>
  <c r="Y431" i="1"/>
  <c r="Y430" i="1"/>
  <c r="Y429" i="1"/>
  <c r="Y428" i="1"/>
  <c r="Y427" i="1"/>
  <c r="Y426" i="1"/>
  <c r="Y425" i="1"/>
  <c r="Y424" i="1"/>
  <c r="Y423" i="1"/>
  <c r="Y422" i="1"/>
  <c r="Y421" i="1"/>
  <c r="Y420" i="1"/>
  <c r="Y419" i="1"/>
  <c r="Y418" i="1"/>
  <c r="Y417" i="1"/>
  <c r="Y416" i="1"/>
  <c r="Y415" i="1"/>
  <c r="Y414" i="1"/>
  <c r="Y413" i="1"/>
  <c r="Y412" i="1"/>
  <c r="Y411" i="1"/>
  <c r="Y410" i="1"/>
  <c r="Y409" i="1"/>
  <c r="Y408" i="1"/>
  <c r="Y407" i="1"/>
  <c r="Y406" i="1"/>
  <c r="Y405" i="1"/>
  <c r="Y404" i="1"/>
  <c r="Y403" i="1"/>
  <c r="Y402" i="1"/>
  <c r="Y401" i="1"/>
  <c r="Y400" i="1"/>
  <c r="Y399" i="1"/>
  <c r="Y398" i="1"/>
  <c r="Y397" i="1"/>
  <c r="Y396" i="1"/>
  <c r="Y395" i="1"/>
  <c r="Y394" i="1"/>
  <c r="Y393" i="1"/>
  <c r="Y392" i="1"/>
  <c r="Y391" i="1"/>
  <c r="Y390" i="1"/>
  <c r="Y389" i="1"/>
  <c r="Y388" i="1"/>
  <c r="Y387" i="1"/>
  <c r="Y386" i="1"/>
  <c r="Y385" i="1"/>
  <c r="Y384" i="1"/>
  <c r="Y383" i="1"/>
  <c r="Y382" i="1"/>
  <c r="Y381" i="1"/>
  <c r="Y380" i="1"/>
  <c r="Y379" i="1"/>
  <c r="Y378" i="1"/>
  <c r="Y377" i="1"/>
  <c r="Y376" i="1"/>
  <c r="Y375" i="1"/>
  <c r="Y374" i="1"/>
  <c r="Y373" i="1"/>
  <c r="Y372" i="1"/>
  <c r="Y371" i="1"/>
  <c r="Y370" i="1"/>
  <c r="Y369" i="1"/>
  <c r="Y368" i="1"/>
  <c r="Y367" i="1"/>
  <c r="Y366" i="1"/>
  <c r="Y365" i="1"/>
  <c r="Y364" i="1"/>
  <c r="Y363" i="1"/>
  <c r="Y362" i="1"/>
  <c r="Y361" i="1"/>
  <c r="Y360" i="1"/>
  <c r="Y359" i="1"/>
  <c r="Y358" i="1"/>
  <c r="Y357" i="1"/>
  <c r="Y356" i="1"/>
  <c r="Y355" i="1"/>
  <c r="Y354" i="1"/>
  <c r="Y353" i="1"/>
  <c r="Y352" i="1"/>
  <c r="Y351" i="1"/>
  <c r="Y350" i="1"/>
  <c r="Y349" i="1"/>
  <c r="Y348" i="1"/>
  <c r="Y347" i="1"/>
  <c r="Y346" i="1"/>
  <c r="Y345" i="1"/>
  <c r="Y344" i="1"/>
  <c r="Y343" i="1"/>
  <c r="Y342" i="1"/>
  <c r="Y341" i="1"/>
  <c r="Y340" i="1"/>
  <c r="Y339" i="1"/>
  <c r="Y338" i="1"/>
  <c r="Y337" i="1"/>
  <c r="Y336" i="1"/>
  <c r="Y335" i="1"/>
  <c r="Y334" i="1"/>
  <c r="Y333" i="1"/>
  <c r="Y332" i="1"/>
  <c r="Y331" i="1"/>
  <c r="Y330" i="1"/>
  <c r="Y329" i="1"/>
  <c r="Y328" i="1"/>
  <c r="Y327" i="1"/>
  <c r="Y326" i="1"/>
  <c r="Y325" i="1"/>
  <c r="Y324" i="1"/>
  <c r="Y323" i="1"/>
  <c r="Y322" i="1"/>
  <c r="Y321" i="1"/>
  <c r="Y320" i="1"/>
  <c r="Y319" i="1"/>
  <c r="Y318" i="1"/>
  <c r="Y317" i="1"/>
  <c r="Y316" i="1"/>
  <c r="Y315" i="1"/>
  <c r="Y314" i="1"/>
  <c r="Y313" i="1"/>
  <c r="Y312" i="1"/>
  <c r="Y311" i="1"/>
  <c r="Y310" i="1"/>
  <c r="Y309" i="1"/>
  <c r="Y308" i="1"/>
  <c r="Y307" i="1"/>
  <c r="Y306" i="1"/>
  <c r="Y305" i="1"/>
  <c r="Y304" i="1"/>
  <c r="Y303" i="1"/>
  <c r="Y302" i="1"/>
  <c r="Y301" i="1"/>
  <c r="Y300" i="1"/>
  <c r="Y299" i="1"/>
  <c r="Y298" i="1"/>
  <c r="Y297" i="1"/>
  <c r="Y296" i="1"/>
  <c r="Y295" i="1"/>
  <c r="Y294" i="1"/>
  <c r="Y293" i="1"/>
  <c r="Y292" i="1"/>
  <c r="Y291" i="1"/>
  <c r="Y290" i="1"/>
  <c r="Y289" i="1"/>
  <c r="Y288" i="1"/>
  <c r="Y287" i="1"/>
  <c r="Y286" i="1"/>
  <c r="Y285" i="1"/>
  <c r="Y284" i="1"/>
  <c r="Y283" i="1"/>
  <c r="Y282" i="1"/>
  <c r="Y281" i="1"/>
  <c r="Y280" i="1"/>
  <c r="Y279" i="1"/>
  <c r="Y278" i="1"/>
  <c r="Y277" i="1"/>
  <c r="Y276" i="1"/>
  <c r="Y275" i="1"/>
  <c r="Y274" i="1"/>
  <c r="Y273" i="1"/>
  <c r="Y272" i="1"/>
  <c r="Y271" i="1"/>
  <c r="Y270" i="1"/>
  <c r="Y269" i="1"/>
  <c r="Y268" i="1"/>
  <c r="Y267" i="1"/>
  <c r="Y266" i="1"/>
  <c r="Y265" i="1"/>
  <c r="Y264" i="1"/>
  <c r="Y263" i="1"/>
  <c r="Y262" i="1"/>
  <c r="Y261" i="1"/>
  <c r="Y260" i="1"/>
  <c r="Y259" i="1"/>
  <c r="Y258" i="1"/>
  <c r="Y257" i="1"/>
  <c r="Y256" i="1"/>
  <c r="Y255" i="1"/>
  <c r="Y254" i="1"/>
  <c r="Y253" i="1"/>
  <c r="Y252" i="1"/>
  <c r="Y251" i="1"/>
  <c r="Y250" i="1"/>
  <c r="Y249" i="1"/>
  <c r="Y248" i="1"/>
  <c r="Y247" i="1"/>
  <c r="Y246" i="1"/>
  <c r="Y245" i="1"/>
  <c r="Y244" i="1"/>
  <c r="Y243" i="1"/>
  <c r="Y242" i="1"/>
  <c r="Y241" i="1"/>
  <c r="Y240" i="1"/>
  <c r="Y239" i="1"/>
  <c r="Y238" i="1"/>
  <c r="Y237" i="1"/>
  <c r="Y236" i="1"/>
  <c r="Y235" i="1"/>
  <c r="Y234" i="1"/>
  <c r="Y233" i="1"/>
  <c r="Y232" i="1"/>
  <c r="Y231" i="1"/>
  <c r="Y230" i="1"/>
  <c r="Y229" i="1"/>
  <c r="Y228" i="1"/>
  <c r="Y227" i="1"/>
  <c r="Y226" i="1"/>
  <c r="Y225" i="1"/>
  <c r="Y224" i="1"/>
  <c r="Y223" i="1"/>
  <c r="Y222" i="1"/>
  <c r="Y221" i="1"/>
  <c r="Y220" i="1"/>
  <c r="Y219" i="1"/>
  <c r="Y218" i="1"/>
  <c r="Y217" i="1"/>
  <c r="Y216" i="1"/>
  <c r="Y215" i="1"/>
  <c r="Y214" i="1"/>
  <c r="Y213" i="1"/>
  <c r="Y212" i="1"/>
  <c r="Y211" i="1"/>
  <c r="Y210" i="1"/>
  <c r="Y209" i="1"/>
  <c r="Y208" i="1"/>
  <c r="Y207" i="1"/>
  <c r="Y206" i="1"/>
  <c r="Y205" i="1"/>
  <c r="Y204" i="1"/>
  <c r="Y203" i="1"/>
  <c r="Y202" i="1"/>
  <c r="Y201" i="1"/>
  <c r="Y200" i="1"/>
  <c r="Y199" i="1"/>
  <c r="Y198" i="1"/>
  <c r="Y197" i="1"/>
  <c r="Y196" i="1"/>
  <c r="Y195" i="1"/>
  <c r="Y194" i="1"/>
  <c r="Y193" i="1"/>
  <c r="Y192" i="1"/>
  <c r="Y191" i="1"/>
  <c r="Y190" i="1"/>
  <c r="Y189" i="1"/>
  <c r="Y188" i="1"/>
  <c r="Y187" i="1"/>
  <c r="Y186" i="1"/>
  <c r="Y185" i="1"/>
  <c r="Y184" i="1"/>
  <c r="Y183" i="1"/>
  <c r="Y182" i="1"/>
  <c r="Y181" i="1"/>
  <c r="Y180" i="1"/>
  <c r="Y179" i="1"/>
  <c r="Y178" i="1"/>
  <c r="Y177" i="1"/>
  <c r="Y176" i="1"/>
  <c r="Y175" i="1"/>
  <c r="Y174" i="1"/>
  <c r="Y173" i="1"/>
  <c r="Y172" i="1"/>
  <c r="Y171" i="1"/>
  <c r="Y170" i="1"/>
  <c r="Y169" i="1"/>
  <c r="Y168" i="1"/>
  <c r="Y167" i="1"/>
  <c r="Y166" i="1"/>
  <c r="Y165" i="1"/>
  <c r="Y164" i="1"/>
  <c r="Y163" i="1"/>
  <c r="Y162" i="1"/>
  <c r="Y161" i="1"/>
  <c r="Y160" i="1"/>
  <c r="Y159" i="1"/>
  <c r="Y158" i="1"/>
  <c r="Y157" i="1"/>
  <c r="Y156" i="1"/>
  <c r="Y155" i="1"/>
  <c r="Y154" i="1"/>
  <c r="Y153" i="1"/>
  <c r="Y152" i="1"/>
  <c r="Y151" i="1"/>
  <c r="Y150" i="1"/>
  <c r="Y149" i="1"/>
  <c r="Y148" i="1"/>
  <c r="Y147" i="1"/>
  <c r="Y146" i="1"/>
  <c r="Y145" i="1"/>
  <c r="Y144" i="1"/>
  <c r="Y143" i="1"/>
  <c r="Y142" i="1"/>
  <c r="Y141" i="1"/>
  <c r="Y140" i="1"/>
  <c r="Y139" i="1"/>
  <c r="Y138" i="1"/>
  <c r="Y137" i="1"/>
  <c r="Y136" i="1"/>
  <c r="Y135" i="1"/>
  <c r="Y134"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L1" i="8" l="1"/>
  <c r="A26" i="7"/>
  <c r="A27" i="7" s="1"/>
  <c r="A28" i="7" s="1"/>
  <c r="A29" i="7" s="1"/>
  <c r="A30" i="7" s="1"/>
  <c r="A31" i="7" s="1"/>
  <c r="A32" i="7" s="1"/>
  <c r="A33" i="7" s="1"/>
  <c r="A34" i="7" s="1"/>
  <c r="A35" i="7" s="1"/>
  <c r="A36" i="7" s="1"/>
  <c r="A37" i="7" s="1"/>
  <c r="A38" i="7" s="1"/>
  <c r="A39" i="7" s="1"/>
  <c r="A40" i="7" s="1"/>
  <c r="A41" i="7" s="1"/>
  <c r="A42" i="7" s="1"/>
  <c r="A43" i="7" s="1"/>
  <c r="A44" i="7" s="1"/>
  <c r="A25" i="7"/>
  <c r="K1" i="7"/>
  <c r="I1" i="8" s="1"/>
  <c r="U542" i="2"/>
  <c r="U541" i="2"/>
  <c r="U540" i="2"/>
  <c r="U539" i="2"/>
  <c r="U538" i="2"/>
  <c r="U537" i="2"/>
  <c r="U536" i="2"/>
  <c r="U535" i="2"/>
  <c r="U534" i="2"/>
  <c r="U533" i="2"/>
  <c r="U532" i="2"/>
  <c r="U531" i="2"/>
  <c r="U530" i="2"/>
  <c r="U529" i="2"/>
  <c r="U528" i="2"/>
  <c r="U527" i="2"/>
  <c r="U526" i="2"/>
  <c r="U525" i="2"/>
  <c r="U524" i="2"/>
  <c r="U523" i="2"/>
  <c r="U522" i="2"/>
  <c r="U521" i="2"/>
  <c r="U520" i="2"/>
  <c r="U519" i="2"/>
  <c r="U518" i="2"/>
  <c r="U517" i="2"/>
  <c r="U516" i="2"/>
  <c r="U515" i="2"/>
  <c r="U514" i="2"/>
  <c r="U513" i="2"/>
  <c r="U512" i="2"/>
  <c r="U511" i="2"/>
  <c r="U510" i="2"/>
  <c r="U509" i="2"/>
  <c r="U508" i="2"/>
  <c r="U507" i="2"/>
  <c r="U506" i="2"/>
  <c r="U505" i="2"/>
  <c r="U504" i="2"/>
  <c r="U503" i="2"/>
  <c r="U502" i="2"/>
  <c r="U501" i="2"/>
  <c r="U500" i="2"/>
  <c r="U499" i="2"/>
  <c r="U498" i="2"/>
  <c r="U497" i="2"/>
  <c r="U496" i="2"/>
  <c r="U495" i="2"/>
  <c r="U494" i="2"/>
  <c r="U493" i="2"/>
  <c r="U492" i="2"/>
  <c r="U491" i="2"/>
  <c r="U490" i="2"/>
  <c r="U489" i="2"/>
  <c r="U488" i="2"/>
  <c r="U487" i="2"/>
  <c r="U486" i="2"/>
  <c r="U485" i="2"/>
  <c r="U484" i="2"/>
  <c r="U483" i="2"/>
  <c r="U482" i="2"/>
  <c r="U481" i="2"/>
  <c r="U480" i="2"/>
  <c r="U479" i="2"/>
  <c r="U478" i="2"/>
  <c r="U477" i="2"/>
  <c r="U476" i="2"/>
  <c r="U475" i="2"/>
  <c r="U474" i="2"/>
  <c r="U473" i="2"/>
  <c r="U472" i="2"/>
  <c r="U471" i="2"/>
  <c r="U470" i="2"/>
  <c r="U469" i="2"/>
  <c r="U468" i="2"/>
  <c r="U467" i="2"/>
  <c r="U466" i="2"/>
  <c r="U465" i="2"/>
  <c r="U464" i="2"/>
  <c r="U463" i="2"/>
  <c r="B463" i="2"/>
  <c r="U462" i="2"/>
  <c r="B462" i="2"/>
  <c r="U461" i="2"/>
  <c r="B461" i="2"/>
  <c r="U460" i="2"/>
  <c r="B460" i="2"/>
  <c r="U459" i="2"/>
  <c r="B459" i="2"/>
  <c r="U458" i="2"/>
  <c r="B458" i="2"/>
  <c r="U457" i="2"/>
  <c r="B457" i="2"/>
  <c r="U456" i="2"/>
  <c r="B456" i="2"/>
  <c r="U455" i="2"/>
  <c r="B455" i="2"/>
  <c r="U454" i="2"/>
  <c r="B454" i="2"/>
  <c r="U453" i="2"/>
  <c r="B453" i="2"/>
  <c r="U452" i="2"/>
  <c r="B452" i="2"/>
  <c r="U451" i="2"/>
  <c r="B451" i="2"/>
  <c r="U450" i="2"/>
  <c r="B450" i="2"/>
  <c r="U449" i="2"/>
  <c r="B449" i="2"/>
  <c r="U448" i="2"/>
  <c r="B448" i="2"/>
  <c r="U447" i="2"/>
  <c r="B447" i="2"/>
  <c r="U446" i="2"/>
  <c r="B446" i="2"/>
  <c r="U445" i="2"/>
  <c r="B445" i="2"/>
  <c r="U444" i="2"/>
  <c r="B444" i="2"/>
  <c r="U443" i="2"/>
  <c r="B443" i="2"/>
  <c r="U442" i="2"/>
  <c r="B442" i="2"/>
  <c r="U441" i="2"/>
  <c r="B441" i="2"/>
  <c r="U440" i="2"/>
  <c r="B440" i="2"/>
  <c r="U439" i="2"/>
  <c r="B439" i="2"/>
  <c r="U438" i="2"/>
  <c r="B438" i="2"/>
  <c r="U437" i="2"/>
  <c r="B437" i="2"/>
  <c r="U436" i="2"/>
  <c r="B436" i="2"/>
  <c r="U435" i="2"/>
  <c r="B435" i="2"/>
  <c r="U434" i="2"/>
  <c r="B434" i="2"/>
  <c r="U433" i="2"/>
  <c r="B433" i="2"/>
  <c r="U432" i="2"/>
  <c r="B432" i="2"/>
  <c r="U431" i="2"/>
  <c r="B431" i="2"/>
  <c r="U430" i="2"/>
  <c r="B430" i="2"/>
  <c r="U429" i="2"/>
  <c r="B429" i="2"/>
  <c r="U428" i="2"/>
  <c r="B428" i="2"/>
  <c r="U427" i="2"/>
  <c r="B427" i="2"/>
  <c r="U426" i="2"/>
  <c r="B426" i="2"/>
  <c r="U425" i="2"/>
  <c r="B425" i="2"/>
  <c r="U424" i="2"/>
  <c r="B424" i="2"/>
  <c r="U423" i="2"/>
  <c r="B423" i="2"/>
  <c r="U422" i="2"/>
  <c r="B422" i="2"/>
  <c r="U421" i="2"/>
  <c r="B421" i="2"/>
  <c r="U420" i="2"/>
  <c r="B420" i="2"/>
  <c r="U419" i="2"/>
  <c r="B419" i="2"/>
  <c r="U418" i="2"/>
  <c r="B418" i="2"/>
  <c r="U417" i="2"/>
  <c r="B417" i="2"/>
  <c r="U416" i="2"/>
  <c r="B416" i="2"/>
  <c r="U415" i="2"/>
  <c r="B415" i="2"/>
  <c r="U414" i="2"/>
  <c r="B414" i="2"/>
  <c r="U413" i="2"/>
  <c r="B413" i="2"/>
  <c r="U412" i="2"/>
  <c r="B412" i="2"/>
  <c r="U411" i="2"/>
  <c r="B411" i="2"/>
  <c r="U410" i="2"/>
  <c r="B410" i="2"/>
  <c r="U409" i="2"/>
  <c r="B409" i="2"/>
  <c r="U408" i="2"/>
  <c r="B408" i="2"/>
  <c r="U407" i="2"/>
  <c r="B407" i="2"/>
  <c r="U406" i="2"/>
  <c r="B406" i="2"/>
  <c r="U405" i="2"/>
  <c r="B405" i="2"/>
  <c r="U404" i="2"/>
  <c r="B404" i="2"/>
  <c r="U403" i="2"/>
  <c r="B403" i="2"/>
  <c r="U402" i="2"/>
  <c r="B402" i="2"/>
  <c r="U401" i="2"/>
  <c r="B401" i="2"/>
  <c r="U400" i="2"/>
  <c r="B400" i="2"/>
  <c r="U399" i="2"/>
  <c r="B399" i="2"/>
  <c r="U398" i="2"/>
  <c r="B398" i="2"/>
  <c r="U397" i="2"/>
  <c r="B397" i="2"/>
  <c r="U396" i="2"/>
  <c r="B396" i="2"/>
  <c r="U395" i="2"/>
  <c r="B395" i="2"/>
  <c r="U394" i="2"/>
  <c r="B394" i="2"/>
  <c r="U393" i="2"/>
  <c r="B393" i="2"/>
  <c r="U392" i="2"/>
  <c r="B392" i="2"/>
  <c r="U391" i="2"/>
  <c r="B391" i="2"/>
  <c r="U390" i="2"/>
  <c r="B390" i="2"/>
  <c r="U389" i="2"/>
  <c r="B389" i="2"/>
  <c r="U388" i="2"/>
  <c r="B388" i="2"/>
  <c r="U387" i="2"/>
  <c r="B387" i="2"/>
  <c r="U386" i="2"/>
  <c r="B386" i="2"/>
  <c r="U385" i="2"/>
  <c r="B385" i="2"/>
  <c r="U384" i="2"/>
  <c r="B384" i="2"/>
  <c r="U383" i="2"/>
  <c r="B383" i="2"/>
  <c r="U382" i="2"/>
  <c r="B382" i="2"/>
  <c r="U381" i="2"/>
  <c r="B381" i="2"/>
  <c r="U380" i="2"/>
  <c r="B380" i="2"/>
  <c r="U379" i="2"/>
  <c r="B379" i="2"/>
  <c r="U378" i="2"/>
  <c r="B378" i="2"/>
  <c r="U377" i="2"/>
  <c r="B377" i="2"/>
  <c r="U376" i="2"/>
  <c r="B376" i="2"/>
  <c r="U375" i="2"/>
  <c r="B375" i="2"/>
  <c r="U374" i="2"/>
  <c r="B374" i="2"/>
  <c r="U373" i="2"/>
  <c r="B373" i="2"/>
  <c r="U372" i="2"/>
  <c r="B372" i="2"/>
  <c r="U371" i="2"/>
  <c r="B371" i="2"/>
  <c r="U370" i="2"/>
  <c r="B370" i="2"/>
  <c r="U369" i="2"/>
  <c r="B369" i="2"/>
  <c r="U368" i="2"/>
  <c r="B368" i="2"/>
  <c r="U367" i="2"/>
  <c r="B367" i="2"/>
  <c r="U366" i="2"/>
  <c r="B366" i="2"/>
  <c r="U365" i="2"/>
  <c r="B365" i="2"/>
  <c r="U364" i="2"/>
  <c r="B364" i="2"/>
  <c r="U363" i="2"/>
  <c r="B363" i="2"/>
  <c r="U362" i="2"/>
  <c r="B362" i="2"/>
  <c r="U361" i="2"/>
  <c r="B361" i="2"/>
  <c r="U360" i="2"/>
  <c r="B360" i="2"/>
  <c r="U359" i="2"/>
  <c r="B359" i="2"/>
  <c r="U358" i="2"/>
  <c r="B358" i="2"/>
  <c r="U357" i="2"/>
  <c r="B357" i="2"/>
  <c r="U356" i="2"/>
  <c r="B356" i="2"/>
  <c r="U355" i="2"/>
  <c r="B355" i="2"/>
  <c r="U354" i="2"/>
  <c r="B354" i="2"/>
  <c r="U353" i="2"/>
  <c r="B353" i="2"/>
  <c r="U352" i="2"/>
  <c r="B352" i="2"/>
  <c r="U351" i="2"/>
  <c r="B351" i="2"/>
  <c r="U350" i="2"/>
  <c r="B350" i="2"/>
  <c r="U349" i="2"/>
  <c r="B349" i="2"/>
  <c r="U348" i="2"/>
  <c r="B348" i="2"/>
  <c r="U347" i="2"/>
  <c r="B347" i="2"/>
  <c r="U346" i="2"/>
  <c r="B346" i="2"/>
  <c r="U345" i="2"/>
  <c r="B345" i="2"/>
  <c r="U344" i="2"/>
  <c r="B344" i="2"/>
  <c r="U343" i="2"/>
  <c r="B343" i="2"/>
  <c r="U342" i="2"/>
  <c r="B342" i="2"/>
  <c r="U341" i="2"/>
  <c r="B341" i="2"/>
  <c r="U340" i="2"/>
  <c r="B340" i="2"/>
  <c r="U339" i="2"/>
  <c r="B339" i="2"/>
  <c r="U338" i="2"/>
  <c r="B338" i="2"/>
  <c r="U337" i="2"/>
  <c r="B337" i="2"/>
  <c r="U336" i="2"/>
  <c r="B336" i="2"/>
  <c r="U335" i="2"/>
  <c r="B335" i="2"/>
  <c r="U334" i="2"/>
  <c r="B334" i="2"/>
  <c r="U333" i="2"/>
  <c r="B333" i="2"/>
  <c r="U332" i="2"/>
  <c r="B332" i="2"/>
  <c r="U331" i="2"/>
  <c r="B331" i="2"/>
  <c r="U330" i="2"/>
  <c r="B330" i="2"/>
  <c r="U329" i="2"/>
  <c r="B329" i="2"/>
  <c r="U328" i="2"/>
  <c r="B328" i="2"/>
  <c r="U327" i="2"/>
  <c r="B327" i="2"/>
  <c r="U326" i="2"/>
  <c r="B326" i="2"/>
  <c r="U325" i="2"/>
  <c r="B325" i="2"/>
  <c r="U324" i="2"/>
  <c r="B324" i="2"/>
  <c r="U323" i="2"/>
  <c r="B323" i="2"/>
  <c r="U322" i="2"/>
  <c r="B322" i="2"/>
  <c r="U321" i="2"/>
  <c r="B321" i="2"/>
  <c r="U320" i="2"/>
  <c r="B320" i="2"/>
  <c r="U319" i="2"/>
  <c r="B319" i="2"/>
  <c r="U318" i="2"/>
  <c r="B318" i="2"/>
  <c r="U317" i="2"/>
  <c r="B317" i="2"/>
  <c r="U316" i="2"/>
  <c r="B316" i="2"/>
  <c r="U315" i="2"/>
  <c r="B315" i="2"/>
  <c r="U314" i="2"/>
  <c r="B314" i="2"/>
  <c r="U313" i="2"/>
  <c r="B313" i="2"/>
  <c r="U312" i="2"/>
  <c r="B312" i="2"/>
  <c r="U311" i="2"/>
  <c r="B311" i="2"/>
  <c r="U310" i="2"/>
  <c r="B310" i="2"/>
  <c r="U309" i="2"/>
  <c r="B309" i="2"/>
  <c r="U308" i="2"/>
  <c r="B308" i="2"/>
  <c r="U307" i="2"/>
  <c r="B307" i="2"/>
  <c r="U306" i="2"/>
  <c r="B306" i="2"/>
  <c r="U305" i="2"/>
  <c r="B305" i="2"/>
  <c r="U304" i="2"/>
  <c r="B304" i="2"/>
  <c r="U303" i="2"/>
  <c r="B303" i="2"/>
  <c r="U302" i="2"/>
  <c r="B302" i="2"/>
  <c r="U301" i="2"/>
  <c r="B301" i="2"/>
  <c r="U300" i="2"/>
  <c r="B300" i="2"/>
  <c r="U299" i="2"/>
  <c r="B299" i="2"/>
  <c r="U298" i="2"/>
  <c r="B298" i="2"/>
  <c r="U297" i="2"/>
  <c r="B297" i="2"/>
  <c r="U296" i="2"/>
  <c r="B296" i="2"/>
  <c r="U295" i="2"/>
  <c r="B295" i="2"/>
  <c r="U294" i="2"/>
  <c r="B294" i="2"/>
  <c r="U293" i="2"/>
  <c r="B293" i="2"/>
  <c r="U292" i="2"/>
  <c r="B292" i="2"/>
  <c r="U291" i="2"/>
  <c r="B291" i="2"/>
  <c r="U290" i="2"/>
  <c r="B290" i="2"/>
  <c r="U289" i="2"/>
  <c r="B289" i="2"/>
  <c r="U288" i="2"/>
  <c r="B288" i="2"/>
  <c r="U287" i="2"/>
  <c r="B287" i="2"/>
  <c r="U286" i="2"/>
  <c r="B286" i="2"/>
  <c r="U285" i="2"/>
  <c r="B285" i="2"/>
  <c r="U284" i="2"/>
  <c r="B284" i="2"/>
  <c r="U283" i="2"/>
  <c r="B283" i="2"/>
  <c r="U282" i="2"/>
  <c r="B282" i="2"/>
  <c r="U281" i="2"/>
  <c r="B281" i="2"/>
  <c r="U280" i="2"/>
  <c r="B280" i="2"/>
  <c r="U279" i="2"/>
  <c r="B279" i="2"/>
  <c r="U278" i="2"/>
  <c r="B278" i="2"/>
  <c r="U277" i="2"/>
  <c r="B277" i="2"/>
  <c r="U276" i="2"/>
  <c r="B276" i="2"/>
  <c r="U275" i="2"/>
  <c r="B275" i="2"/>
  <c r="U274" i="2"/>
  <c r="B274" i="2"/>
  <c r="U273" i="2"/>
  <c r="B273" i="2"/>
  <c r="U272" i="2"/>
  <c r="B272" i="2"/>
  <c r="U271" i="2"/>
  <c r="B271" i="2"/>
  <c r="U270" i="2"/>
  <c r="B270" i="2"/>
  <c r="U269" i="2"/>
  <c r="B269" i="2"/>
  <c r="U268" i="2"/>
  <c r="B268" i="2"/>
  <c r="U267" i="2"/>
  <c r="B267" i="2"/>
  <c r="U266" i="2"/>
  <c r="B266" i="2"/>
  <c r="U265" i="2"/>
  <c r="B265" i="2"/>
  <c r="U264" i="2"/>
  <c r="B264" i="2"/>
  <c r="U263" i="2"/>
  <c r="B263" i="2"/>
  <c r="U262" i="2"/>
  <c r="B262" i="2"/>
  <c r="U261" i="2"/>
  <c r="B261" i="2"/>
  <c r="U260" i="2"/>
  <c r="B260" i="2"/>
  <c r="U259" i="2"/>
  <c r="B259" i="2"/>
  <c r="U258" i="2"/>
  <c r="B258" i="2"/>
  <c r="U257" i="2"/>
  <c r="B257" i="2"/>
  <c r="U256" i="2"/>
  <c r="B256" i="2"/>
  <c r="U255" i="2"/>
  <c r="B255" i="2"/>
  <c r="U254" i="2"/>
  <c r="B254" i="2"/>
  <c r="U253" i="2"/>
  <c r="B253" i="2"/>
  <c r="U252" i="2"/>
  <c r="B252" i="2"/>
  <c r="U251" i="2"/>
  <c r="B251" i="2"/>
  <c r="U250" i="2"/>
  <c r="B250" i="2"/>
  <c r="U249" i="2"/>
  <c r="B249" i="2"/>
  <c r="U248" i="2"/>
  <c r="B248" i="2"/>
  <c r="U247" i="2"/>
  <c r="B247" i="2"/>
  <c r="U246" i="2"/>
  <c r="B246" i="2"/>
  <c r="U245" i="2"/>
  <c r="B245" i="2"/>
  <c r="U244" i="2"/>
  <c r="B244" i="2"/>
  <c r="U243" i="2"/>
  <c r="B243" i="2"/>
  <c r="U242" i="2"/>
  <c r="B242" i="2"/>
  <c r="U241" i="2"/>
  <c r="B241" i="2"/>
  <c r="U240" i="2"/>
  <c r="B240" i="2"/>
  <c r="U239" i="2"/>
  <c r="B239" i="2"/>
  <c r="U238" i="2"/>
  <c r="B238" i="2"/>
  <c r="U237" i="2"/>
  <c r="B237" i="2"/>
  <c r="U236" i="2"/>
  <c r="B236" i="2"/>
  <c r="U235" i="2"/>
  <c r="B235" i="2"/>
  <c r="U234" i="2"/>
  <c r="B234" i="2"/>
  <c r="U233" i="2"/>
  <c r="B233" i="2"/>
  <c r="U232" i="2"/>
  <c r="B232" i="2"/>
  <c r="U231" i="2"/>
  <c r="B231" i="2"/>
  <c r="U230" i="2"/>
  <c r="B230" i="2"/>
  <c r="U229" i="2"/>
  <c r="B229" i="2"/>
  <c r="U228" i="2"/>
  <c r="B228" i="2"/>
  <c r="U227" i="2"/>
  <c r="B227" i="2"/>
  <c r="U226" i="2"/>
  <c r="B226" i="2"/>
  <c r="U225" i="2"/>
  <c r="B225" i="2"/>
  <c r="U224" i="2"/>
  <c r="B224" i="2"/>
  <c r="U223" i="2"/>
  <c r="B223" i="2"/>
  <c r="U222" i="2"/>
  <c r="B222" i="2"/>
  <c r="U221" i="2"/>
  <c r="B221" i="2"/>
  <c r="U220" i="2"/>
  <c r="B220" i="2"/>
  <c r="U219" i="2"/>
  <c r="B219" i="2"/>
  <c r="U218" i="2"/>
  <c r="B218" i="2"/>
  <c r="U217" i="2"/>
  <c r="B217" i="2"/>
  <c r="U216" i="2"/>
  <c r="B216" i="2"/>
  <c r="U215" i="2"/>
  <c r="B215" i="2"/>
  <c r="U214" i="2"/>
  <c r="B214" i="2"/>
  <c r="U213" i="2"/>
  <c r="B213" i="2"/>
  <c r="U212" i="2"/>
  <c r="B212" i="2"/>
  <c r="U211" i="2"/>
  <c r="B211" i="2"/>
  <c r="U210" i="2"/>
  <c r="B210" i="2"/>
  <c r="U209" i="2"/>
  <c r="B209" i="2"/>
  <c r="U208" i="2"/>
  <c r="B208" i="2"/>
  <c r="U207" i="2"/>
  <c r="B207" i="2"/>
  <c r="U206" i="2"/>
  <c r="B206" i="2"/>
  <c r="U205" i="2"/>
  <c r="B205" i="2"/>
  <c r="U204" i="2"/>
  <c r="B204" i="2"/>
  <c r="U203" i="2"/>
  <c r="B203" i="2"/>
  <c r="U202" i="2"/>
  <c r="B202" i="2"/>
  <c r="U201" i="2"/>
  <c r="B201" i="2"/>
  <c r="U200" i="2"/>
  <c r="B200" i="2"/>
  <c r="U199" i="2"/>
  <c r="B199" i="2"/>
  <c r="U198" i="2"/>
  <c r="B198" i="2"/>
  <c r="U197" i="2"/>
  <c r="B197" i="2"/>
  <c r="U196" i="2"/>
  <c r="B196" i="2"/>
  <c r="U195" i="2"/>
  <c r="B195" i="2"/>
  <c r="U194" i="2"/>
  <c r="B194" i="2"/>
  <c r="U193" i="2"/>
  <c r="B193" i="2"/>
  <c r="U192" i="2"/>
  <c r="B192" i="2"/>
  <c r="U191" i="2"/>
  <c r="B191" i="2"/>
  <c r="U190" i="2"/>
  <c r="B190" i="2"/>
  <c r="U189" i="2"/>
  <c r="B189" i="2"/>
  <c r="U188" i="2"/>
  <c r="B188" i="2"/>
  <c r="U187" i="2"/>
  <c r="B187" i="2"/>
  <c r="U186" i="2"/>
  <c r="B186" i="2"/>
  <c r="U185" i="2"/>
  <c r="B185" i="2"/>
  <c r="U184" i="2"/>
  <c r="B184" i="2"/>
  <c r="U183" i="2"/>
  <c r="B183" i="2"/>
  <c r="U182" i="2"/>
  <c r="B182" i="2"/>
  <c r="U181" i="2"/>
  <c r="B181" i="2"/>
  <c r="U180" i="2"/>
  <c r="B180" i="2"/>
  <c r="U179" i="2"/>
  <c r="B179" i="2"/>
  <c r="U178" i="2"/>
  <c r="B178" i="2"/>
  <c r="U177" i="2"/>
  <c r="B177" i="2"/>
  <c r="U176" i="2"/>
  <c r="B176" i="2"/>
  <c r="U175" i="2"/>
  <c r="B175" i="2"/>
  <c r="U174" i="2"/>
  <c r="B174" i="2"/>
  <c r="U173" i="2"/>
  <c r="B173" i="2"/>
  <c r="U172" i="2"/>
  <c r="B172" i="2"/>
  <c r="U171" i="2"/>
  <c r="B171" i="2"/>
  <c r="U170" i="2"/>
  <c r="B170" i="2"/>
  <c r="U169" i="2"/>
  <c r="B169" i="2"/>
  <c r="U168" i="2"/>
  <c r="B168" i="2"/>
  <c r="U167" i="2"/>
  <c r="B167" i="2"/>
  <c r="U166" i="2"/>
  <c r="B166" i="2"/>
  <c r="U165" i="2"/>
  <c r="B165" i="2"/>
  <c r="U164" i="2"/>
  <c r="B164" i="2"/>
  <c r="U163" i="2"/>
  <c r="B163" i="2"/>
  <c r="U162" i="2"/>
  <c r="B162" i="2"/>
  <c r="U161" i="2"/>
  <c r="B161" i="2"/>
  <c r="U160" i="2"/>
  <c r="B160" i="2"/>
  <c r="U159" i="2"/>
  <c r="B159" i="2"/>
  <c r="U158" i="2"/>
  <c r="B158" i="2"/>
  <c r="U157" i="2"/>
  <c r="B157" i="2"/>
  <c r="U156" i="2"/>
  <c r="B156" i="2"/>
  <c r="U155" i="2"/>
  <c r="B155" i="2"/>
  <c r="U154" i="2"/>
  <c r="B154" i="2"/>
  <c r="U153" i="2"/>
  <c r="B153" i="2"/>
  <c r="U152" i="2"/>
  <c r="B152" i="2"/>
  <c r="U151" i="2"/>
  <c r="B151" i="2"/>
  <c r="U150" i="2"/>
  <c r="B150" i="2"/>
  <c r="U149" i="2"/>
  <c r="B149" i="2"/>
  <c r="U148" i="2"/>
  <c r="B148" i="2"/>
  <c r="U147" i="2"/>
  <c r="B147" i="2"/>
  <c r="U146" i="2"/>
  <c r="B146" i="2"/>
  <c r="U145" i="2"/>
  <c r="B145" i="2"/>
  <c r="U144" i="2"/>
  <c r="B144" i="2"/>
  <c r="U143" i="2"/>
  <c r="B143" i="2"/>
  <c r="U142" i="2"/>
  <c r="B142" i="2"/>
  <c r="U141" i="2"/>
  <c r="B141" i="2"/>
  <c r="U140" i="2"/>
  <c r="B140" i="2"/>
  <c r="U139" i="2"/>
  <c r="B139" i="2"/>
  <c r="U138" i="2"/>
  <c r="B138" i="2"/>
  <c r="U137" i="2"/>
  <c r="B137" i="2"/>
  <c r="U136" i="2"/>
  <c r="B136" i="2"/>
  <c r="U135" i="2"/>
  <c r="B135" i="2"/>
  <c r="U134" i="2"/>
  <c r="B134" i="2"/>
  <c r="U133" i="2"/>
  <c r="B133" i="2"/>
  <c r="U132" i="2"/>
  <c r="B132" i="2"/>
  <c r="U131" i="2"/>
  <c r="B131" i="2"/>
  <c r="U130" i="2"/>
  <c r="B130" i="2"/>
  <c r="U129" i="2"/>
  <c r="B129" i="2"/>
  <c r="U128" i="2"/>
  <c r="B128" i="2"/>
  <c r="U127" i="2"/>
  <c r="B127" i="2"/>
  <c r="U126" i="2"/>
  <c r="B126" i="2"/>
  <c r="U125" i="2"/>
  <c r="B125" i="2"/>
  <c r="U124" i="2"/>
  <c r="B124" i="2"/>
  <c r="U123" i="2"/>
  <c r="B123" i="2"/>
  <c r="U122" i="2"/>
  <c r="B122" i="2"/>
  <c r="U121" i="2"/>
  <c r="B121" i="2"/>
  <c r="U120" i="2"/>
  <c r="B120" i="2"/>
  <c r="U119" i="2"/>
  <c r="B119" i="2"/>
  <c r="U118" i="2"/>
  <c r="B118" i="2"/>
  <c r="U117" i="2"/>
  <c r="B117" i="2"/>
  <c r="U116" i="2"/>
  <c r="B116" i="2"/>
  <c r="U115" i="2"/>
  <c r="B115" i="2"/>
  <c r="U114" i="2"/>
  <c r="B114" i="2"/>
  <c r="U113" i="2"/>
  <c r="B113" i="2"/>
  <c r="U112" i="2"/>
  <c r="B112" i="2"/>
  <c r="U111" i="2"/>
  <c r="B111" i="2"/>
  <c r="U110" i="2"/>
  <c r="B110" i="2"/>
  <c r="U109" i="2"/>
  <c r="B109" i="2"/>
  <c r="U108" i="2"/>
  <c r="B108" i="2"/>
  <c r="U107" i="2"/>
  <c r="B107" i="2"/>
  <c r="U106" i="2"/>
  <c r="B106" i="2"/>
  <c r="U105" i="2"/>
  <c r="B105" i="2"/>
  <c r="U104" i="2"/>
  <c r="B104" i="2"/>
  <c r="U103" i="2"/>
  <c r="B103" i="2"/>
  <c r="U102" i="2"/>
  <c r="B102" i="2"/>
  <c r="U101" i="2"/>
  <c r="B101" i="2"/>
  <c r="U100" i="2"/>
  <c r="B100" i="2"/>
  <c r="U99" i="2"/>
  <c r="B99" i="2"/>
  <c r="U98" i="2"/>
  <c r="B98" i="2"/>
  <c r="U97" i="2"/>
  <c r="B97" i="2"/>
  <c r="U96" i="2"/>
  <c r="B96" i="2"/>
  <c r="U95" i="2"/>
  <c r="B95" i="2"/>
  <c r="U94" i="2"/>
  <c r="B94" i="2"/>
  <c r="U93" i="2"/>
  <c r="B93" i="2"/>
  <c r="U92" i="2"/>
  <c r="B92" i="2"/>
  <c r="U91" i="2"/>
  <c r="B91" i="2"/>
  <c r="U90" i="2"/>
  <c r="B90" i="2"/>
  <c r="U89" i="2"/>
  <c r="B89" i="2"/>
  <c r="U88" i="2"/>
  <c r="B88" i="2"/>
  <c r="U87" i="2"/>
  <c r="B87" i="2"/>
  <c r="U86" i="2"/>
  <c r="B86" i="2"/>
  <c r="U85" i="2"/>
  <c r="B85" i="2"/>
  <c r="U84" i="2"/>
  <c r="B84" i="2"/>
  <c r="U83" i="2"/>
  <c r="B83" i="2"/>
  <c r="U82" i="2"/>
  <c r="B82" i="2"/>
  <c r="U81" i="2"/>
  <c r="B81" i="2"/>
  <c r="U80" i="2"/>
  <c r="B80" i="2"/>
  <c r="U79" i="2"/>
  <c r="B79" i="2"/>
  <c r="U78" i="2"/>
  <c r="B78" i="2"/>
  <c r="U77" i="2"/>
  <c r="B77" i="2"/>
  <c r="U76" i="2"/>
  <c r="B76" i="2"/>
  <c r="U75" i="2"/>
  <c r="B75" i="2"/>
  <c r="U74" i="2"/>
  <c r="B74" i="2"/>
  <c r="U73" i="2"/>
  <c r="B73" i="2"/>
  <c r="U72" i="2"/>
  <c r="B72" i="2"/>
  <c r="U71" i="2"/>
  <c r="B71" i="2"/>
  <c r="U70" i="2"/>
  <c r="B70" i="2"/>
  <c r="U69" i="2"/>
  <c r="B69" i="2"/>
  <c r="U68" i="2"/>
  <c r="B68" i="2"/>
  <c r="U67" i="2"/>
  <c r="B67" i="2"/>
  <c r="U66" i="2"/>
  <c r="B66" i="2"/>
  <c r="U65" i="2"/>
  <c r="B65" i="2"/>
  <c r="U64" i="2"/>
  <c r="B64" i="2"/>
  <c r="U63" i="2"/>
  <c r="B63" i="2"/>
  <c r="U62" i="2"/>
  <c r="B62" i="2"/>
  <c r="U61" i="2"/>
  <c r="B61" i="2"/>
  <c r="U60" i="2"/>
  <c r="B60" i="2"/>
  <c r="U59" i="2"/>
  <c r="B59" i="2"/>
  <c r="U58" i="2"/>
  <c r="B58" i="2"/>
  <c r="U57" i="2"/>
  <c r="B57" i="2"/>
  <c r="U56" i="2"/>
  <c r="B56" i="2"/>
  <c r="U55" i="2"/>
  <c r="B55" i="2"/>
  <c r="U54" i="2"/>
  <c r="B54" i="2"/>
  <c r="U53" i="2"/>
  <c r="B53" i="2"/>
  <c r="U52" i="2"/>
  <c r="B52" i="2"/>
  <c r="U51" i="2"/>
  <c r="B51" i="2"/>
  <c r="U50" i="2"/>
  <c r="B50" i="2"/>
  <c r="U49" i="2"/>
  <c r="B49" i="2"/>
  <c r="U48" i="2"/>
  <c r="B48" i="2"/>
  <c r="U47" i="2"/>
  <c r="B47" i="2"/>
  <c r="U46" i="2"/>
  <c r="B46" i="2"/>
  <c r="U45" i="2"/>
  <c r="B45" i="2"/>
  <c r="U44" i="2"/>
  <c r="B44" i="2"/>
  <c r="U43" i="2"/>
  <c r="B43" i="2"/>
  <c r="U42" i="2"/>
  <c r="B42" i="2"/>
  <c r="U41" i="2"/>
  <c r="B41" i="2"/>
  <c r="U40" i="2"/>
  <c r="B40" i="2"/>
  <c r="U39" i="2"/>
  <c r="B39" i="2"/>
  <c r="U38" i="2"/>
  <c r="B38" i="2"/>
  <c r="U37" i="2"/>
  <c r="B37" i="2"/>
  <c r="U36" i="2"/>
  <c r="B36" i="2"/>
  <c r="U35" i="2"/>
  <c r="B35" i="2"/>
  <c r="U34" i="2"/>
  <c r="B34" i="2"/>
  <c r="U33" i="2"/>
  <c r="B33" i="2"/>
  <c r="U32" i="2"/>
  <c r="B32" i="2"/>
  <c r="U31" i="2"/>
  <c r="B31" i="2"/>
  <c r="U30" i="2"/>
  <c r="B30" i="2"/>
  <c r="U29" i="2"/>
  <c r="B29" i="2"/>
  <c r="U28" i="2"/>
  <c r="B28" i="2"/>
  <c r="U27" i="2"/>
  <c r="B27" i="2"/>
  <c r="U26" i="2"/>
  <c r="B26" i="2"/>
  <c r="U25" i="2"/>
  <c r="B25" i="2"/>
  <c r="U24" i="2"/>
  <c r="B24" i="2"/>
  <c r="U23" i="2"/>
  <c r="B23" i="2"/>
  <c r="U22" i="2"/>
  <c r="B22" i="2"/>
  <c r="U21" i="2"/>
  <c r="B21" i="2"/>
  <c r="U20" i="2"/>
  <c r="B20" i="2"/>
  <c r="U19" i="2"/>
  <c r="B19" i="2"/>
  <c r="U18" i="2"/>
  <c r="B18" i="2"/>
  <c r="U17" i="2"/>
  <c r="B17" i="2"/>
  <c r="U16" i="2"/>
  <c r="B16" i="2"/>
  <c r="U15" i="2"/>
  <c r="B15" i="2"/>
  <c r="U14" i="2"/>
  <c r="B14" i="2"/>
  <c r="U13" i="2"/>
  <c r="B13" i="2"/>
  <c r="U12" i="2"/>
  <c r="B12" i="2"/>
  <c r="U11" i="2"/>
  <c r="B11" i="2"/>
  <c r="U10" i="2"/>
  <c r="B10" i="2"/>
  <c r="U9" i="2"/>
  <c r="B9" i="2"/>
  <c r="U8" i="2"/>
  <c r="B8" i="2"/>
  <c r="U7" i="2"/>
  <c r="B7" i="2"/>
  <c r="U6" i="2"/>
  <c r="B6" i="2"/>
  <c r="J4" i="2"/>
  <c r="D4" i="2"/>
  <c r="V3" i="2"/>
  <c r="D2" i="2"/>
  <c r="L1016" i="1"/>
  <c r="K1016" i="1"/>
  <c r="J1016" i="1"/>
  <c r="I1016" i="1"/>
  <c r="H1016" i="1"/>
  <c r="G1016" i="1"/>
  <c r="F1016" i="1"/>
  <c r="D1016" i="1"/>
  <c r="C1016" i="1"/>
  <c r="B1016" i="1"/>
  <c r="V1015" i="1"/>
  <c r="V1014" i="1"/>
  <c r="V1013" i="1"/>
  <c r="V1012" i="1"/>
  <c r="V1011" i="1"/>
  <c r="V1010" i="1"/>
  <c r="V1009" i="1"/>
  <c r="V1008" i="1"/>
  <c r="V1007" i="1"/>
  <c r="V1006" i="1"/>
  <c r="V1005" i="1"/>
  <c r="V1004" i="1"/>
  <c r="V1003" i="1"/>
  <c r="V1002" i="1"/>
  <c r="V1001" i="1"/>
  <c r="V1000" i="1"/>
  <c r="V999" i="1"/>
  <c r="V998" i="1"/>
  <c r="V997" i="1"/>
  <c r="V996" i="1"/>
  <c r="V995" i="1"/>
  <c r="V994" i="1"/>
  <c r="V993" i="1"/>
  <c r="V992" i="1"/>
  <c r="V991" i="1"/>
  <c r="V990" i="1"/>
  <c r="V989" i="1"/>
  <c r="V988" i="1"/>
  <c r="V987" i="1"/>
  <c r="V986" i="1"/>
  <c r="V985" i="1"/>
  <c r="V984" i="1"/>
  <c r="V983" i="1"/>
  <c r="V982" i="1"/>
  <c r="V981" i="1"/>
  <c r="V980" i="1"/>
  <c r="V979" i="1"/>
  <c r="V978" i="1"/>
  <c r="V977" i="1"/>
  <c r="V976" i="1"/>
  <c r="V975" i="1"/>
  <c r="V974" i="1"/>
  <c r="V973" i="1"/>
  <c r="V972" i="1"/>
  <c r="V971" i="1"/>
  <c r="V970" i="1"/>
  <c r="V969" i="1"/>
  <c r="V968" i="1"/>
  <c r="V967" i="1"/>
  <c r="V966" i="1"/>
  <c r="V965" i="1"/>
  <c r="V964" i="1"/>
  <c r="V963" i="1"/>
  <c r="V962" i="1"/>
  <c r="V961" i="1"/>
  <c r="V960" i="1"/>
  <c r="V959" i="1"/>
  <c r="V958" i="1"/>
  <c r="V957" i="1"/>
  <c r="V956" i="1"/>
  <c r="V955" i="1"/>
  <c r="V954" i="1"/>
  <c r="V953" i="1"/>
  <c r="V952" i="1"/>
  <c r="V951" i="1"/>
  <c r="V950" i="1"/>
  <c r="V949" i="1"/>
  <c r="V948" i="1"/>
  <c r="V947" i="1"/>
  <c r="V946" i="1"/>
  <c r="V945" i="1"/>
  <c r="V944" i="1"/>
  <c r="V943" i="1"/>
  <c r="V942" i="1"/>
  <c r="V941" i="1"/>
  <c r="V940" i="1"/>
  <c r="V939" i="1"/>
  <c r="V938" i="1"/>
  <c r="V937" i="1"/>
  <c r="V936" i="1"/>
  <c r="V935" i="1"/>
  <c r="V934" i="1"/>
  <c r="V933" i="1"/>
  <c r="V932" i="1"/>
  <c r="V931" i="1"/>
  <c r="V930" i="1"/>
  <c r="V929" i="1"/>
  <c r="V928" i="1"/>
  <c r="V927" i="1"/>
  <c r="V926" i="1"/>
  <c r="V925" i="1"/>
  <c r="V924" i="1"/>
  <c r="V923" i="1"/>
  <c r="V922" i="1"/>
  <c r="V921" i="1"/>
  <c r="V920" i="1"/>
  <c r="V919" i="1"/>
  <c r="V918" i="1"/>
  <c r="V917" i="1"/>
  <c r="V916" i="1"/>
  <c r="V915" i="1"/>
  <c r="V914" i="1"/>
  <c r="V913" i="1"/>
  <c r="V912" i="1"/>
  <c r="V911" i="1"/>
  <c r="V910" i="1"/>
  <c r="V909" i="1"/>
  <c r="V908" i="1"/>
  <c r="V907" i="1"/>
  <c r="V906" i="1"/>
  <c r="V905" i="1"/>
  <c r="V904" i="1"/>
  <c r="V903" i="1"/>
  <c r="V902" i="1"/>
  <c r="V901" i="1"/>
  <c r="V900" i="1"/>
  <c r="V899" i="1"/>
  <c r="V898" i="1"/>
  <c r="V897" i="1"/>
  <c r="V896" i="1"/>
  <c r="V895" i="1"/>
  <c r="V894" i="1"/>
  <c r="V893" i="1"/>
  <c r="V892" i="1"/>
  <c r="V891" i="1"/>
  <c r="V890" i="1"/>
  <c r="V889" i="1"/>
  <c r="V888" i="1"/>
  <c r="V887" i="1"/>
  <c r="V886" i="1"/>
  <c r="V885" i="1"/>
  <c r="V884" i="1"/>
  <c r="V883" i="1"/>
  <c r="V882" i="1"/>
  <c r="V881" i="1"/>
  <c r="V880" i="1"/>
  <c r="V879" i="1"/>
  <c r="V878" i="1"/>
  <c r="V877" i="1"/>
  <c r="V876" i="1"/>
  <c r="V875" i="1"/>
  <c r="V874" i="1"/>
  <c r="V873" i="1"/>
  <c r="V872" i="1"/>
  <c r="V871" i="1"/>
  <c r="V870" i="1"/>
  <c r="V869" i="1"/>
  <c r="V868" i="1"/>
  <c r="V867" i="1"/>
  <c r="V866" i="1"/>
  <c r="V865" i="1"/>
  <c r="V864" i="1"/>
  <c r="V863" i="1"/>
  <c r="V862" i="1"/>
  <c r="V861" i="1"/>
  <c r="V860" i="1"/>
  <c r="V859" i="1"/>
  <c r="V858" i="1"/>
  <c r="V857" i="1"/>
  <c r="V856" i="1"/>
  <c r="V855" i="1"/>
  <c r="V854" i="1"/>
  <c r="V853" i="1"/>
  <c r="V852" i="1"/>
  <c r="V851" i="1"/>
  <c r="V850" i="1"/>
  <c r="V849" i="1"/>
  <c r="V848" i="1"/>
  <c r="V847" i="1"/>
  <c r="V846" i="1"/>
  <c r="V845" i="1"/>
  <c r="V844" i="1"/>
  <c r="V843" i="1"/>
  <c r="V842" i="1"/>
  <c r="V841" i="1"/>
  <c r="V840" i="1"/>
  <c r="V839" i="1"/>
  <c r="V838" i="1"/>
  <c r="V837" i="1"/>
  <c r="V836" i="1"/>
  <c r="V835" i="1"/>
  <c r="V834" i="1"/>
  <c r="V833" i="1"/>
  <c r="V832" i="1"/>
  <c r="V831" i="1"/>
  <c r="V830" i="1"/>
  <c r="V829" i="1"/>
  <c r="V828" i="1"/>
  <c r="V827" i="1"/>
  <c r="V826" i="1"/>
  <c r="V825" i="1"/>
  <c r="V824" i="1"/>
  <c r="V823" i="1"/>
  <c r="V822" i="1"/>
  <c r="V821" i="1"/>
  <c r="V820" i="1"/>
  <c r="V819" i="1"/>
  <c r="V818" i="1"/>
  <c r="V817" i="1"/>
  <c r="V816" i="1"/>
  <c r="V815" i="1"/>
  <c r="V814" i="1"/>
  <c r="V813" i="1"/>
  <c r="V812" i="1"/>
  <c r="V811" i="1"/>
  <c r="V810" i="1"/>
  <c r="V809" i="1"/>
  <c r="V808" i="1"/>
  <c r="V807" i="1"/>
  <c r="V806" i="1"/>
  <c r="V805" i="1"/>
  <c r="V804" i="1"/>
  <c r="V803" i="1"/>
  <c r="V802" i="1"/>
  <c r="V801" i="1"/>
  <c r="V800" i="1"/>
  <c r="V799" i="1"/>
  <c r="V798" i="1"/>
  <c r="V797" i="1"/>
  <c r="V796" i="1"/>
  <c r="V795" i="1"/>
  <c r="V794" i="1"/>
  <c r="V793" i="1"/>
  <c r="V792" i="1"/>
  <c r="V791" i="1"/>
  <c r="V790" i="1"/>
  <c r="V789" i="1"/>
  <c r="V788" i="1"/>
  <c r="V787" i="1"/>
  <c r="V786" i="1"/>
  <c r="V785" i="1"/>
  <c r="V784" i="1"/>
  <c r="V783" i="1"/>
  <c r="V782" i="1"/>
  <c r="V781" i="1"/>
  <c r="V780" i="1"/>
  <c r="V779" i="1"/>
  <c r="V778" i="1"/>
  <c r="V777" i="1"/>
  <c r="V776" i="1"/>
  <c r="V775" i="1"/>
  <c r="V774" i="1"/>
  <c r="V773" i="1"/>
  <c r="V772" i="1"/>
  <c r="V771" i="1"/>
  <c r="V770" i="1"/>
  <c r="V769" i="1"/>
  <c r="V768" i="1"/>
  <c r="V767" i="1"/>
  <c r="V766" i="1"/>
  <c r="V765" i="1"/>
  <c r="V764" i="1"/>
  <c r="V763" i="1"/>
  <c r="V762" i="1"/>
  <c r="V761" i="1"/>
  <c r="V760" i="1"/>
  <c r="V759" i="1"/>
  <c r="V758" i="1"/>
  <c r="V757" i="1"/>
  <c r="V756" i="1"/>
  <c r="V755" i="1"/>
  <c r="V754" i="1"/>
  <c r="V753" i="1"/>
  <c r="V752" i="1"/>
  <c r="V751" i="1"/>
  <c r="V750" i="1"/>
  <c r="V749" i="1"/>
  <c r="V748" i="1"/>
  <c r="V747" i="1"/>
  <c r="V746" i="1"/>
  <c r="V745" i="1"/>
  <c r="V744" i="1"/>
  <c r="V743" i="1"/>
  <c r="V742" i="1"/>
  <c r="V741" i="1"/>
  <c r="V740" i="1"/>
  <c r="V739" i="1"/>
  <c r="V738" i="1"/>
  <c r="V737" i="1"/>
  <c r="V736" i="1"/>
  <c r="V735" i="1"/>
  <c r="V734" i="1"/>
  <c r="V733" i="1"/>
  <c r="V732" i="1"/>
  <c r="V731" i="1"/>
  <c r="V730" i="1"/>
  <c r="V729" i="1"/>
  <c r="V728" i="1"/>
  <c r="V727" i="1"/>
  <c r="V726" i="1"/>
  <c r="V725" i="1"/>
  <c r="V724" i="1"/>
  <c r="V723" i="1"/>
  <c r="V722" i="1"/>
  <c r="V721" i="1"/>
  <c r="V720" i="1"/>
  <c r="V719" i="1"/>
  <c r="V718" i="1"/>
  <c r="V717" i="1"/>
  <c r="V716" i="1"/>
  <c r="V715" i="1"/>
  <c r="V714" i="1"/>
  <c r="V713" i="1"/>
  <c r="V712" i="1"/>
  <c r="V711" i="1"/>
  <c r="V710" i="1"/>
  <c r="V709" i="1"/>
  <c r="V708" i="1"/>
  <c r="V707" i="1"/>
  <c r="V706" i="1"/>
  <c r="V705" i="1"/>
  <c r="V704" i="1"/>
  <c r="V703" i="1"/>
  <c r="V702" i="1"/>
  <c r="V701" i="1"/>
  <c r="V700" i="1"/>
  <c r="V699" i="1"/>
  <c r="V698" i="1"/>
  <c r="V697" i="1"/>
  <c r="V696" i="1"/>
  <c r="V695" i="1"/>
  <c r="V694" i="1"/>
  <c r="V693" i="1"/>
  <c r="V692" i="1"/>
  <c r="V691" i="1"/>
  <c r="V690" i="1"/>
  <c r="V689" i="1"/>
  <c r="V688" i="1"/>
  <c r="V687" i="1"/>
  <c r="V686" i="1"/>
  <c r="V685" i="1"/>
  <c r="V684" i="1"/>
  <c r="V683" i="1"/>
  <c r="V682" i="1"/>
  <c r="V681" i="1"/>
  <c r="V680" i="1"/>
  <c r="V679" i="1"/>
  <c r="V678" i="1"/>
  <c r="V677" i="1"/>
  <c r="V676" i="1"/>
  <c r="V675" i="1"/>
  <c r="V674" i="1"/>
  <c r="V673" i="1"/>
  <c r="V672" i="1"/>
  <c r="V671" i="1"/>
  <c r="V670" i="1"/>
  <c r="V669" i="1"/>
  <c r="V668" i="1"/>
  <c r="V667" i="1"/>
  <c r="V666" i="1"/>
  <c r="V665" i="1"/>
  <c r="V664" i="1"/>
  <c r="V663" i="1"/>
  <c r="V662" i="1"/>
  <c r="V661" i="1"/>
  <c r="V660" i="1"/>
  <c r="V659" i="1"/>
  <c r="V658" i="1"/>
  <c r="V657" i="1"/>
  <c r="V656" i="1"/>
  <c r="V655" i="1"/>
  <c r="V654" i="1"/>
  <c r="V653" i="1"/>
  <c r="V652" i="1"/>
  <c r="V651" i="1"/>
  <c r="V650" i="1"/>
  <c r="V649" i="1"/>
  <c r="V648" i="1"/>
  <c r="V647" i="1"/>
  <c r="V646" i="1"/>
  <c r="V645" i="1"/>
  <c r="V644" i="1"/>
  <c r="V643" i="1"/>
  <c r="V642" i="1"/>
  <c r="V641" i="1"/>
  <c r="V640" i="1"/>
  <c r="V639" i="1"/>
  <c r="V638" i="1"/>
  <c r="V637" i="1"/>
  <c r="V636" i="1"/>
  <c r="V635" i="1"/>
  <c r="V634" i="1"/>
  <c r="V633" i="1"/>
  <c r="V632" i="1"/>
  <c r="V631" i="1"/>
  <c r="V630" i="1"/>
  <c r="V629" i="1"/>
  <c r="V628" i="1"/>
  <c r="V627" i="1"/>
  <c r="V626" i="1"/>
  <c r="V625" i="1"/>
  <c r="V624" i="1"/>
  <c r="V623" i="1"/>
  <c r="V622" i="1"/>
  <c r="V621" i="1"/>
  <c r="V620" i="1"/>
  <c r="V619" i="1"/>
  <c r="V618" i="1"/>
  <c r="V617" i="1"/>
  <c r="V616" i="1"/>
  <c r="V615" i="1"/>
  <c r="V614" i="1"/>
  <c r="V613" i="1"/>
  <c r="V612" i="1"/>
  <c r="V611" i="1"/>
  <c r="V610" i="1"/>
  <c r="V609" i="1"/>
  <c r="V608" i="1"/>
  <c r="V607" i="1"/>
  <c r="V606" i="1"/>
  <c r="V605" i="1"/>
  <c r="V604" i="1"/>
  <c r="V603" i="1"/>
  <c r="V602" i="1"/>
  <c r="V601" i="1"/>
  <c r="V600" i="1"/>
  <c r="V599" i="1"/>
  <c r="V598" i="1"/>
  <c r="V597" i="1"/>
  <c r="V596" i="1"/>
  <c r="V595" i="1"/>
  <c r="V594" i="1"/>
  <c r="V593" i="1"/>
  <c r="V592" i="1"/>
  <c r="V591" i="1"/>
  <c r="V590" i="1"/>
  <c r="V589" i="1"/>
  <c r="V588" i="1"/>
  <c r="V587" i="1"/>
  <c r="V586" i="1"/>
  <c r="V585" i="1"/>
  <c r="V584" i="1"/>
  <c r="V583" i="1"/>
  <c r="V582" i="1"/>
  <c r="V581" i="1"/>
  <c r="V580" i="1"/>
  <c r="V579" i="1"/>
  <c r="V578" i="1"/>
  <c r="V577" i="1"/>
  <c r="V576" i="1"/>
  <c r="V575" i="1"/>
  <c r="V574" i="1"/>
  <c r="V573" i="1"/>
  <c r="V572" i="1"/>
  <c r="V571" i="1"/>
  <c r="V570" i="1"/>
  <c r="V569" i="1"/>
  <c r="V568" i="1"/>
  <c r="V567" i="1"/>
  <c r="V566" i="1"/>
  <c r="V565" i="1"/>
  <c r="V564" i="1"/>
  <c r="V563" i="1"/>
  <c r="V562" i="1"/>
  <c r="V561" i="1"/>
  <c r="V560" i="1"/>
  <c r="V559" i="1"/>
  <c r="V558" i="1"/>
  <c r="V557" i="1"/>
  <c r="V556" i="1"/>
  <c r="V555" i="1"/>
  <c r="V554" i="1"/>
  <c r="V553" i="1"/>
  <c r="V552" i="1"/>
  <c r="V551" i="1"/>
  <c r="V550" i="1"/>
  <c r="V549" i="1"/>
  <c r="V548" i="1"/>
  <c r="V547" i="1"/>
  <c r="V546" i="1"/>
  <c r="V545" i="1"/>
  <c r="V544" i="1"/>
  <c r="V543" i="1"/>
  <c r="V542" i="1"/>
  <c r="V541" i="1"/>
  <c r="V540" i="1"/>
  <c r="V539" i="1"/>
  <c r="V538" i="1"/>
  <c r="V537" i="1"/>
  <c r="V536" i="1"/>
  <c r="V535" i="1"/>
  <c r="V534" i="1"/>
  <c r="V533" i="1"/>
  <c r="V532" i="1"/>
  <c r="V531" i="1"/>
  <c r="V530" i="1"/>
  <c r="V529" i="1"/>
  <c r="V528" i="1"/>
  <c r="V527" i="1"/>
  <c r="V526" i="1"/>
  <c r="V525" i="1"/>
  <c r="V524" i="1"/>
  <c r="V523" i="1"/>
  <c r="V522" i="1"/>
  <c r="V521" i="1"/>
  <c r="V520" i="1"/>
  <c r="V519" i="1"/>
  <c r="V518" i="1"/>
  <c r="V517" i="1"/>
  <c r="V516" i="1"/>
  <c r="V515" i="1"/>
  <c r="V514" i="1"/>
  <c r="V513" i="1"/>
  <c r="V512" i="1"/>
  <c r="V511" i="1"/>
  <c r="V510" i="1"/>
  <c r="V509" i="1"/>
  <c r="V508" i="1"/>
  <c r="V507" i="1"/>
  <c r="V506" i="1"/>
  <c r="V505" i="1"/>
  <c r="V504" i="1"/>
  <c r="V503" i="1"/>
  <c r="V502" i="1"/>
  <c r="V501" i="1"/>
  <c r="V500" i="1"/>
  <c r="V499" i="1"/>
  <c r="V498" i="1"/>
  <c r="V497" i="1"/>
  <c r="V496" i="1"/>
  <c r="V495" i="1"/>
  <c r="V494" i="1"/>
  <c r="V493" i="1"/>
  <c r="V492" i="1"/>
  <c r="V491" i="1"/>
  <c r="V490" i="1"/>
  <c r="V489" i="1"/>
  <c r="V488" i="1"/>
  <c r="V487" i="1"/>
  <c r="V486" i="1"/>
  <c r="V485" i="1"/>
  <c r="V484" i="1"/>
  <c r="V483" i="1"/>
  <c r="V482" i="1"/>
  <c r="V481" i="1"/>
  <c r="V480" i="1"/>
  <c r="V479" i="1"/>
  <c r="V478" i="1"/>
  <c r="V477" i="1"/>
  <c r="V476" i="1"/>
  <c r="V475" i="1"/>
  <c r="V474" i="1"/>
  <c r="V473" i="1"/>
  <c r="V472" i="1"/>
  <c r="V471" i="1"/>
  <c r="V470" i="1"/>
  <c r="V469" i="1"/>
  <c r="V468" i="1"/>
  <c r="V467" i="1"/>
  <c r="V466" i="1"/>
  <c r="V465" i="1"/>
  <c r="V464" i="1"/>
  <c r="V463" i="1"/>
  <c r="V462" i="1"/>
  <c r="V461" i="1"/>
  <c r="V460" i="1"/>
  <c r="V459" i="1"/>
  <c r="V458" i="1"/>
  <c r="V457" i="1"/>
  <c r="V456" i="1"/>
  <c r="V455" i="1"/>
  <c r="V454" i="1"/>
  <c r="V453" i="1"/>
  <c r="V452" i="1"/>
  <c r="V451" i="1"/>
  <c r="V450" i="1"/>
  <c r="V449" i="1"/>
  <c r="V448" i="1"/>
  <c r="V447" i="1"/>
  <c r="V446" i="1"/>
  <c r="V445" i="1"/>
  <c r="V444" i="1"/>
  <c r="V443" i="1"/>
  <c r="V442" i="1"/>
  <c r="V441" i="1"/>
  <c r="V440" i="1"/>
  <c r="V439" i="1"/>
  <c r="V438" i="1"/>
  <c r="V437" i="1"/>
  <c r="V436" i="1"/>
  <c r="V435" i="1"/>
  <c r="V434" i="1"/>
  <c r="V433" i="1"/>
  <c r="V432" i="1"/>
  <c r="V431" i="1"/>
  <c r="V430" i="1"/>
  <c r="V429" i="1"/>
  <c r="V428" i="1"/>
  <c r="V427" i="1"/>
  <c r="V426" i="1"/>
  <c r="V425" i="1"/>
  <c r="V424" i="1"/>
  <c r="V423" i="1"/>
  <c r="V422" i="1"/>
  <c r="V421" i="1"/>
  <c r="V420" i="1"/>
  <c r="V419" i="1"/>
  <c r="V418" i="1"/>
  <c r="V417" i="1"/>
  <c r="V416" i="1"/>
  <c r="V415" i="1"/>
  <c r="V414" i="1"/>
  <c r="V413" i="1"/>
  <c r="V412" i="1"/>
  <c r="V411" i="1"/>
  <c r="V410" i="1"/>
  <c r="V409" i="1"/>
  <c r="V408" i="1"/>
  <c r="V407" i="1"/>
  <c r="V406" i="1"/>
  <c r="V405" i="1"/>
  <c r="V404" i="1"/>
  <c r="V403" i="1"/>
  <c r="V402" i="1"/>
  <c r="V401" i="1"/>
  <c r="V400" i="1"/>
  <c r="V399" i="1"/>
  <c r="V398" i="1"/>
  <c r="V397" i="1"/>
  <c r="V396" i="1"/>
  <c r="V395" i="1"/>
  <c r="V394" i="1"/>
  <c r="V393" i="1"/>
  <c r="V392" i="1"/>
  <c r="V391" i="1"/>
  <c r="V390" i="1"/>
  <c r="V389" i="1"/>
  <c r="V388" i="1"/>
  <c r="V387" i="1"/>
  <c r="V386" i="1"/>
  <c r="V385" i="1"/>
  <c r="V384" i="1"/>
  <c r="V383" i="1"/>
  <c r="V382" i="1"/>
  <c r="V381" i="1"/>
  <c r="V380" i="1"/>
  <c r="V379" i="1"/>
  <c r="V378" i="1"/>
  <c r="V377" i="1"/>
  <c r="V376" i="1"/>
  <c r="V375" i="1"/>
  <c r="V374" i="1"/>
  <c r="V373" i="1"/>
  <c r="V372" i="1"/>
  <c r="V371" i="1"/>
  <c r="V370" i="1"/>
  <c r="V369" i="1"/>
  <c r="V368" i="1"/>
  <c r="V367" i="1"/>
  <c r="V366" i="1"/>
  <c r="V365" i="1"/>
  <c r="V364" i="1"/>
  <c r="V363" i="1"/>
  <c r="V362" i="1"/>
  <c r="V361" i="1"/>
  <c r="V360" i="1"/>
  <c r="V359" i="1"/>
  <c r="V358" i="1"/>
  <c r="V357" i="1"/>
  <c r="V356" i="1"/>
  <c r="V355" i="1"/>
  <c r="V354" i="1"/>
  <c r="V353" i="1"/>
  <c r="V352" i="1"/>
  <c r="V351" i="1"/>
  <c r="V350" i="1"/>
  <c r="V349" i="1"/>
  <c r="V348" i="1"/>
  <c r="V347" i="1"/>
  <c r="V346" i="1"/>
  <c r="V345" i="1"/>
  <c r="V344" i="1"/>
  <c r="V343" i="1"/>
  <c r="V342" i="1"/>
  <c r="V341" i="1"/>
  <c r="V340" i="1"/>
  <c r="V339" i="1"/>
  <c r="V338" i="1"/>
  <c r="V337" i="1"/>
  <c r="V336" i="1"/>
  <c r="V335" i="1"/>
  <c r="V334" i="1"/>
  <c r="V333" i="1"/>
  <c r="V332" i="1"/>
  <c r="V331" i="1"/>
  <c r="V330" i="1"/>
  <c r="V329" i="1"/>
  <c r="V328" i="1"/>
  <c r="V327" i="1"/>
  <c r="V326" i="1"/>
  <c r="V325" i="1"/>
  <c r="V324" i="1"/>
  <c r="V323" i="1"/>
  <c r="V322" i="1"/>
  <c r="V321" i="1"/>
  <c r="V320" i="1"/>
  <c r="V319" i="1"/>
  <c r="V318" i="1"/>
  <c r="V317" i="1"/>
  <c r="V316" i="1"/>
  <c r="V315" i="1"/>
  <c r="V314" i="1"/>
  <c r="V313" i="1"/>
  <c r="V312" i="1"/>
  <c r="V311" i="1"/>
  <c r="V310" i="1"/>
  <c r="V309" i="1"/>
  <c r="V308" i="1"/>
  <c r="V307" i="1"/>
  <c r="V306" i="1"/>
  <c r="V305" i="1"/>
  <c r="V304" i="1"/>
  <c r="V303" i="1"/>
  <c r="V302" i="1"/>
  <c r="V301" i="1"/>
  <c r="V300" i="1"/>
  <c r="V299" i="1"/>
  <c r="V298" i="1"/>
  <c r="V297" i="1"/>
  <c r="V296" i="1"/>
  <c r="V295" i="1"/>
  <c r="V294" i="1"/>
  <c r="V293" i="1"/>
  <c r="V292" i="1"/>
  <c r="V291" i="1"/>
  <c r="V290" i="1"/>
  <c r="V289" i="1"/>
  <c r="V288" i="1"/>
  <c r="V287" i="1"/>
  <c r="V286" i="1"/>
  <c r="V285" i="1"/>
  <c r="V284" i="1"/>
  <c r="V283" i="1"/>
  <c r="V282" i="1"/>
  <c r="V281" i="1"/>
  <c r="V280" i="1"/>
  <c r="V279" i="1"/>
  <c r="V278" i="1"/>
  <c r="V277" i="1"/>
  <c r="V276" i="1"/>
  <c r="V275" i="1"/>
  <c r="V274" i="1"/>
  <c r="V273" i="1"/>
  <c r="V272" i="1"/>
  <c r="V271" i="1"/>
  <c r="V270" i="1"/>
  <c r="V269" i="1"/>
  <c r="V268" i="1"/>
  <c r="V267" i="1"/>
  <c r="V266" i="1"/>
  <c r="V265" i="1"/>
  <c r="V264" i="1"/>
  <c r="V263" i="1"/>
  <c r="V262" i="1"/>
  <c r="V261" i="1"/>
  <c r="V260" i="1"/>
  <c r="V259" i="1"/>
  <c r="V258" i="1"/>
  <c r="V257" i="1"/>
  <c r="V256" i="1"/>
  <c r="V255" i="1"/>
  <c r="V254" i="1"/>
  <c r="V253" i="1"/>
  <c r="V252" i="1"/>
  <c r="V251" i="1"/>
  <c r="V250" i="1"/>
  <c r="V249" i="1"/>
  <c r="V248" i="1"/>
  <c r="V247" i="1"/>
  <c r="V246" i="1"/>
  <c r="V245" i="1"/>
  <c r="V244" i="1"/>
  <c r="V243" i="1"/>
  <c r="V242" i="1"/>
  <c r="V241" i="1"/>
  <c r="V240" i="1"/>
  <c r="V239" i="1"/>
  <c r="V238" i="1"/>
  <c r="V237" i="1"/>
  <c r="V236" i="1"/>
  <c r="V235" i="1"/>
  <c r="V234" i="1"/>
  <c r="V233" i="1"/>
  <c r="V232" i="1"/>
  <c r="V231" i="1"/>
  <c r="V230" i="1"/>
  <c r="V229" i="1"/>
  <c r="V228" i="1"/>
  <c r="V227" i="1"/>
  <c r="V226" i="1"/>
  <c r="V225" i="1"/>
  <c r="V224" i="1"/>
  <c r="V223" i="1"/>
  <c r="V222" i="1"/>
  <c r="V221" i="1"/>
  <c r="V220" i="1"/>
  <c r="V219" i="1"/>
  <c r="V218" i="1"/>
  <c r="V217" i="1"/>
  <c r="V216" i="1"/>
  <c r="V215" i="1"/>
  <c r="V214" i="1"/>
  <c r="V213" i="1"/>
  <c r="V212" i="1"/>
  <c r="V211" i="1"/>
  <c r="V210" i="1"/>
  <c r="V209" i="1"/>
  <c r="V208" i="1"/>
  <c r="V207" i="1"/>
  <c r="V206" i="1"/>
  <c r="V205" i="1"/>
  <c r="V204" i="1"/>
  <c r="V203" i="1"/>
  <c r="V202" i="1"/>
  <c r="V201" i="1"/>
  <c r="V200" i="1"/>
  <c r="V199" i="1"/>
  <c r="V198" i="1"/>
  <c r="V197" i="1"/>
  <c r="V196" i="1"/>
  <c r="V195" i="1"/>
  <c r="V194" i="1"/>
  <c r="V193" i="1"/>
  <c r="V192" i="1"/>
  <c r="V191" i="1"/>
  <c r="V190" i="1"/>
  <c r="N190" i="1" s="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N118" i="1" s="1"/>
  <c r="V117" i="1"/>
  <c r="N117" i="1" s="1"/>
  <c r="V116" i="1"/>
  <c r="N116" i="1" s="1"/>
  <c r="V115" i="1"/>
  <c r="N115" i="1" s="1"/>
  <c r="V114" i="1"/>
  <c r="N114" i="1" s="1"/>
  <c r="V113" i="1"/>
  <c r="N113" i="1" s="1"/>
  <c r="V112" i="1"/>
  <c r="N112" i="1" s="1"/>
  <c r="V111" i="1"/>
  <c r="N111" i="1" s="1"/>
  <c r="V110" i="1"/>
  <c r="N110" i="1" s="1"/>
  <c r="V109" i="1"/>
  <c r="N109" i="1" s="1"/>
  <c r="V108" i="1"/>
  <c r="N108" i="1" s="1"/>
  <c r="V107" i="1"/>
  <c r="N107" i="1" s="1"/>
  <c r="V106" i="1"/>
  <c r="N106" i="1" s="1"/>
  <c r="V105" i="1"/>
  <c r="N105" i="1" s="1"/>
  <c r="V104" i="1"/>
  <c r="N104" i="1" s="1"/>
  <c r="V103" i="1"/>
  <c r="N103" i="1" s="1"/>
  <c r="V102" i="1"/>
  <c r="N102" i="1" s="1"/>
  <c r="V101" i="1"/>
  <c r="N101" i="1" s="1"/>
  <c r="V100" i="1"/>
  <c r="N100" i="1" s="1"/>
  <c r="V99" i="1"/>
  <c r="N99" i="1" s="1"/>
  <c r="V98" i="1"/>
  <c r="N98" i="1" s="1"/>
  <c r="V97" i="1"/>
  <c r="N97" i="1" s="1"/>
  <c r="V96" i="1"/>
  <c r="N96" i="1" s="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AH31" i="1"/>
  <c r="V31" i="1"/>
  <c r="V30" i="1"/>
  <c r="AI29" i="1"/>
  <c r="V29" i="1"/>
  <c r="AI28" i="1"/>
  <c r="V28" i="1"/>
  <c r="AI27" i="1"/>
  <c r="V27" i="1"/>
  <c r="AI26" i="1"/>
  <c r="V26" i="1"/>
  <c r="AH25" i="1"/>
  <c r="V25" i="1"/>
  <c r="V24" i="1"/>
  <c r="V23" i="1"/>
  <c r="V22" i="1"/>
  <c r="V21" i="1"/>
  <c r="V20" i="1"/>
  <c r="V19" i="1"/>
  <c r="AH18" i="1"/>
  <c r="V18" i="1"/>
  <c r="V17" i="1"/>
  <c r="V16" i="1"/>
  <c r="V15" i="1"/>
  <c r="V14" i="1"/>
  <c r="V13" i="1"/>
  <c r="V12" i="1"/>
  <c r="V11" i="1"/>
  <c r="V10" i="1"/>
  <c r="AJ9" i="1"/>
  <c r="AH9" i="1"/>
  <c r="V9" i="1"/>
  <c r="V8" i="1"/>
  <c r="V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V6" i="1"/>
  <c r="K4" i="1"/>
  <c r="AK3" i="1"/>
  <c r="AJ3" i="1"/>
  <c r="AI3" i="1"/>
  <c r="AH3" i="1"/>
  <c r="AG3" i="1"/>
  <c r="Y3" i="1"/>
  <c r="X3" i="1"/>
  <c r="W3" i="1"/>
  <c r="V3" i="1"/>
  <c r="U3" i="1"/>
  <c r="N119" i="1" l="1"/>
  <c r="E119" i="1"/>
  <c r="N127" i="1"/>
  <c r="E127" i="1"/>
  <c r="N135" i="1"/>
  <c r="E135" i="1"/>
  <c r="N139" i="1"/>
  <c r="E139" i="1"/>
  <c r="N151" i="1"/>
  <c r="E151" i="1"/>
  <c r="N159" i="1"/>
  <c r="E159" i="1"/>
  <c r="N167" i="1"/>
  <c r="E167" i="1"/>
  <c r="N171" i="1"/>
  <c r="E171" i="1"/>
  <c r="N183" i="1"/>
  <c r="E183" i="1"/>
  <c r="N187" i="1"/>
  <c r="E187" i="1"/>
  <c r="W187" i="1" s="1"/>
  <c r="E199" i="1"/>
  <c r="N199" i="1"/>
  <c r="E203" i="1"/>
  <c r="N203" i="1"/>
  <c r="E211" i="1"/>
  <c r="N211" i="1"/>
  <c r="E223" i="1"/>
  <c r="N223" i="1"/>
  <c r="E231" i="1"/>
  <c r="N231" i="1"/>
  <c r="E239" i="1"/>
  <c r="N239" i="1"/>
  <c r="E243" i="1"/>
  <c r="N243" i="1"/>
  <c r="E251" i="1"/>
  <c r="N251" i="1"/>
  <c r="E263" i="1"/>
  <c r="N263" i="1"/>
  <c r="E271" i="1"/>
  <c r="N271" i="1"/>
  <c r="E279" i="1"/>
  <c r="N279" i="1"/>
  <c r="E283" i="1"/>
  <c r="N283" i="1"/>
  <c r="E291" i="1"/>
  <c r="N291" i="1"/>
  <c r="E299" i="1"/>
  <c r="N299" i="1"/>
  <c r="E311" i="1"/>
  <c r="N311" i="1"/>
  <c r="E315" i="1"/>
  <c r="N315" i="1"/>
  <c r="N121" i="1"/>
  <c r="E121" i="1"/>
  <c r="N125" i="1"/>
  <c r="E125" i="1"/>
  <c r="N129" i="1"/>
  <c r="E129" i="1"/>
  <c r="N133" i="1"/>
  <c r="E133" i="1"/>
  <c r="N137" i="1"/>
  <c r="E137" i="1"/>
  <c r="N141" i="1"/>
  <c r="E141" i="1"/>
  <c r="N145" i="1"/>
  <c r="E145" i="1"/>
  <c r="N149" i="1"/>
  <c r="E149" i="1"/>
  <c r="N153" i="1"/>
  <c r="E153" i="1"/>
  <c r="N157" i="1"/>
  <c r="E157" i="1"/>
  <c r="N161" i="1"/>
  <c r="E161" i="1"/>
  <c r="N165" i="1"/>
  <c r="E165" i="1"/>
  <c r="N169" i="1"/>
  <c r="E169" i="1"/>
  <c r="N173" i="1"/>
  <c r="E173" i="1"/>
  <c r="N177" i="1"/>
  <c r="E177" i="1"/>
  <c r="N181" i="1"/>
  <c r="E181" i="1"/>
  <c r="N185" i="1"/>
  <c r="E185" i="1"/>
  <c r="N189" i="1"/>
  <c r="E189" i="1"/>
  <c r="E193" i="1"/>
  <c r="N193" i="1"/>
  <c r="E197" i="1"/>
  <c r="N197" i="1"/>
  <c r="E201" i="1"/>
  <c r="N201" i="1"/>
  <c r="E205" i="1"/>
  <c r="N205" i="1"/>
  <c r="E209" i="1"/>
  <c r="N209" i="1"/>
  <c r="E213" i="1"/>
  <c r="N213" i="1"/>
  <c r="E217" i="1"/>
  <c r="N217" i="1"/>
  <c r="E221" i="1"/>
  <c r="W221" i="1" s="1"/>
  <c r="N221" i="1"/>
  <c r="E225" i="1"/>
  <c r="N225" i="1"/>
  <c r="E229" i="1"/>
  <c r="N229" i="1"/>
  <c r="E233" i="1"/>
  <c r="N233" i="1"/>
  <c r="E237" i="1"/>
  <c r="N237" i="1"/>
  <c r="E241" i="1"/>
  <c r="N241" i="1"/>
  <c r="E245" i="1"/>
  <c r="N245" i="1"/>
  <c r="E249" i="1"/>
  <c r="N249" i="1"/>
  <c r="E253" i="1"/>
  <c r="N253" i="1"/>
  <c r="E257" i="1"/>
  <c r="N257" i="1"/>
  <c r="E261" i="1"/>
  <c r="W261" i="1" s="1"/>
  <c r="N261" i="1"/>
  <c r="E265" i="1"/>
  <c r="N265" i="1"/>
  <c r="E269" i="1"/>
  <c r="N269" i="1"/>
  <c r="E273" i="1"/>
  <c r="N273" i="1"/>
  <c r="E277" i="1"/>
  <c r="N277" i="1"/>
  <c r="E281" i="1"/>
  <c r="N281" i="1"/>
  <c r="E285" i="1"/>
  <c r="N285" i="1"/>
  <c r="E289" i="1"/>
  <c r="N289" i="1"/>
  <c r="E293" i="1"/>
  <c r="N293" i="1"/>
  <c r="E297" i="1"/>
  <c r="N297" i="1"/>
  <c r="E301" i="1"/>
  <c r="N301" i="1"/>
  <c r="E305" i="1"/>
  <c r="N305" i="1"/>
  <c r="E309" i="1"/>
  <c r="N309" i="1"/>
  <c r="E313" i="1"/>
  <c r="N313" i="1"/>
  <c r="E317" i="1"/>
  <c r="W317" i="1" s="1"/>
  <c r="N317" i="1"/>
  <c r="E321" i="1"/>
  <c r="N321" i="1"/>
  <c r="E325" i="1"/>
  <c r="N325" i="1"/>
  <c r="E329" i="1"/>
  <c r="N329" i="1"/>
  <c r="E333" i="1"/>
  <c r="N333" i="1"/>
  <c r="E337" i="1"/>
  <c r="N337" i="1"/>
  <c r="E341" i="1"/>
  <c r="N341" i="1"/>
  <c r="E345" i="1"/>
  <c r="N345" i="1"/>
  <c r="E349" i="1"/>
  <c r="N349" i="1"/>
  <c r="E353" i="1"/>
  <c r="N353" i="1"/>
  <c r="E357" i="1"/>
  <c r="N357" i="1"/>
  <c r="E361" i="1"/>
  <c r="N361" i="1"/>
  <c r="E365" i="1"/>
  <c r="N365" i="1"/>
  <c r="E369" i="1"/>
  <c r="N369" i="1"/>
  <c r="E373" i="1"/>
  <c r="N373" i="1"/>
  <c r="E377" i="1"/>
  <c r="N377" i="1"/>
  <c r="E381" i="1"/>
  <c r="N381" i="1"/>
  <c r="E385" i="1"/>
  <c r="N385" i="1"/>
  <c r="E389" i="1"/>
  <c r="N389" i="1"/>
  <c r="E393" i="1"/>
  <c r="N393" i="1"/>
  <c r="E397" i="1"/>
  <c r="N397" i="1"/>
  <c r="E401" i="1"/>
  <c r="N401" i="1"/>
  <c r="E405" i="1"/>
  <c r="N405" i="1"/>
  <c r="E409" i="1"/>
  <c r="N409" i="1"/>
  <c r="E413" i="1"/>
  <c r="N413" i="1"/>
  <c r="E417" i="1"/>
  <c r="N417" i="1"/>
  <c r="E421" i="1"/>
  <c r="W421" i="1" s="1"/>
  <c r="N421" i="1"/>
  <c r="E425" i="1"/>
  <c r="N425" i="1"/>
  <c r="E429" i="1"/>
  <c r="W429" i="1" s="1"/>
  <c r="N429" i="1"/>
  <c r="E433" i="1"/>
  <c r="N433" i="1"/>
  <c r="E437" i="1"/>
  <c r="X437" i="1" s="1"/>
  <c r="N437" i="1"/>
  <c r="E441" i="1"/>
  <c r="N441" i="1"/>
  <c r="E445" i="1"/>
  <c r="X445" i="1" s="1"/>
  <c r="N445" i="1"/>
  <c r="E449" i="1"/>
  <c r="N449" i="1"/>
  <c r="N453" i="1"/>
  <c r="E453" i="1"/>
  <c r="W453" i="1" s="1"/>
  <c r="N457" i="1"/>
  <c r="E457" i="1"/>
  <c r="W457" i="1" s="1"/>
  <c r="N461" i="1"/>
  <c r="E461" i="1"/>
  <c r="N465" i="1"/>
  <c r="E465" i="1"/>
  <c r="E469" i="1"/>
  <c r="W469" i="1" s="1"/>
  <c r="N469" i="1"/>
  <c r="N473" i="1"/>
  <c r="E473" i="1"/>
  <c r="X473" i="1" s="1"/>
  <c r="N477" i="1"/>
  <c r="E477" i="1"/>
  <c r="E481" i="1"/>
  <c r="N481" i="1"/>
  <c r="N485" i="1"/>
  <c r="E485" i="1"/>
  <c r="W485" i="1" s="1"/>
  <c r="N489" i="1"/>
  <c r="E489" i="1"/>
  <c r="W489" i="1" s="1"/>
  <c r="N493" i="1"/>
  <c r="E493" i="1"/>
  <c r="E497" i="1"/>
  <c r="N497" i="1"/>
  <c r="N501" i="1"/>
  <c r="E501" i="1"/>
  <c r="W501" i="1" s="1"/>
  <c r="E505" i="1"/>
  <c r="X505" i="1" s="1"/>
  <c r="N505" i="1"/>
  <c r="N509" i="1"/>
  <c r="E509" i="1"/>
  <c r="W509" i="1" s="1"/>
  <c r="E513" i="1"/>
  <c r="N513" i="1"/>
  <c r="N517" i="1"/>
  <c r="E517" i="1"/>
  <c r="W517" i="1" s="1"/>
  <c r="N521" i="1"/>
  <c r="E521" i="1"/>
  <c r="W521" i="1" s="1"/>
  <c r="N525" i="1"/>
  <c r="E525" i="1"/>
  <c r="W525" i="1" s="1"/>
  <c r="E529" i="1"/>
  <c r="N529" i="1"/>
  <c r="N533" i="1"/>
  <c r="E533" i="1"/>
  <c r="W533" i="1" s="1"/>
  <c r="E537" i="1"/>
  <c r="W537" i="1" s="1"/>
  <c r="N537" i="1"/>
  <c r="R541" i="1"/>
  <c r="N541" i="1"/>
  <c r="E541" i="1"/>
  <c r="R545" i="1"/>
  <c r="E545" i="1"/>
  <c r="N545" i="1"/>
  <c r="R549" i="1"/>
  <c r="N549" i="1"/>
  <c r="E549" i="1"/>
  <c r="R553" i="1"/>
  <c r="N553" i="1"/>
  <c r="E553" i="1"/>
  <c r="R557" i="1"/>
  <c r="N557" i="1"/>
  <c r="E557" i="1"/>
  <c r="R561" i="1"/>
  <c r="E561" i="1"/>
  <c r="N561" i="1"/>
  <c r="R565" i="1"/>
  <c r="N565" i="1"/>
  <c r="E565" i="1"/>
  <c r="R569" i="1"/>
  <c r="E569" i="1"/>
  <c r="N569" i="1"/>
  <c r="R573" i="1"/>
  <c r="N573" i="1"/>
  <c r="E573" i="1"/>
  <c r="R577" i="1"/>
  <c r="E577" i="1"/>
  <c r="N577" i="1"/>
  <c r="R581" i="1"/>
  <c r="N581" i="1"/>
  <c r="E581" i="1"/>
  <c r="R585" i="1"/>
  <c r="N585" i="1"/>
  <c r="E585" i="1"/>
  <c r="R589" i="1"/>
  <c r="N589" i="1"/>
  <c r="E589" i="1"/>
  <c r="R593" i="1"/>
  <c r="E593" i="1"/>
  <c r="N593" i="1"/>
  <c r="R597" i="1"/>
  <c r="N597" i="1"/>
  <c r="E597" i="1"/>
  <c r="R601" i="1"/>
  <c r="E601" i="1"/>
  <c r="N601" i="1"/>
  <c r="R605" i="1"/>
  <c r="N605" i="1"/>
  <c r="E605" i="1"/>
  <c r="R609" i="1"/>
  <c r="E609" i="1"/>
  <c r="N609" i="1"/>
  <c r="R613" i="1"/>
  <c r="N613" i="1"/>
  <c r="E613" i="1"/>
  <c r="R617" i="1"/>
  <c r="N617" i="1"/>
  <c r="E617" i="1"/>
  <c r="R621" i="1"/>
  <c r="N621" i="1"/>
  <c r="E621" i="1"/>
  <c r="R625" i="1"/>
  <c r="E625" i="1"/>
  <c r="N625" i="1"/>
  <c r="R629" i="1"/>
  <c r="N629" i="1"/>
  <c r="E629" i="1"/>
  <c r="R633" i="1"/>
  <c r="E633" i="1"/>
  <c r="N633" i="1"/>
  <c r="R637" i="1"/>
  <c r="N637" i="1"/>
  <c r="E637" i="1"/>
  <c r="R641" i="1"/>
  <c r="E641" i="1"/>
  <c r="N641" i="1"/>
  <c r="R645" i="1"/>
  <c r="N645" i="1"/>
  <c r="E645" i="1"/>
  <c r="N649" i="1"/>
  <c r="E649" i="1"/>
  <c r="X649" i="1" s="1"/>
  <c r="N653" i="1"/>
  <c r="E653" i="1"/>
  <c r="R657" i="1"/>
  <c r="E657" i="1"/>
  <c r="N657" i="1"/>
  <c r="N661" i="1"/>
  <c r="E661" i="1"/>
  <c r="R665" i="1"/>
  <c r="E665" i="1"/>
  <c r="X665" i="1" s="1"/>
  <c r="N665" i="1"/>
  <c r="N669" i="1"/>
  <c r="E669" i="1"/>
  <c r="E673" i="1"/>
  <c r="N673" i="1"/>
  <c r="N677" i="1"/>
  <c r="E677" i="1"/>
  <c r="N681" i="1"/>
  <c r="E681" i="1"/>
  <c r="W681" i="1" s="1"/>
  <c r="N685" i="1"/>
  <c r="E685" i="1"/>
  <c r="R689" i="1"/>
  <c r="E689" i="1"/>
  <c r="N689" i="1"/>
  <c r="R693" i="1"/>
  <c r="N693" i="1"/>
  <c r="E693" i="1"/>
  <c r="R697" i="1"/>
  <c r="E697" i="1"/>
  <c r="W697" i="1" s="1"/>
  <c r="N697" i="1"/>
  <c r="N701" i="1"/>
  <c r="E701" i="1"/>
  <c r="E705" i="1"/>
  <c r="W705" i="1" s="1"/>
  <c r="N705" i="1"/>
  <c r="R709" i="1"/>
  <c r="N709" i="1"/>
  <c r="E709" i="1"/>
  <c r="N713" i="1"/>
  <c r="E713" i="1"/>
  <c r="W713" i="1" s="1"/>
  <c r="N717" i="1"/>
  <c r="E717" i="1"/>
  <c r="E721" i="1"/>
  <c r="W721" i="1" s="1"/>
  <c r="N721" i="1"/>
  <c r="R725" i="1"/>
  <c r="N725" i="1"/>
  <c r="E725" i="1"/>
  <c r="X725" i="1" s="1"/>
  <c r="E729" i="1"/>
  <c r="W729" i="1" s="1"/>
  <c r="N729" i="1"/>
  <c r="N733" i="1"/>
  <c r="E733" i="1"/>
  <c r="E737" i="1"/>
  <c r="X737" i="1" s="1"/>
  <c r="N737" i="1"/>
  <c r="N741" i="1"/>
  <c r="E741" i="1"/>
  <c r="N745" i="1"/>
  <c r="E745" i="1"/>
  <c r="W745" i="1" s="1"/>
  <c r="R749" i="1"/>
  <c r="N749" i="1"/>
  <c r="E749" i="1"/>
  <c r="X749" i="1" s="1"/>
  <c r="E753" i="1"/>
  <c r="N753" i="1"/>
  <c r="N757" i="1"/>
  <c r="E757" i="1"/>
  <c r="E761" i="1"/>
  <c r="N761" i="1"/>
  <c r="N765" i="1"/>
  <c r="E765" i="1"/>
  <c r="X765" i="1" s="1"/>
  <c r="E769" i="1"/>
  <c r="N769" i="1"/>
  <c r="N773" i="1"/>
  <c r="E773" i="1"/>
  <c r="N777" i="1"/>
  <c r="E777" i="1"/>
  <c r="W777" i="1" s="1"/>
  <c r="R781" i="1"/>
  <c r="N781" i="1"/>
  <c r="E781" i="1"/>
  <c r="E785" i="1"/>
  <c r="N785" i="1"/>
  <c r="R789" i="1"/>
  <c r="N789" i="1"/>
  <c r="E789" i="1"/>
  <c r="R793" i="1"/>
  <c r="E793" i="1"/>
  <c r="N793" i="1"/>
  <c r="R797" i="1"/>
  <c r="N797" i="1"/>
  <c r="E797" i="1"/>
  <c r="N801" i="1"/>
  <c r="E801" i="1"/>
  <c r="R805" i="1"/>
  <c r="N805" i="1"/>
  <c r="E805" i="1"/>
  <c r="R809" i="1"/>
  <c r="N809" i="1"/>
  <c r="E809" i="1"/>
  <c r="R813" i="1"/>
  <c r="N813" i="1"/>
  <c r="E813" i="1"/>
  <c r="N817" i="1"/>
  <c r="E817" i="1"/>
  <c r="R821" i="1"/>
  <c r="N821" i="1"/>
  <c r="E821" i="1"/>
  <c r="R825" i="1"/>
  <c r="N825" i="1"/>
  <c r="E825" i="1"/>
  <c r="N829" i="1"/>
  <c r="E829" i="1"/>
  <c r="E833" i="1"/>
  <c r="N833" i="1"/>
  <c r="N837" i="1"/>
  <c r="E837" i="1"/>
  <c r="N841" i="1"/>
  <c r="E841" i="1"/>
  <c r="W841" i="1" s="1"/>
  <c r="N845" i="1"/>
  <c r="E845" i="1"/>
  <c r="X845" i="1" s="1"/>
  <c r="N849" i="1"/>
  <c r="E849" i="1"/>
  <c r="R853" i="1"/>
  <c r="N853" i="1"/>
  <c r="E853" i="1"/>
  <c r="E857" i="1"/>
  <c r="N857" i="1"/>
  <c r="R861" i="1"/>
  <c r="N861" i="1"/>
  <c r="E861" i="1"/>
  <c r="N865" i="1"/>
  <c r="E865" i="1"/>
  <c r="W865" i="1" s="1"/>
  <c r="N869" i="1"/>
  <c r="E869" i="1"/>
  <c r="X869" i="1" s="1"/>
  <c r="E873" i="1"/>
  <c r="N873" i="1"/>
  <c r="N877" i="1"/>
  <c r="E877" i="1"/>
  <c r="N881" i="1"/>
  <c r="E881" i="1"/>
  <c r="N885" i="1"/>
  <c r="E885" i="1"/>
  <c r="E889" i="1"/>
  <c r="W889" i="1" s="1"/>
  <c r="N889" i="1"/>
  <c r="N893" i="1"/>
  <c r="E893" i="1"/>
  <c r="E897" i="1"/>
  <c r="N897" i="1"/>
  <c r="N901" i="1"/>
  <c r="E901" i="1"/>
  <c r="N905" i="1"/>
  <c r="E905" i="1"/>
  <c r="N909" i="1"/>
  <c r="E909" i="1"/>
  <c r="X909" i="1" s="1"/>
  <c r="N913" i="1"/>
  <c r="E913" i="1"/>
  <c r="N917" i="1"/>
  <c r="E917" i="1"/>
  <c r="E921" i="1"/>
  <c r="N921" i="1"/>
  <c r="N925" i="1"/>
  <c r="E925" i="1"/>
  <c r="X925" i="1" s="1"/>
  <c r="N929" i="1"/>
  <c r="E929" i="1"/>
  <c r="X929" i="1" s="1"/>
  <c r="N933" i="1"/>
  <c r="E933" i="1"/>
  <c r="X933" i="1" s="1"/>
  <c r="E937" i="1"/>
  <c r="N937" i="1"/>
  <c r="N941" i="1"/>
  <c r="E941" i="1"/>
  <c r="N945" i="1"/>
  <c r="E945" i="1"/>
  <c r="X945" i="1" s="1"/>
  <c r="N949" i="1"/>
  <c r="E949" i="1"/>
  <c r="N953" i="1"/>
  <c r="E953" i="1"/>
  <c r="N957" i="1"/>
  <c r="E957" i="1"/>
  <c r="W957" i="1" s="1"/>
  <c r="E961" i="1"/>
  <c r="N961" i="1"/>
  <c r="N965" i="1"/>
  <c r="E965" i="1"/>
  <c r="N969" i="1"/>
  <c r="E969" i="1"/>
  <c r="N973" i="1"/>
  <c r="E973" i="1"/>
  <c r="X973" i="1" s="1"/>
  <c r="N977" i="1"/>
  <c r="E977" i="1"/>
  <c r="N981" i="1"/>
  <c r="E981" i="1"/>
  <c r="X981" i="1" s="1"/>
  <c r="E985" i="1"/>
  <c r="N985" i="1"/>
  <c r="N989" i="1"/>
  <c r="E989" i="1"/>
  <c r="X989" i="1" s="1"/>
  <c r="N993" i="1"/>
  <c r="E993" i="1"/>
  <c r="N997" i="1"/>
  <c r="E997" i="1"/>
  <c r="X997" i="1" s="1"/>
  <c r="N1001" i="1"/>
  <c r="E1001" i="1"/>
  <c r="R1005" i="1"/>
  <c r="E1005" i="1"/>
  <c r="X1005" i="1" s="1"/>
  <c r="N1005" i="1"/>
  <c r="N1009" i="1"/>
  <c r="E1009" i="1"/>
  <c r="W1009" i="1" s="1"/>
  <c r="N1013" i="1"/>
  <c r="E1013" i="1"/>
  <c r="E123" i="1"/>
  <c r="N123" i="1"/>
  <c r="N131" i="1"/>
  <c r="E131" i="1"/>
  <c r="N143" i="1"/>
  <c r="E143" i="1"/>
  <c r="N147" i="1"/>
  <c r="E147" i="1"/>
  <c r="N155" i="1"/>
  <c r="E155" i="1"/>
  <c r="N163" i="1"/>
  <c r="E163" i="1"/>
  <c r="N175" i="1"/>
  <c r="E175" i="1"/>
  <c r="N179" i="1"/>
  <c r="E179" i="1"/>
  <c r="E191" i="1"/>
  <c r="N191" i="1"/>
  <c r="E195" i="1"/>
  <c r="N195" i="1"/>
  <c r="E207" i="1"/>
  <c r="N207" i="1"/>
  <c r="E215" i="1"/>
  <c r="N215" i="1"/>
  <c r="E219" i="1"/>
  <c r="N219" i="1"/>
  <c r="E227" i="1"/>
  <c r="N227" i="1"/>
  <c r="E235" i="1"/>
  <c r="N235" i="1"/>
  <c r="E247" i="1"/>
  <c r="N247" i="1"/>
  <c r="E255" i="1"/>
  <c r="N255" i="1"/>
  <c r="E259" i="1"/>
  <c r="N259" i="1"/>
  <c r="E267" i="1"/>
  <c r="N267" i="1"/>
  <c r="E275" i="1"/>
  <c r="W275" i="1" s="1"/>
  <c r="N275" i="1"/>
  <c r="E287" i="1"/>
  <c r="N287" i="1"/>
  <c r="E295" i="1"/>
  <c r="N295" i="1"/>
  <c r="E303" i="1"/>
  <c r="N303" i="1"/>
  <c r="E307" i="1"/>
  <c r="W307" i="1" s="1"/>
  <c r="N307" i="1"/>
  <c r="E319" i="1"/>
  <c r="N319" i="1"/>
  <c r="N122" i="1"/>
  <c r="E122" i="1"/>
  <c r="N126" i="1"/>
  <c r="E126" i="1"/>
  <c r="N130" i="1"/>
  <c r="E130" i="1"/>
  <c r="N134" i="1"/>
  <c r="E134" i="1"/>
  <c r="N138" i="1"/>
  <c r="E138" i="1"/>
  <c r="N142" i="1"/>
  <c r="E142" i="1"/>
  <c r="N146" i="1"/>
  <c r="E146" i="1"/>
  <c r="N150" i="1"/>
  <c r="E150" i="1"/>
  <c r="N154" i="1"/>
  <c r="E154" i="1"/>
  <c r="N158" i="1"/>
  <c r="E158" i="1"/>
  <c r="N162" i="1"/>
  <c r="E162" i="1"/>
  <c r="N166" i="1"/>
  <c r="E166" i="1"/>
  <c r="N170" i="1"/>
  <c r="E170" i="1"/>
  <c r="N174" i="1"/>
  <c r="E174" i="1"/>
  <c r="N178" i="1"/>
  <c r="E178" i="1"/>
  <c r="N182" i="1"/>
  <c r="E182" i="1"/>
  <c r="N186" i="1"/>
  <c r="E186" i="1"/>
  <c r="E194" i="1"/>
  <c r="N194" i="1"/>
  <c r="E198" i="1"/>
  <c r="N198" i="1"/>
  <c r="E202" i="1"/>
  <c r="N202" i="1"/>
  <c r="E206" i="1"/>
  <c r="X206" i="1" s="1"/>
  <c r="N206" i="1"/>
  <c r="E210" i="1"/>
  <c r="N210" i="1"/>
  <c r="E214" i="1"/>
  <c r="W214" i="1" s="1"/>
  <c r="N214" i="1"/>
  <c r="E218" i="1"/>
  <c r="N218" i="1"/>
  <c r="E222" i="1"/>
  <c r="N222" i="1"/>
  <c r="E226" i="1"/>
  <c r="N226" i="1"/>
  <c r="E230" i="1"/>
  <c r="X230" i="1" s="1"/>
  <c r="N230" i="1"/>
  <c r="E234" i="1"/>
  <c r="N234" i="1"/>
  <c r="E238" i="1"/>
  <c r="N238" i="1"/>
  <c r="E242" i="1"/>
  <c r="N242" i="1"/>
  <c r="E246" i="1"/>
  <c r="W246" i="1" s="1"/>
  <c r="N246" i="1"/>
  <c r="E250" i="1"/>
  <c r="N250" i="1"/>
  <c r="E254" i="1"/>
  <c r="N254" i="1"/>
  <c r="E258" i="1"/>
  <c r="N258" i="1"/>
  <c r="E262" i="1"/>
  <c r="X262" i="1" s="1"/>
  <c r="N262" i="1"/>
  <c r="E266" i="1"/>
  <c r="N266" i="1"/>
  <c r="E270" i="1"/>
  <c r="N270" i="1"/>
  <c r="E274" i="1"/>
  <c r="N274" i="1"/>
  <c r="E278" i="1"/>
  <c r="N278" i="1"/>
  <c r="E282" i="1"/>
  <c r="N282" i="1"/>
  <c r="E286" i="1"/>
  <c r="X286" i="1" s="1"/>
  <c r="N286" i="1"/>
  <c r="E290" i="1"/>
  <c r="N290" i="1"/>
  <c r="E294" i="1"/>
  <c r="N294" i="1"/>
  <c r="E298" i="1"/>
  <c r="N298" i="1"/>
  <c r="E302" i="1"/>
  <c r="N302" i="1"/>
  <c r="E306" i="1"/>
  <c r="N306" i="1"/>
  <c r="E310" i="1"/>
  <c r="N310" i="1"/>
  <c r="E314" i="1"/>
  <c r="N314" i="1"/>
  <c r="E318" i="1"/>
  <c r="N318" i="1"/>
  <c r="E322" i="1"/>
  <c r="N322" i="1"/>
  <c r="E326" i="1"/>
  <c r="X326" i="1" s="1"/>
  <c r="N326" i="1"/>
  <c r="E330" i="1"/>
  <c r="N330" i="1"/>
  <c r="E334" i="1"/>
  <c r="W334" i="1" s="1"/>
  <c r="N334" i="1"/>
  <c r="E338" i="1"/>
  <c r="N338" i="1"/>
  <c r="E342" i="1"/>
  <c r="N342" i="1"/>
  <c r="E346" i="1"/>
  <c r="N346" i="1"/>
  <c r="E350" i="1"/>
  <c r="N350" i="1"/>
  <c r="E354" i="1"/>
  <c r="N354" i="1"/>
  <c r="E358" i="1"/>
  <c r="N358" i="1"/>
  <c r="E362" i="1"/>
  <c r="N362" i="1"/>
  <c r="E366" i="1"/>
  <c r="N366" i="1"/>
  <c r="E370" i="1"/>
  <c r="N370" i="1"/>
  <c r="E374" i="1"/>
  <c r="W374" i="1" s="1"/>
  <c r="N374" i="1"/>
  <c r="E378" i="1"/>
  <c r="N378" i="1"/>
  <c r="E382" i="1"/>
  <c r="N382" i="1"/>
  <c r="E386" i="1"/>
  <c r="N386" i="1"/>
  <c r="E390" i="1"/>
  <c r="N390" i="1"/>
  <c r="E394" i="1"/>
  <c r="N394" i="1"/>
  <c r="E398" i="1"/>
  <c r="N398" i="1"/>
  <c r="E402" i="1"/>
  <c r="N402" i="1"/>
  <c r="E406" i="1"/>
  <c r="N406" i="1"/>
  <c r="E410" i="1"/>
  <c r="N410" i="1"/>
  <c r="E414" i="1"/>
  <c r="N414" i="1"/>
  <c r="E418" i="1"/>
  <c r="N418" i="1"/>
  <c r="E422" i="1"/>
  <c r="N422" i="1"/>
  <c r="E426" i="1"/>
  <c r="N426" i="1"/>
  <c r="E430" i="1"/>
  <c r="N430" i="1"/>
  <c r="E434" i="1"/>
  <c r="N434" i="1"/>
  <c r="E438" i="1"/>
  <c r="N438" i="1"/>
  <c r="E442" i="1"/>
  <c r="N442" i="1"/>
  <c r="E446" i="1"/>
  <c r="N446" i="1"/>
  <c r="E450" i="1"/>
  <c r="N450" i="1"/>
  <c r="N454" i="1"/>
  <c r="E454" i="1"/>
  <c r="R458" i="1"/>
  <c r="N458" i="1"/>
  <c r="E458" i="1"/>
  <c r="R462" i="1"/>
  <c r="N462" i="1"/>
  <c r="E462" i="1"/>
  <c r="N466" i="1"/>
  <c r="E466" i="1"/>
  <c r="R470" i="1"/>
  <c r="N470" i="1"/>
  <c r="E470" i="1"/>
  <c r="N474" i="1"/>
  <c r="E474" i="1"/>
  <c r="N478" i="1"/>
  <c r="E478" i="1"/>
  <c r="R482" i="1"/>
  <c r="E482" i="1"/>
  <c r="N482" i="1"/>
  <c r="R486" i="1"/>
  <c r="N486" i="1"/>
  <c r="E486" i="1"/>
  <c r="E490" i="1"/>
  <c r="N490" i="1"/>
  <c r="N494" i="1"/>
  <c r="E494" i="1"/>
  <c r="R498" i="1"/>
  <c r="E498" i="1"/>
  <c r="N498" i="1"/>
  <c r="N502" i="1"/>
  <c r="E502" i="1"/>
  <c r="E506" i="1"/>
  <c r="N506" i="1"/>
  <c r="N510" i="1"/>
  <c r="E510" i="1"/>
  <c r="R514" i="1"/>
  <c r="E514" i="1"/>
  <c r="N514" i="1"/>
  <c r="R518" i="1"/>
  <c r="N518" i="1"/>
  <c r="E518" i="1"/>
  <c r="E522" i="1"/>
  <c r="N522" i="1"/>
  <c r="N526" i="1"/>
  <c r="E526" i="1"/>
  <c r="R530" i="1"/>
  <c r="E530" i="1"/>
  <c r="N530" i="1"/>
  <c r="R534" i="1"/>
  <c r="N534" i="1"/>
  <c r="E534" i="1"/>
  <c r="E538" i="1"/>
  <c r="N538" i="1"/>
  <c r="N542" i="1"/>
  <c r="E542" i="1"/>
  <c r="E546" i="1"/>
  <c r="N546" i="1"/>
  <c r="N550" i="1"/>
  <c r="E550" i="1"/>
  <c r="E554" i="1"/>
  <c r="N554" i="1"/>
  <c r="R558" i="1"/>
  <c r="N558" i="1"/>
  <c r="E558" i="1"/>
  <c r="R562" i="1"/>
  <c r="E562" i="1"/>
  <c r="N562" i="1"/>
  <c r="N566" i="1"/>
  <c r="E566" i="1"/>
  <c r="R570" i="1"/>
  <c r="E570" i="1"/>
  <c r="N570" i="1"/>
  <c r="N574" i="1"/>
  <c r="E574" i="1"/>
  <c r="E578" i="1"/>
  <c r="N578" i="1"/>
  <c r="N582" i="1"/>
  <c r="E582" i="1"/>
  <c r="E586" i="1"/>
  <c r="N586" i="1"/>
  <c r="R590" i="1"/>
  <c r="N590" i="1"/>
  <c r="E590" i="1"/>
  <c r="E594" i="1"/>
  <c r="N594" i="1"/>
  <c r="R598" i="1"/>
  <c r="N598" i="1"/>
  <c r="E598" i="1"/>
  <c r="E602" i="1"/>
  <c r="N602" i="1"/>
  <c r="N606" i="1"/>
  <c r="E606" i="1"/>
  <c r="E610" i="1"/>
  <c r="N610" i="1"/>
  <c r="N614" i="1"/>
  <c r="E614" i="1"/>
  <c r="E618" i="1"/>
  <c r="N618" i="1"/>
  <c r="N622" i="1"/>
  <c r="E622" i="1"/>
  <c r="E626" i="1"/>
  <c r="N626" i="1"/>
  <c r="R630" i="1"/>
  <c r="N630" i="1"/>
  <c r="E630" i="1"/>
  <c r="E634" i="1"/>
  <c r="N634" i="1"/>
  <c r="R638" i="1"/>
  <c r="N638" i="1"/>
  <c r="E638" i="1"/>
  <c r="R642" i="1"/>
  <c r="E642" i="1"/>
  <c r="N642" i="1"/>
  <c r="N646" i="1"/>
  <c r="E646" i="1"/>
  <c r="E650" i="1"/>
  <c r="X650" i="1" s="1"/>
  <c r="N650" i="1"/>
  <c r="N654" i="1"/>
  <c r="E654" i="1"/>
  <c r="E658" i="1"/>
  <c r="N658" i="1"/>
  <c r="R662" i="1"/>
  <c r="N662" i="1"/>
  <c r="E662" i="1"/>
  <c r="W662" i="1" s="1"/>
  <c r="E666" i="1"/>
  <c r="N666" i="1"/>
  <c r="N670" i="1"/>
  <c r="E670" i="1"/>
  <c r="W670" i="1" s="1"/>
  <c r="E674" i="1"/>
  <c r="N674" i="1"/>
  <c r="N678" i="1"/>
  <c r="E678" i="1"/>
  <c r="W678" i="1" s="1"/>
  <c r="E682" i="1"/>
  <c r="N682" i="1"/>
  <c r="R686" i="1"/>
  <c r="N686" i="1"/>
  <c r="E686" i="1"/>
  <c r="E690" i="1"/>
  <c r="X690" i="1" s="1"/>
  <c r="N690" i="1"/>
  <c r="N694" i="1"/>
  <c r="E694" i="1"/>
  <c r="E698" i="1"/>
  <c r="X698" i="1" s="1"/>
  <c r="N698" i="1"/>
  <c r="R702" i="1"/>
  <c r="N702" i="1"/>
  <c r="E702" i="1"/>
  <c r="X702" i="1" s="1"/>
  <c r="E706" i="1"/>
  <c r="N706" i="1"/>
  <c r="N710" i="1"/>
  <c r="E710" i="1"/>
  <c r="X710" i="1" s="1"/>
  <c r="E714" i="1"/>
  <c r="X714" i="1" s="1"/>
  <c r="N714" i="1"/>
  <c r="N718" i="1"/>
  <c r="E718" i="1"/>
  <c r="R722" i="1"/>
  <c r="E722" i="1"/>
  <c r="N722" i="1"/>
  <c r="N726" i="1"/>
  <c r="E726" i="1"/>
  <c r="E730" i="1"/>
  <c r="N730" i="1"/>
  <c r="N734" i="1"/>
  <c r="E734" i="1"/>
  <c r="E738" i="1"/>
  <c r="N738" i="1"/>
  <c r="N742" i="1"/>
  <c r="E742" i="1"/>
  <c r="E746" i="1"/>
  <c r="N746" i="1"/>
  <c r="N750" i="1"/>
  <c r="E750" i="1"/>
  <c r="E754" i="1"/>
  <c r="N754" i="1"/>
  <c r="N758" i="1"/>
  <c r="E758" i="1"/>
  <c r="E762" i="1"/>
  <c r="N762" i="1"/>
  <c r="N766" i="1"/>
  <c r="E766" i="1"/>
  <c r="E770" i="1"/>
  <c r="N770" i="1"/>
  <c r="N774" i="1"/>
  <c r="E774" i="1"/>
  <c r="E778" i="1"/>
  <c r="N778" i="1"/>
  <c r="R782" i="1"/>
  <c r="N782" i="1"/>
  <c r="E782" i="1"/>
  <c r="R786" i="1"/>
  <c r="E786" i="1"/>
  <c r="N786" i="1"/>
  <c r="N790" i="1"/>
  <c r="E790" i="1"/>
  <c r="E794" i="1"/>
  <c r="N794" i="1"/>
  <c r="R798" i="1"/>
  <c r="N798" i="1"/>
  <c r="E798" i="1"/>
  <c r="R802" i="1"/>
  <c r="E802" i="1"/>
  <c r="N802" i="1"/>
  <c r="N806" i="1"/>
  <c r="E806" i="1"/>
  <c r="E810" i="1"/>
  <c r="N810" i="1"/>
  <c r="N814" i="1"/>
  <c r="E814" i="1"/>
  <c r="R818" i="1"/>
  <c r="E818" i="1"/>
  <c r="N818" i="1"/>
  <c r="N822" i="1"/>
  <c r="E822" i="1"/>
  <c r="E826" i="1"/>
  <c r="N826" i="1"/>
  <c r="N830" i="1"/>
  <c r="E830" i="1"/>
  <c r="R834" i="1"/>
  <c r="E834" i="1"/>
  <c r="W834" i="1" s="1"/>
  <c r="N834" i="1"/>
  <c r="N838" i="1"/>
  <c r="E838" i="1"/>
  <c r="E842" i="1"/>
  <c r="N842" i="1"/>
  <c r="N846" i="1"/>
  <c r="E846" i="1"/>
  <c r="E850" i="1"/>
  <c r="N850" i="1"/>
  <c r="N854" i="1"/>
  <c r="E854" i="1"/>
  <c r="E858" i="1"/>
  <c r="W858" i="1" s="1"/>
  <c r="N858" i="1"/>
  <c r="N862" i="1"/>
  <c r="E862" i="1"/>
  <c r="W862" i="1" s="1"/>
  <c r="E866" i="1"/>
  <c r="X866" i="1" s="1"/>
  <c r="N866" i="1"/>
  <c r="N870" i="1"/>
  <c r="E870" i="1"/>
  <c r="E874" i="1"/>
  <c r="N874" i="1"/>
  <c r="N878" i="1"/>
  <c r="E878" i="1"/>
  <c r="E882" i="1"/>
  <c r="X882" i="1" s="1"/>
  <c r="N882" i="1"/>
  <c r="R886" i="1"/>
  <c r="N886" i="1"/>
  <c r="E886" i="1"/>
  <c r="X886" i="1" s="1"/>
  <c r="E890" i="1"/>
  <c r="W890" i="1" s="1"/>
  <c r="N890" i="1"/>
  <c r="N894" i="1"/>
  <c r="E894" i="1"/>
  <c r="W894" i="1" s="1"/>
  <c r="E898" i="1"/>
  <c r="N898" i="1"/>
  <c r="R902" i="1"/>
  <c r="N902" i="1"/>
  <c r="E902" i="1"/>
  <c r="E906" i="1"/>
  <c r="N906" i="1"/>
  <c r="N910" i="1"/>
  <c r="E910" i="1"/>
  <c r="W910" i="1" s="1"/>
  <c r="R914" i="1"/>
  <c r="E914" i="1"/>
  <c r="N914" i="1"/>
  <c r="N918" i="1"/>
  <c r="E918" i="1"/>
  <c r="X918" i="1" s="1"/>
  <c r="E922" i="1"/>
  <c r="W922" i="1" s="1"/>
  <c r="N922" i="1"/>
  <c r="N926" i="1"/>
  <c r="E926" i="1"/>
  <c r="R930" i="1"/>
  <c r="E930" i="1"/>
  <c r="N930" i="1"/>
  <c r="N934" i="1"/>
  <c r="E934" i="1"/>
  <c r="X934" i="1" s="1"/>
  <c r="E938" i="1"/>
  <c r="N938" i="1"/>
  <c r="N942" i="1"/>
  <c r="E942" i="1"/>
  <c r="W942" i="1" s="1"/>
  <c r="N946" i="1"/>
  <c r="E946" i="1"/>
  <c r="N950" i="1"/>
  <c r="E950" i="1"/>
  <c r="N954" i="1"/>
  <c r="E954" i="1"/>
  <c r="N958" i="1"/>
  <c r="E958" i="1"/>
  <c r="W958" i="1" s="1"/>
  <c r="R962" i="1"/>
  <c r="N962" i="1"/>
  <c r="E962" i="1"/>
  <c r="N966" i="1"/>
  <c r="E966" i="1"/>
  <c r="N970" i="1"/>
  <c r="E970" i="1"/>
  <c r="N974" i="1"/>
  <c r="E974" i="1"/>
  <c r="W974" i="1" s="1"/>
  <c r="R978" i="1"/>
  <c r="N978" i="1"/>
  <c r="E978" i="1"/>
  <c r="W978" i="1" s="1"/>
  <c r="N982" i="1"/>
  <c r="E982" i="1"/>
  <c r="N986" i="1"/>
  <c r="E986" i="1"/>
  <c r="N990" i="1"/>
  <c r="E990" i="1"/>
  <c r="R994" i="1"/>
  <c r="N994" i="1"/>
  <c r="E994" i="1"/>
  <c r="W994" i="1" s="1"/>
  <c r="N998" i="1"/>
  <c r="E998" i="1"/>
  <c r="N1002" i="1"/>
  <c r="E1002" i="1"/>
  <c r="N1006" i="1"/>
  <c r="E1006" i="1"/>
  <c r="N1010" i="1"/>
  <c r="E1010" i="1"/>
  <c r="X1010" i="1" s="1"/>
  <c r="N1014" i="1"/>
  <c r="E1014" i="1"/>
  <c r="E323" i="1"/>
  <c r="N323" i="1"/>
  <c r="E327" i="1"/>
  <c r="W327" i="1" s="1"/>
  <c r="N327" i="1"/>
  <c r="E339" i="1"/>
  <c r="W339" i="1" s="1"/>
  <c r="N339" i="1"/>
  <c r="E347" i="1"/>
  <c r="N347" i="1"/>
  <c r="E355" i="1"/>
  <c r="N355" i="1"/>
  <c r="E363" i="1"/>
  <c r="N363" i="1"/>
  <c r="E371" i="1"/>
  <c r="N371" i="1"/>
  <c r="E375" i="1"/>
  <c r="N375" i="1"/>
  <c r="E383" i="1"/>
  <c r="N383" i="1"/>
  <c r="E395" i="1"/>
  <c r="N395" i="1"/>
  <c r="E403" i="1"/>
  <c r="W403" i="1" s="1"/>
  <c r="N403" i="1"/>
  <c r="E407" i="1"/>
  <c r="N407" i="1"/>
  <c r="E419" i="1"/>
  <c r="X419" i="1" s="1"/>
  <c r="N419" i="1"/>
  <c r="E427" i="1"/>
  <c r="X427" i="1" s="1"/>
  <c r="N427" i="1"/>
  <c r="E435" i="1"/>
  <c r="X435" i="1" s="1"/>
  <c r="N435" i="1"/>
  <c r="E439" i="1"/>
  <c r="W439" i="1" s="1"/>
  <c r="N439" i="1"/>
  <c r="E447" i="1"/>
  <c r="N447" i="1"/>
  <c r="N459" i="1"/>
  <c r="E459" i="1"/>
  <c r="W459" i="1" s="1"/>
  <c r="N467" i="1"/>
  <c r="E467" i="1"/>
  <c r="W467" i="1" s="1"/>
  <c r="N475" i="1"/>
  <c r="E475" i="1"/>
  <c r="X475" i="1" s="1"/>
  <c r="N483" i="1"/>
  <c r="E483" i="1"/>
  <c r="W483" i="1" s="1"/>
  <c r="N487" i="1"/>
  <c r="E487" i="1"/>
  <c r="W487" i="1" s="1"/>
  <c r="N499" i="1"/>
  <c r="E499" i="1"/>
  <c r="W499" i="1" s="1"/>
  <c r="N507" i="1"/>
  <c r="E507" i="1"/>
  <c r="W507" i="1" s="1"/>
  <c r="N515" i="1"/>
  <c r="E515" i="1"/>
  <c r="W515" i="1" s="1"/>
  <c r="N519" i="1"/>
  <c r="E519" i="1"/>
  <c r="W519" i="1" s="1"/>
  <c r="N527" i="1"/>
  <c r="E527" i="1"/>
  <c r="N535" i="1"/>
  <c r="E535" i="1"/>
  <c r="W535" i="1" s="1"/>
  <c r="R547" i="1"/>
  <c r="N547" i="1"/>
  <c r="E547" i="1"/>
  <c r="W547" i="1" s="1"/>
  <c r="N555" i="1"/>
  <c r="E555" i="1"/>
  <c r="W555" i="1" s="1"/>
  <c r="N559" i="1"/>
  <c r="E559" i="1"/>
  <c r="W559" i="1" s="1"/>
  <c r="N567" i="1"/>
  <c r="E567" i="1"/>
  <c r="W567" i="1" s="1"/>
  <c r="R579" i="1"/>
  <c r="N579" i="1"/>
  <c r="E579" i="1"/>
  <c r="W579" i="1" s="1"/>
  <c r="N587" i="1"/>
  <c r="E587" i="1"/>
  <c r="W587" i="1" s="1"/>
  <c r="N595" i="1"/>
  <c r="E595" i="1"/>
  <c r="W595" i="1" s="1"/>
  <c r="R603" i="1"/>
  <c r="N603" i="1"/>
  <c r="E603" i="1"/>
  <c r="R607" i="1"/>
  <c r="N607" i="1"/>
  <c r="E607" i="1"/>
  <c r="R615" i="1"/>
  <c r="N615" i="1"/>
  <c r="E615" i="1"/>
  <c r="W615" i="1" s="1"/>
  <c r="N627" i="1"/>
  <c r="E627" i="1"/>
  <c r="W627" i="1" s="1"/>
  <c r="R635" i="1"/>
  <c r="N635" i="1"/>
  <c r="E635" i="1"/>
  <c r="W635" i="1" s="1"/>
  <c r="R643" i="1"/>
  <c r="N643" i="1"/>
  <c r="E643" i="1"/>
  <c r="R647" i="1"/>
  <c r="N647" i="1"/>
  <c r="E647" i="1"/>
  <c r="W647" i="1" s="1"/>
  <c r="N659" i="1"/>
  <c r="E659" i="1"/>
  <c r="W659" i="1" s="1"/>
  <c r="N663" i="1"/>
  <c r="E663" i="1"/>
  <c r="N675" i="1"/>
  <c r="E675" i="1"/>
  <c r="W675" i="1" s="1"/>
  <c r="N679" i="1"/>
  <c r="E679" i="1"/>
  <c r="X679" i="1" s="1"/>
  <c r="N691" i="1"/>
  <c r="E691" i="1"/>
  <c r="W691" i="1" s="1"/>
  <c r="N699" i="1"/>
  <c r="E699" i="1"/>
  <c r="W699" i="1" s="1"/>
  <c r="N703" i="1"/>
  <c r="E703" i="1"/>
  <c r="R715" i="1"/>
  <c r="N715" i="1"/>
  <c r="E715" i="1"/>
  <c r="N723" i="1"/>
  <c r="E723" i="1"/>
  <c r="N727" i="1"/>
  <c r="E727" i="1"/>
  <c r="N739" i="1"/>
  <c r="E739" i="1"/>
  <c r="N747" i="1"/>
  <c r="E747" i="1"/>
  <c r="N751" i="1"/>
  <c r="E751" i="1"/>
  <c r="W751" i="1" s="1"/>
  <c r="N763" i="1"/>
  <c r="E763" i="1"/>
  <c r="N771" i="1"/>
  <c r="E771" i="1"/>
  <c r="N779" i="1"/>
  <c r="E779" i="1"/>
  <c r="W779" i="1" s="1"/>
  <c r="N787" i="1"/>
  <c r="E787" i="1"/>
  <c r="N795" i="1"/>
  <c r="E795" i="1"/>
  <c r="N803" i="1"/>
  <c r="E803" i="1"/>
  <c r="N811" i="1"/>
  <c r="E811" i="1"/>
  <c r="W811" i="1" s="1"/>
  <c r="N819" i="1"/>
  <c r="E819" i="1"/>
  <c r="N827" i="1"/>
  <c r="E827" i="1"/>
  <c r="W827" i="1" s="1"/>
  <c r="N835" i="1"/>
  <c r="E835" i="1"/>
  <c r="R843" i="1"/>
  <c r="N843" i="1"/>
  <c r="E843" i="1"/>
  <c r="N851" i="1"/>
  <c r="E851" i="1"/>
  <c r="R859" i="1"/>
  <c r="N859" i="1"/>
  <c r="E859" i="1"/>
  <c r="N867" i="1"/>
  <c r="E867" i="1"/>
  <c r="N875" i="1"/>
  <c r="E875" i="1"/>
  <c r="N883" i="1"/>
  <c r="E883" i="1"/>
  <c r="N891" i="1"/>
  <c r="E891" i="1"/>
  <c r="N899" i="1"/>
  <c r="E899" i="1"/>
  <c r="R907" i="1"/>
  <c r="N907" i="1"/>
  <c r="E907" i="1"/>
  <c r="N915" i="1"/>
  <c r="E915" i="1"/>
  <c r="R923" i="1"/>
  <c r="N923" i="1"/>
  <c r="E923" i="1"/>
  <c r="N931" i="1"/>
  <c r="E931" i="1"/>
  <c r="N939" i="1"/>
  <c r="E939" i="1"/>
  <c r="N979" i="1"/>
  <c r="E979" i="1"/>
  <c r="N987" i="1"/>
  <c r="E987" i="1"/>
  <c r="N999" i="1"/>
  <c r="E999" i="1"/>
  <c r="N1007" i="1"/>
  <c r="E1007" i="1"/>
  <c r="N1011" i="1"/>
  <c r="E1011" i="1"/>
  <c r="E331" i="1"/>
  <c r="N331" i="1"/>
  <c r="E335" i="1"/>
  <c r="N335" i="1"/>
  <c r="E343" i="1"/>
  <c r="N343" i="1"/>
  <c r="E351" i="1"/>
  <c r="N351" i="1"/>
  <c r="E359" i="1"/>
  <c r="N359" i="1"/>
  <c r="E367" i="1"/>
  <c r="N367" i="1"/>
  <c r="E379" i="1"/>
  <c r="N379" i="1"/>
  <c r="E387" i="1"/>
  <c r="W387" i="1" s="1"/>
  <c r="N387" i="1"/>
  <c r="E391" i="1"/>
  <c r="N391" i="1"/>
  <c r="E399" i="1"/>
  <c r="N399" i="1"/>
  <c r="E411" i="1"/>
  <c r="N411" i="1"/>
  <c r="E415" i="1"/>
  <c r="N415" i="1"/>
  <c r="E423" i="1"/>
  <c r="N423" i="1"/>
  <c r="E431" i="1"/>
  <c r="N431" i="1"/>
  <c r="E443" i="1"/>
  <c r="N443" i="1"/>
  <c r="N451" i="1"/>
  <c r="E451" i="1"/>
  <c r="W451" i="1" s="1"/>
  <c r="N455" i="1"/>
  <c r="E455" i="1"/>
  <c r="X455" i="1" s="1"/>
  <c r="N463" i="1"/>
  <c r="E463" i="1"/>
  <c r="N471" i="1"/>
  <c r="E471" i="1"/>
  <c r="W471" i="1" s="1"/>
  <c r="N479" i="1"/>
  <c r="E479" i="1"/>
  <c r="N491" i="1"/>
  <c r="E491" i="1"/>
  <c r="X491" i="1" s="1"/>
  <c r="N495" i="1"/>
  <c r="E495" i="1"/>
  <c r="N503" i="1"/>
  <c r="E503" i="1"/>
  <c r="W503" i="1" s="1"/>
  <c r="N511" i="1"/>
  <c r="E511" i="1"/>
  <c r="N523" i="1"/>
  <c r="E523" i="1"/>
  <c r="X523" i="1" s="1"/>
  <c r="N531" i="1"/>
  <c r="E531" i="1"/>
  <c r="W531" i="1" s="1"/>
  <c r="N539" i="1"/>
  <c r="E539" i="1"/>
  <c r="W539" i="1" s="1"/>
  <c r="R543" i="1"/>
  <c r="N543" i="1"/>
  <c r="E543" i="1"/>
  <c r="R551" i="1"/>
  <c r="N551" i="1"/>
  <c r="E551" i="1"/>
  <c r="W551" i="1" s="1"/>
  <c r="N563" i="1"/>
  <c r="E563" i="1"/>
  <c r="W563" i="1" s="1"/>
  <c r="R571" i="1"/>
  <c r="N571" i="1"/>
  <c r="E571" i="1"/>
  <c r="W571" i="1" s="1"/>
  <c r="R575" i="1"/>
  <c r="N575" i="1"/>
  <c r="E575" i="1"/>
  <c r="W575" i="1" s="1"/>
  <c r="R583" i="1"/>
  <c r="N583" i="1"/>
  <c r="E583" i="1"/>
  <c r="W583" i="1" s="1"/>
  <c r="N591" i="1"/>
  <c r="E591" i="1"/>
  <c r="W591" i="1" s="1"/>
  <c r="N599" i="1"/>
  <c r="E599" i="1"/>
  <c r="X599" i="1" s="1"/>
  <c r="N611" i="1"/>
  <c r="E611" i="1"/>
  <c r="W611" i="1" s="1"/>
  <c r="N619" i="1"/>
  <c r="E619" i="1"/>
  <c r="W619" i="1" s="1"/>
  <c r="N623" i="1"/>
  <c r="E623" i="1"/>
  <c r="W623" i="1" s="1"/>
  <c r="N631" i="1"/>
  <c r="E631" i="1"/>
  <c r="W631" i="1" s="1"/>
  <c r="N639" i="1"/>
  <c r="E639" i="1"/>
  <c r="W639" i="1" s="1"/>
  <c r="N651" i="1"/>
  <c r="E651" i="1"/>
  <c r="W651" i="1" s="1"/>
  <c r="N655" i="1"/>
  <c r="E655" i="1"/>
  <c r="N667" i="1"/>
  <c r="E667" i="1"/>
  <c r="W667" i="1" s="1"/>
  <c r="R671" i="1"/>
  <c r="N671" i="1"/>
  <c r="E671" i="1"/>
  <c r="N683" i="1"/>
  <c r="E683" i="1"/>
  <c r="X683" i="1" s="1"/>
  <c r="N687" i="1"/>
  <c r="E687" i="1"/>
  <c r="R695" i="1"/>
  <c r="N695" i="1"/>
  <c r="E695" i="1"/>
  <c r="N707" i="1"/>
  <c r="E707" i="1"/>
  <c r="W707" i="1" s="1"/>
  <c r="R711" i="1"/>
  <c r="N711" i="1"/>
  <c r="E711" i="1"/>
  <c r="N719" i="1"/>
  <c r="E719" i="1"/>
  <c r="N731" i="1"/>
  <c r="E731" i="1"/>
  <c r="N735" i="1"/>
  <c r="E735" i="1"/>
  <c r="X735" i="1" s="1"/>
  <c r="N743" i="1"/>
  <c r="E743" i="1"/>
  <c r="W743" i="1" s="1"/>
  <c r="N755" i="1"/>
  <c r="E755" i="1"/>
  <c r="N759" i="1"/>
  <c r="E759" i="1"/>
  <c r="W759" i="1" s="1"/>
  <c r="R767" i="1"/>
  <c r="N767" i="1"/>
  <c r="E767" i="1"/>
  <c r="N775" i="1"/>
  <c r="E775" i="1"/>
  <c r="X775" i="1" s="1"/>
  <c r="R783" i="1"/>
  <c r="N783" i="1"/>
  <c r="E783" i="1"/>
  <c r="W783" i="1" s="1"/>
  <c r="N791" i="1"/>
  <c r="E791" i="1"/>
  <c r="W791" i="1" s="1"/>
  <c r="N799" i="1"/>
  <c r="E799" i="1"/>
  <c r="W799" i="1" s="1"/>
  <c r="R807" i="1"/>
  <c r="N807" i="1"/>
  <c r="E807" i="1"/>
  <c r="R815" i="1"/>
  <c r="N815" i="1"/>
  <c r="E815" i="1"/>
  <c r="W815" i="1" s="1"/>
  <c r="N823" i="1"/>
  <c r="E823" i="1"/>
  <c r="W823" i="1" s="1"/>
  <c r="N831" i="1"/>
  <c r="E831" i="1"/>
  <c r="N839" i="1"/>
  <c r="E839" i="1"/>
  <c r="N847" i="1"/>
  <c r="E847" i="1"/>
  <c r="R855" i="1"/>
  <c r="N855" i="1"/>
  <c r="E855" i="1"/>
  <c r="N863" i="1"/>
  <c r="E863" i="1"/>
  <c r="N871" i="1"/>
  <c r="E871" i="1"/>
  <c r="N879" i="1"/>
  <c r="E879" i="1"/>
  <c r="R887" i="1"/>
  <c r="N887" i="1"/>
  <c r="E887" i="1"/>
  <c r="N895" i="1"/>
  <c r="E895" i="1"/>
  <c r="R903" i="1"/>
  <c r="N903" i="1"/>
  <c r="E903" i="1"/>
  <c r="N911" i="1"/>
  <c r="E911" i="1"/>
  <c r="N919" i="1"/>
  <c r="E919" i="1"/>
  <c r="N927" i="1"/>
  <c r="E927" i="1"/>
  <c r="N935" i="1"/>
  <c r="E935" i="1"/>
  <c r="N943" i="1"/>
  <c r="E943" i="1"/>
  <c r="N947" i="1"/>
  <c r="E947" i="1"/>
  <c r="R951" i="1"/>
  <c r="N951" i="1"/>
  <c r="E951" i="1"/>
  <c r="N955" i="1"/>
  <c r="E955" i="1"/>
  <c r="N959" i="1"/>
  <c r="E959" i="1"/>
  <c r="N963" i="1"/>
  <c r="E963" i="1"/>
  <c r="N967" i="1"/>
  <c r="E967" i="1"/>
  <c r="N971" i="1"/>
  <c r="E971" i="1"/>
  <c r="N975" i="1"/>
  <c r="E975" i="1"/>
  <c r="R983" i="1"/>
  <c r="N983" i="1"/>
  <c r="E983" i="1"/>
  <c r="N991" i="1"/>
  <c r="E991" i="1"/>
  <c r="N995" i="1"/>
  <c r="E995" i="1"/>
  <c r="N1003" i="1"/>
  <c r="E1003" i="1"/>
  <c r="N1015" i="1"/>
  <c r="E1015" i="1"/>
  <c r="N120" i="1"/>
  <c r="E120" i="1"/>
  <c r="N124" i="1"/>
  <c r="E124" i="1"/>
  <c r="N128" i="1"/>
  <c r="E128" i="1"/>
  <c r="N132" i="1"/>
  <c r="E132" i="1"/>
  <c r="N136" i="1"/>
  <c r="E136" i="1"/>
  <c r="N140" i="1"/>
  <c r="E140" i="1"/>
  <c r="N144" i="1"/>
  <c r="E144" i="1"/>
  <c r="N148" i="1"/>
  <c r="E148" i="1"/>
  <c r="N152" i="1"/>
  <c r="E152" i="1"/>
  <c r="N156" i="1"/>
  <c r="E156" i="1"/>
  <c r="N160" i="1"/>
  <c r="E160" i="1"/>
  <c r="N164" i="1"/>
  <c r="E164" i="1"/>
  <c r="N168" i="1"/>
  <c r="E168" i="1"/>
  <c r="N172" i="1"/>
  <c r="E172" i="1"/>
  <c r="N176" i="1"/>
  <c r="E176" i="1"/>
  <c r="N180" i="1"/>
  <c r="E180" i="1"/>
  <c r="N184" i="1"/>
  <c r="E184" i="1"/>
  <c r="N188" i="1"/>
  <c r="E188" i="1"/>
  <c r="W188" i="1" s="1"/>
  <c r="E192" i="1"/>
  <c r="N192" i="1"/>
  <c r="E196" i="1"/>
  <c r="X196" i="1" s="1"/>
  <c r="N196" i="1"/>
  <c r="E200" i="1"/>
  <c r="N200" i="1"/>
  <c r="E204" i="1"/>
  <c r="N204" i="1"/>
  <c r="E208" i="1"/>
  <c r="N208" i="1"/>
  <c r="E212" i="1"/>
  <c r="N212" i="1"/>
  <c r="E216" i="1"/>
  <c r="N216" i="1"/>
  <c r="E220" i="1"/>
  <c r="N220" i="1"/>
  <c r="E224" i="1"/>
  <c r="N224" i="1"/>
  <c r="E228" i="1"/>
  <c r="N228" i="1"/>
  <c r="E232" i="1"/>
  <c r="N232" i="1"/>
  <c r="E236" i="1"/>
  <c r="W236" i="1" s="1"/>
  <c r="N236" i="1"/>
  <c r="E240" i="1"/>
  <c r="N240" i="1"/>
  <c r="E244" i="1"/>
  <c r="N244" i="1"/>
  <c r="E248" i="1"/>
  <c r="N248" i="1"/>
  <c r="E252" i="1"/>
  <c r="N252" i="1"/>
  <c r="E256" i="1"/>
  <c r="N256" i="1"/>
  <c r="E260" i="1"/>
  <c r="N260" i="1"/>
  <c r="E264" i="1"/>
  <c r="N264" i="1"/>
  <c r="E268" i="1"/>
  <c r="N268" i="1"/>
  <c r="E272" i="1"/>
  <c r="N272" i="1"/>
  <c r="E276" i="1"/>
  <c r="N276" i="1"/>
  <c r="E280" i="1"/>
  <c r="N280" i="1"/>
  <c r="E284" i="1"/>
  <c r="N284" i="1"/>
  <c r="E288" i="1"/>
  <c r="N288" i="1"/>
  <c r="E292" i="1"/>
  <c r="N292" i="1"/>
  <c r="E296" i="1"/>
  <c r="N296" i="1"/>
  <c r="E300" i="1"/>
  <c r="N300" i="1"/>
  <c r="E304" i="1"/>
  <c r="N304" i="1"/>
  <c r="E308" i="1"/>
  <c r="N308" i="1"/>
  <c r="E312" i="1"/>
  <c r="N312" i="1"/>
  <c r="E316" i="1"/>
  <c r="N316" i="1"/>
  <c r="E320" i="1"/>
  <c r="N320" i="1"/>
  <c r="E324" i="1"/>
  <c r="N324" i="1"/>
  <c r="E328" i="1"/>
  <c r="W328" i="1" s="1"/>
  <c r="N328" i="1"/>
  <c r="E332" i="1"/>
  <c r="N332" i="1"/>
  <c r="E336" i="1"/>
  <c r="N336" i="1"/>
  <c r="E340" i="1"/>
  <c r="N340" i="1"/>
  <c r="E344" i="1"/>
  <c r="N344" i="1"/>
  <c r="E348" i="1"/>
  <c r="W348" i="1" s="1"/>
  <c r="N348" i="1"/>
  <c r="E352" i="1"/>
  <c r="X352" i="1" s="1"/>
  <c r="N352" i="1"/>
  <c r="E356" i="1"/>
  <c r="N356" i="1"/>
  <c r="E360" i="1"/>
  <c r="N360" i="1"/>
  <c r="E364" i="1"/>
  <c r="N364" i="1"/>
  <c r="E368" i="1"/>
  <c r="N368" i="1"/>
  <c r="E372" i="1"/>
  <c r="N372" i="1"/>
  <c r="E376" i="1"/>
  <c r="N376" i="1"/>
  <c r="E380" i="1"/>
  <c r="N380" i="1"/>
  <c r="E384" i="1"/>
  <c r="N384" i="1"/>
  <c r="E388" i="1"/>
  <c r="N388" i="1"/>
  <c r="E392" i="1"/>
  <c r="N392" i="1"/>
  <c r="E396" i="1"/>
  <c r="N396" i="1"/>
  <c r="E400" i="1"/>
  <c r="N400" i="1"/>
  <c r="E404" i="1"/>
  <c r="N404" i="1"/>
  <c r="E408" i="1"/>
  <c r="W408" i="1" s="1"/>
  <c r="N408" i="1"/>
  <c r="E412" i="1"/>
  <c r="N412" i="1"/>
  <c r="E416" i="1"/>
  <c r="N416" i="1"/>
  <c r="E420" i="1"/>
  <c r="X420" i="1" s="1"/>
  <c r="N420" i="1"/>
  <c r="E424" i="1"/>
  <c r="N424" i="1"/>
  <c r="E428" i="1"/>
  <c r="X428" i="1" s="1"/>
  <c r="N428" i="1"/>
  <c r="E432" i="1"/>
  <c r="X432" i="1" s="1"/>
  <c r="N432" i="1"/>
  <c r="E436" i="1"/>
  <c r="X436" i="1" s="1"/>
  <c r="N436" i="1"/>
  <c r="E440" i="1"/>
  <c r="W440" i="1" s="1"/>
  <c r="N440" i="1"/>
  <c r="E444" i="1"/>
  <c r="X444" i="1" s="1"/>
  <c r="N444" i="1"/>
  <c r="E448" i="1"/>
  <c r="X448" i="1" s="1"/>
  <c r="N448" i="1"/>
  <c r="N452" i="1"/>
  <c r="E452" i="1"/>
  <c r="X452" i="1" s="1"/>
  <c r="N456" i="1"/>
  <c r="E456" i="1"/>
  <c r="N460" i="1"/>
  <c r="E460" i="1"/>
  <c r="X460" i="1" s="1"/>
  <c r="N464" i="1"/>
  <c r="E464" i="1"/>
  <c r="X464" i="1" s="1"/>
  <c r="N468" i="1"/>
  <c r="E468" i="1"/>
  <c r="X468" i="1" s="1"/>
  <c r="R472" i="1"/>
  <c r="N472" i="1"/>
  <c r="E472" i="1"/>
  <c r="N476" i="1"/>
  <c r="E476" i="1"/>
  <c r="W476" i="1" s="1"/>
  <c r="R480" i="1"/>
  <c r="N480" i="1"/>
  <c r="E480" i="1"/>
  <c r="N484" i="1"/>
  <c r="E484" i="1"/>
  <c r="R488" i="1"/>
  <c r="N488" i="1"/>
  <c r="E488" i="1"/>
  <c r="N492" i="1"/>
  <c r="E492" i="1"/>
  <c r="X492" i="1" s="1"/>
  <c r="R496" i="1"/>
  <c r="N496" i="1"/>
  <c r="E496" i="1"/>
  <c r="N500" i="1"/>
  <c r="E500" i="1"/>
  <c r="R504" i="1"/>
  <c r="N504" i="1"/>
  <c r="E504" i="1"/>
  <c r="R508" i="1"/>
  <c r="N508" i="1"/>
  <c r="E508" i="1"/>
  <c r="X508" i="1" s="1"/>
  <c r="N512" i="1"/>
  <c r="E512" i="1"/>
  <c r="N516" i="1"/>
  <c r="E516" i="1"/>
  <c r="X516" i="1" s="1"/>
  <c r="N520" i="1"/>
  <c r="E520" i="1"/>
  <c r="R524" i="1"/>
  <c r="N524" i="1"/>
  <c r="E524" i="1"/>
  <c r="X524" i="1" s="1"/>
  <c r="R528" i="1"/>
  <c r="N528" i="1"/>
  <c r="E528" i="1"/>
  <c r="N532" i="1"/>
  <c r="E532" i="1"/>
  <c r="W532" i="1" s="1"/>
  <c r="R536" i="1"/>
  <c r="N536" i="1"/>
  <c r="E536" i="1"/>
  <c r="N540" i="1"/>
  <c r="E540" i="1"/>
  <c r="W540" i="1" s="1"/>
  <c r="R544" i="1"/>
  <c r="N544" i="1"/>
  <c r="E544" i="1"/>
  <c r="X544" i="1" s="1"/>
  <c r="R548" i="1"/>
  <c r="N548" i="1"/>
  <c r="E548" i="1"/>
  <c r="R552" i="1"/>
  <c r="N552" i="1"/>
  <c r="E552" i="1"/>
  <c r="N556" i="1"/>
  <c r="E556" i="1"/>
  <c r="R560" i="1"/>
  <c r="N560" i="1"/>
  <c r="E560" i="1"/>
  <c r="R564" i="1"/>
  <c r="N564" i="1"/>
  <c r="E564" i="1"/>
  <c r="R568" i="1"/>
  <c r="N568" i="1"/>
  <c r="E568" i="1"/>
  <c r="N572" i="1"/>
  <c r="E572" i="1"/>
  <c r="X572" i="1" s="1"/>
  <c r="R576" i="1"/>
  <c r="N576" i="1"/>
  <c r="E576" i="1"/>
  <c r="X576" i="1" s="1"/>
  <c r="R580" i="1"/>
  <c r="N580" i="1"/>
  <c r="E580" i="1"/>
  <c r="X580" i="1" s="1"/>
  <c r="R584" i="1"/>
  <c r="N584" i="1"/>
  <c r="E584" i="1"/>
  <c r="X584" i="1" s="1"/>
  <c r="N588" i="1"/>
  <c r="E588" i="1"/>
  <c r="X588" i="1" s="1"/>
  <c r="R592" i="1"/>
  <c r="N592" i="1"/>
  <c r="E592" i="1"/>
  <c r="R596" i="1"/>
  <c r="N596" i="1"/>
  <c r="E596" i="1"/>
  <c r="R600" i="1"/>
  <c r="N600" i="1"/>
  <c r="E600" i="1"/>
  <c r="N604" i="1"/>
  <c r="E604" i="1"/>
  <c r="W604" i="1" s="1"/>
  <c r="R608" i="1"/>
  <c r="N608" i="1"/>
  <c r="E608" i="1"/>
  <c r="X608" i="1" s="1"/>
  <c r="N612" i="1"/>
  <c r="E612" i="1"/>
  <c r="X612" i="1" s="1"/>
  <c r="N616" i="1"/>
  <c r="E616" i="1"/>
  <c r="X616" i="1" s="1"/>
  <c r="N620" i="1"/>
  <c r="E620" i="1"/>
  <c r="N624" i="1"/>
  <c r="E624" i="1"/>
  <c r="N628" i="1"/>
  <c r="E628" i="1"/>
  <c r="N632" i="1"/>
  <c r="E632" i="1"/>
  <c r="N636" i="1"/>
  <c r="E636" i="1"/>
  <c r="W636" i="1" s="1"/>
  <c r="N640" i="1"/>
  <c r="E640" i="1"/>
  <c r="X640" i="1" s="1"/>
  <c r="N644" i="1"/>
  <c r="E644" i="1"/>
  <c r="X644" i="1" s="1"/>
  <c r="N648" i="1"/>
  <c r="E648" i="1"/>
  <c r="R652" i="1"/>
  <c r="N652" i="1"/>
  <c r="E652" i="1"/>
  <c r="N656" i="1"/>
  <c r="E656" i="1"/>
  <c r="R660" i="1"/>
  <c r="N660" i="1"/>
  <c r="E660" i="1"/>
  <c r="N664" i="1"/>
  <c r="E664" i="1"/>
  <c r="N668" i="1"/>
  <c r="E668" i="1"/>
  <c r="N672" i="1"/>
  <c r="E672" i="1"/>
  <c r="N676" i="1"/>
  <c r="E676" i="1"/>
  <c r="N680" i="1"/>
  <c r="E680" i="1"/>
  <c r="R684" i="1"/>
  <c r="N684" i="1"/>
  <c r="E684" i="1"/>
  <c r="N688" i="1"/>
  <c r="E688" i="1"/>
  <c r="N692" i="1"/>
  <c r="E692" i="1"/>
  <c r="R696" i="1"/>
  <c r="N696" i="1"/>
  <c r="E696" i="1"/>
  <c r="R700" i="1"/>
  <c r="N700" i="1"/>
  <c r="E700" i="1"/>
  <c r="N704" i="1"/>
  <c r="E704" i="1"/>
  <c r="R708" i="1"/>
  <c r="N708" i="1"/>
  <c r="E708" i="1"/>
  <c r="R712" i="1"/>
  <c r="N712" i="1"/>
  <c r="E712" i="1"/>
  <c r="R716" i="1"/>
  <c r="N716" i="1"/>
  <c r="E716" i="1"/>
  <c r="R720" i="1"/>
  <c r="N720" i="1"/>
  <c r="E720" i="1"/>
  <c r="X720" i="1" s="1"/>
  <c r="R724" i="1"/>
  <c r="N724" i="1"/>
  <c r="E724" i="1"/>
  <c r="W724" i="1" s="1"/>
  <c r="R728" i="1"/>
  <c r="N728" i="1"/>
  <c r="E728" i="1"/>
  <c r="X728" i="1" s="1"/>
  <c r="N732" i="1"/>
  <c r="E732" i="1"/>
  <c r="W732" i="1" s="1"/>
  <c r="N736" i="1"/>
  <c r="E736" i="1"/>
  <c r="X736" i="1" s="1"/>
  <c r="N740" i="1"/>
  <c r="E740" i="1"/>
  <c r="W740" i="1" s="1"/>
  <c r="N744" i="1"/>
  <c r="E744" i="1"/>
  <c r="N748" i="1"/>
  <c r="E748" i="1"/>
  <c r="W748" i="1" s="1"/>
  <c r="N752" i="1"/>
  <c r="E752" i="1"/>
  <c r="X752" i="1" s="1"/>
  <c r="N756" i="1"/>
  <c r="E756" i="1"/>
  <c r="N760" i="1"/>
  <c r="E760" i="1"/>
  <c r="N764" i="1"/>
  <c r="E764" i="1"/>
  <c r="W764" i="1" s="1"/>
  <c r="N768" i="1"/>
  <c r="E768" i="1"/>
  <c r="R772" i="1"/>
  <c r="N772" i="1"/>
  <c r="E772" i="1"/>
  <c r="W772" i="1" s="1"/>
  <c r="N776" i="1"/>
  <c r="E776" i="1"/>
  <c r="N780" i="1"/>
  <c r="E780" i="1"/>
  <c r="W780" i="1" s="1"/>
  <c r="R784" i="1"/>
  <c r="N784" i="1"/>
  <c r="E784" i="1"/>
  <c r="X784" i="1" s="1"/>
  <c r="N788" i="1"/>
  <c r="E788" i="1"/>
  <c r="N792" i="1"/>
  <c r="E792" i="1"/>
  <c r="N796" i="1"/>
  <c r="E796" i="1"/>
  <c r="X796" i="1" s="1"/>
  <c r="N800" i="1"/>
  <c r="E800" i="1"/>
  <c r="X800" i="1" s="1"/>
  <c r="N804" i="1"/>
  <c r="E804" i="1"/>
  <c r="X804" i="1" s="1"/>
  <c r="N808" i="1"/>
  <c r="E808" i="1"/>
  <c r="N812" i="1"/>
  <c r="E812" i="1"/>
  <c r="X812" i="1" s="1"/>
  <c r="N816" i="1"/>
  <c r="E816" i="1"/>
  <c r="X816" i="1" s="1"/>
  <c r="N820" i="1"/>
  <c r="E820" i="1"/>
  <c r="X820" i="1" s="1"/>
  <c r="N824" i="1"/>
  <c r="E824" i="1"/>
  <c r="N828" i="1"/>
  <c r="E828" i="1"/>
  <c r="W828" i="1" s="1"/>
  <c r="R832" i="1"/>
  <c r="N832" i="1"/>
  <c r="E832" i="1"/>
  <c r="N836" i="1"/>
  <c r="E836" i="1"/>
  <c r="N840" i="1"/>
  <c r="E840" i="1"/>
  <c r="W840" i="1" s="1"/>
  <c r="N844" i="1"/>
  <c r="E844" i="1"/>
  <c r="R848" i="1"/>
  <c r="N848" i="1"/>
  <c r="E848" i="1"/>
  <c r="N852" i="1"/>
  <c r="E852" i="1"/>
  <c r="N856" i="1"/>
  <c r="E856" i="1"/>
  <c r="X856" i="1" s="1"/>
  <c r="N860" i="1"/>
  <c r="E860" i="1"/>
  <c r="R864" i="1"/>
  <c r="N864" i="1"/>
  <c r="E864" i="1"/>
  <c r="N868" i="1"/>
  <c r="E868" i="1"/>
  <c r="N872" i="1"/>
  <c r="E872" i="1"/>
  <c r="X872" i="1" s="1"/>
  <c r="N876" i="1"/>
  <c r="E876" i="1"/>
  <c r="X876" i="1" s="1"/>
  <c r="R880" i="1"/>
  <c r="N880" i="1"/>
  <c r="E880" i="1"/>
  <c r="N884" i="1"/>
  <c r="E884" i="1"/>
  <c r="N888" i="1"/>
  <c r="E888" i="1"/>
  <c r="X888" i="1" s="1"/>
  <c r="N892" i="1"/>
  <c r="E892" i="1"/>
  <c r="W892" i="1" s="1"/>
  <c r="R896" i="1"/>
  <c r="N896" i="1"/>
  <c r="E896" i="1"/>
  <c r="N900" i="1"/>
  <c r="E900" i="1"/>
  <c r="N904" i="1"/>
  <c r="E904" i="1"/>
  <c r="W904" i="1" s="1"/>
  <c r="N908" i="1"/>
  <c r="E908" i="1"/>
  <c r="R912" i="1"/>
  <c r="N912" i="1"/>
  <c r="E912" i="1"/>
  <c r="N916" i="1"/>
  <c r="E916" i="1"/>
  <c r="N920" i="1"/>
  <c r="E920" i="1"/>
  <c r="W920" i="1" s="1"/>
  <c r="N924" i="1"/>
  <c r="E924" i="1"/>
  <c r="R928" i="1"/>
  <c r="N928" i="1"/>
  <c r="E928" i="1"/>
  <c r="N932" i="1"/>
  <c r="E932" i="1"/>
  <c r="N936" i="1"/>
  <c r="E936" i="1"/>
  <c r="W936" i="1" s="1"/>
  <c r="N940" i="1"/>
  <c r="E940" i="1"/>
  <c r="W940" i="1" s="1"/>
  <c r="R944" i="1"/>
  <c r="N944" i="1"/>
  <c r="E944" i="1"/>
  <c r="N948" i="1"/>
  <c r="E948" i="1"/>
  <c r="N952" i="1"/>
  <c r="E952" i="1"/>
  <c r="W952" i="1" s="1"/>
  <c r="N956" i="1"/>
  <c r="E956" i="1"/>
  <c r="W956" i="1" s="1"/>
  <c r="R960" i="1"/>
  <c r="N960" i="1"/>
  <c r="E960" i="1"/>
  <c r="N964" i="1"/>
  <c r="E964" i="1"/>
  <c r="N968" i="1"/>
  <c r="E968" i="1"/>
  <c r="W968" i="1" s="1"/>
  <c r="N972" i="1"/>
  <c r="E972" i="1"/>
  <c r="R976" i="1"/>
  <c r="N976" i="1"/>
  <c r="E976" i="1"/>
  <c r="N980" i="1"/>
  <c r="E980" i="1"/>
  <c r="W980" i="1" s="1"/>
  <c r="N984" i="1"/>
  <c r="E984" i="1"/>
  <c r="N988" i="1"/>
  <c r="E988" i="1"/>
  <c r="W988" i="1" s="1"/>
  <c r="N992" i="1"/>
  <c r="E992" i="1"/>
  <c r="N996" i="1"/>
  <c r="E996" i="1"/>
  <c r="X996" i="1" s="1"/>
  <c r="N1000" i="1"/>
  <c r="E1000" i="1"/>
  <c r="N1004" i="1"/>
  <c r="E1004" i="1"/>
  <c r="W1004" i="1" s="1"/>
  <c r="N1008" i="1"/>
  <c r="E1008" i="1"/>
  <c r="N1012" i="1"/>
  <c r="E1012" i="1"/>
  <c r="W1012" i="1" s="1"/>
  <c r="C6" i="2"/>
  <c r="F6" i="2"/>
  <c r="G6" i="2" s="1"/>
  <c r="E6" i="2"/>
  <c r="T6" i="2"/>
  <c r="AA5" i="2" s="1"/>
  <c r="R190" i="1"/>
  <c r="E190" i="1"/>
  <c r="W190" i="1" s="1"/>
  <c r="G346" i="2"/>
  <c r="G208" i="2"/>
  <c r="H228" i="2"/>
  <c r="H230" i="2"/>
  <c r="H232" i="2"/>
  <c r="H234" i="2"/>
  <c r="H236" i="2"/>
  <c r="H238" i="2"/>
  <c r="H240" i="2"/>
  <c r="H242" i="2"/>
  <c r="H244" i="2"/>
  <c r="H246" i="2"/>
  <c r="H248" i="2"/>
  <c r="H250" i="2"/>
  <c r="H252" i="2"/>
  <c r="H254" i="2"/>
  <c r="H256" i="2"/>
  <c r="H258" i="2"/>
  <c r="H260" i="2"/>
  <c r="G29" i="2"/>
  <c r="G227" i="2"/>
  <c r="G229" i="2"/>
  <c r="H229" i="2"/>
  <c r="H231" i="2"/>
  <c r="R424" i="1"/>
  <c r="H233" i="2"/>
  <c r="G235" i="2"/>
  <c r="H235" i="2"/>
  <c r="G237" i="2"/>
  <c r="N66" i="1"/>
  <c r="R428" i="1"/>
  <c r="H237" i="2"/>
  <c r="G239" i="2"/>
  <c r="H239" i="2"/>
  <c r="G241" i="2"/>
  <c r="N17" i="1"/>
  <c r="H241" i="2"/>
  <c r="G243" i="2"/>
  <c r="N47" i="1"/>
  <c r="H243" i="2"/>
  <c r="G245" i="2"/>
  <c r="H245" i="2"/>
  <c r="G247" i="2"/>
  <c r="N53" i="1"/>
  <c r="H247" i="2"/>
  <c r="G249" i="2"/>
  <c r="H249" i="2"/>
  <c r="G251" i="2"/>
  <c r="R440" i="1"/>
  <c r="H251" i="2"/>
  <c r="G253" i="2"/>
  <c r="W338" i="1"/>
  <c r="H253" i="2"/>
  <c r="G255" i="2"/>
  <c r="H255" i="2"/>
  <c r="G257" i="2"/>
  <c r="R446" i="1"/>
  <c r="H257" i="2"/>
  <c r="G259" i="2"/>
  <c r="H259" i="2"/>
  <c r="G261" i="2"/>
  <c r="R419" i="1"/>
  <c r="H261" i="2"/>
  <c r="G436" i="2"/>
  <c r="G282" i="2"/>
  <c r="G423" i="2"/>
  <c r="R1010" i="1"/>
  <c r="G11" i="2"/>
  <c r="G120" i="2"/>
  <c r="G231" i="2"/>
  <c r="G372" i="2"/>
  <c r="R420" i="1"/>
  <c r="R425" i="1"/>
  <c r="R441" i="1"/>
  <c r="R432" i="1"/>
  <c r="R422" i="1"/>
  <c r="R426" i="1"/>
  <c r="R434" i="1"/>
  <c r="R442" i="1"/>
  <c r="R430" i="1"/>
  <c r="R438" i="1"/>
  <c r="R423" i="1"/>
  <c r="R439" i="1"/>
  <c r="R918" i="1"/>
  <c r="W993" i="1"/>
  <c r="R991" i="1"/>
  <c r="R710" i="1"/>
  <c r="R909" i="1"/>
  <c r="G45" i="2"/>
  <c r="G78" i="2"/>
  <c r="G308" i="2"/>
  <c r="G359" i="2"/>
  <c r="G410" i="2"/>
  <c r="G61" i="2"/>
  <c r="G94" i="2"/>
  <c r="G244" i="2"/>
  <c r="G295" i="2"/>
  <c r="R881" i="1"/>
  <c r="H9" i="2"/>
  <c r="H25" i="2"/>
  <c r="H27" i="2"/>
  <c r="H43" i="2"/>
  <c r="H76" i="2"/>
  <c r="H118" i="2"/>
  <c r="H147" i="2"/>
  <c r="H157" i="2"/>
  <c r="H159" i="2"/>
  <c r="H191" i="2"/>
  <c r="H204" i="2"/>
  <c r="H206" i="2"/>
  <c r="R800" i="1"/>
  <c r="G998" i="2"/>
  <c r="G950" i="2"/>
  <c r="G461" i="2"/>
  <c r="G457" i="2"/>
  <c r="G453" i="2"/>
  <c r="G449" i="2"/>
  <c r="G445" i="2"/>
  <c r="G441" i="2"/>
  <c r="G437" i="2"/>
  <c r="G433" i="2"/>
  <c r="G429" i="2"/>
  <c r="G425" i="2"/>
  <c r="G421" i="2"/>
  <c r="G417" i="2"/>
  <c r="G413" i="2"/>
  <c r="G409" i="2"/>
  <c r="G405" i="2"/>
  <c r="G401" i="2"/>
  <c r="G397" i="2"/>
  <c r="G393" i="2"/>
  <c r="G389" i="2"/>
  <c r="G385" i="2"/>
  <c r="G381" i="2"/>
  <c r="G377" i="2"/>
  <c r="G373" i="2"/>
  <c r="G369" i="2"/>
  <c r="G365" i="2"/>
  <c r="G361" i="2"/>
  <c r="G357" i="2"/>
  <c r="G353" i="2"/>
  <c r="G349" i="2"/>
  <c r="G345" i="2"/>
  <c r="G341" i="2"/>
  <c r="G337" i="2"/>
  <c r="G333" i="2"/>
  <c r="G329" i="2"/>
  <c r="G325" i="2"/>
  <c r="G321" i="2"/>
  <c r="G317" i="2"/>
  <c r="G313" i="2"/>
  <c r="G309" i="2"/>
  <c r="G305" i="2"/>
  <c r="G301" i="2"/>
  <c r="G297" i="2"/>
  <c r="G293" i="2"/>
  <c r="G289" i="2"/>
  <c r="G285" i="2"/>
  <c r="G281" i="2"/>
  <c r="G277" i="2"/>
  <c r="G273" i="2"/>
  <c r="G269" i="2"/>
  <c r="G265" i="2"/>
  <c r="G233" i="2"/>
  <c r="G223" i="2"/>
  <c r="G213" i="2"/>
  <c r="G205" i="2"/>
  <c r="G197" i="2"/>
  <c r="G186" i="2"/>
  <c r="G178" i="2"/>
  <c r="G171" i="2"/>
  <c r="G166" i="2"/>
  <c r="G157" i="2"/>
  <c r="G154" i="2"/>
  <c r="G507" i="2"/>
  <c r="G462" i="2"/>
  <c r="G459" i="2"/>
  <c r="G456" i="2"/>
  <c r="G446" i="2"/>
  <c r="G443" i="2"/>
  <c r="G440" i="2"/>
  <c r="G430" i="2"/>
  <c r="G427" i="2"/>
  <c r="G424" i="2"/>
  <c r="G414" i="2"/>
  <c r="G411" i="2"/>
  <c r="G408" i="2"/>
  <c r="G398" i="2"/>
  <c r="G395" i="2"/>
  <c r="G392" i="2"/>
  <c r="G382" i="2"/>
  <c r="G379" i="2"/>
  <c r="G376" i="2"/>
  <c r="G366" i="2"/>
  <c r="G363" i="2"/>
  <c r="G360" i="2"/>
  <c r="G350" i="2"/>
  <c r="G347" i="2"/>
  <c r="G344" i="2"/>
  <c r="G334" i="2"/>
  <c r="G331" i="2"/>
  <c r="G328" i="2"/>
  <c r="G318" i="2"/>
  <c r="G315" i="2"/>
  <c r="G312" i="2"/>
  <c r="G302" i="2"/>
  <c r="G299" i="2"/>
  <c r="G296" i="2"/>
  <c r="G286" i="2"/>
  <c r="G283" i="2"/>
  <c r="G280" i="2"/>
  <c r="G270" i="2"/>
  <c r="G267" i="2"/>
  <c r="G264" i="2"/>
  <c r="G254" i="2"/>
  <c r="G248" i="2"/>
  <c r="G238" i="2"/>
  <c r="G232" i="2"/>
  <c r="G216" i="2"/>
  <c r="G209" i="2"/>
  <c r="G204" i="2"/>
  <c r="G181" i="2"/>
  <c r="G150" i="2"/>
  <c r="G147" i="2"/>
  <c r="G131" i="2"/>
  <c r="G126" i="2"/>
  <c r="G123" i="2"/>
  <c r="G113" i="2"/>
  <c r="G108" i="2"/>
  <c r="G105" i="2"/>
  <c r="G97" i="2"/>
  <c r="G89" i="2"/>
  <c r="G79" i="2"/>
  <c r="G71" i="2"/>
  <c r="G64" i="2"/>
  <c r="G56" i="2"/>
  <c r="G46" i="2"/>
  <c r="G38" i="2"/>
  <c r="G25" i="2"/>
  <c r="G12" i="2"/>
  <c r="G320" i="2"/>
  <c r="G294" i="2"/>
  <c r="G288" i="2"/>
  <c r="G275" i="2"/>
  <c r="G262" i="2"/>
  <c r="G256" i="2"/>
  <c r="G230" i="2"/>
  <c r="G190" i="2"/>
  <c r="G185" i="2"/>
  <c r="G156" i="2"/>
  <c r="G141" i="2"/>
  <c r="G463" i="2"/>
  <c r="G460" i="2"/>
  <c r="G450" i="2"/>
  <c r="G447" i="2"/>
  <c r="G444" i="2"/>
  <c r="G434" i="2"/>
  <c r="G431" i="2"/>
  <c r="G428" i="2"/>
  <c r="G418" i="2"/>
  <c r="G415" i="2"/>
  <c r="G412" i="2"/>
  <c r="G402" i="2"/>
  <c r="G399" i="2"/>
  <c r="G396" i="2"/>
  <c r="G386" i="2"/>
  <c r="G383" i="2"/>
  <c r="G380" i="2"/>
  <c r="G370" i="2"/>
  <c r="G367" i="2"/>
  <c r="G364" i="2"/>
  <c r="G354" i="2"/>
  <c r="G351" i="2"/>
  <c r="G348" i="2"/>
  <c r="G338" i="2"/>
  <c r="G335" i="2"/>
  <c r="G332" i="2"/>
  <c r="G322" i="2"/>
  <c r="G319" i="2"/>
  <c r="G316" i="2"/>
  <c r="G306" i="2"/>
  <c r="G303" i="2"/>
  <c r="G300" i="2"/>
  <c r="G290" i="2"/>
  <c r="G287" i="2"/>
  <c r="G284" i="2"/>
  <c r="G274" i="2"/>
  <c r="G271" i="2"/>
  <c r="G268" i="2"/>
  <c r="G258" i="2"/>
  <c r="G252" i="2"/>
  <c r="G242" i="2"/>
  <c r="G236" i="2"/>
  <c r="G224" i="2"/>
  <c r="G217" i="2"/>
  <c r="G212" i="2"/>
  <c r="G192" i="2"/>
  <c r="G189" i="2"/>
  <c r="G182" i="2"/>
  <c r="G177" i="2"/>
  <c r="G160" i="2"/>
  <c r="G151" i="2"/>
  <c r="G148" i="2"/>
  <c r="G134" i="2"/>
  <c r="G127" i="2"/>
  <c r="G124" i="2"/>
  <c r="G116" i="2"/>
  <c r="G109" i="2"/>
  <c r="G106" i="2"/>
  <c r="G98" i="2"/>
  <c r="G90" i="2"/>
  <c r="G82" i="2"/>
  <c r="G74" i="2"/>
  <c r="G67" i="2"/>
  <c r="G57" i="2"/>
  <c r="G49" i="2"/>
  <c r="G41" i="2"/>
  <c r="G33" i="2"/>
  <c r="G26" i="2"/>
  <c r="G18" i="2"/>
  <c r="G15" i="2"/>
  <c r="G7" i="2"/>
  <c r="G454" i="2"/>
  <c r="G451" i="2"/>
  <c r="G448" i="2"/>
  <c r="G438" i="2"/>
  <c r="G435" i="2"/>
  <c r="G432" i="2"/>
  <c r="G422" i="2"/>
  <c r="G419" i="2"/>
  <c r="G416" i="2"/>
  <c r="G406" i="2"/>
  <c r="G403" i="2"/>
  <c r="G400" i="2"/>
  <c r="G390" i="2"/>
  <c r="G387" i="2"/>
  <c r="G384" i="2"/>
  <c r="G374" i="2"/>
  <c r="G371" i="2"/>
  <c r="G368" i="2"/>
  <c r="G358" i="2"/>
  <c r="G355" i="2"/>
  <c r="G352" i="2"/>
  <c r="G342" i="2"/>
  <c r="G339" i="2"/>
  <c r="G336" i="2"/>
  <c r="G326" i="2"/>
  <c r="G323" i="2"/>
  <c r="G310" i="2"/>
  <c r="G307" i="2"/>
  <c r="G304" i="2"/>
  <c r="G291" i="2"/>
  <c r="G278" i="2"/>
  <c r="G272" i="2"/>
  <c r="G246" i="2"/>
  <c r="G240" i="2"/>
  <c r="G220" i="2"/>
  <c r="G200" i="2"/>
  <c r="G193" i="2"/>
  <c r="G167" i="2"/>
  <c r="G8" i="2"/>
  <c r="H11" i="2"/>
  <c r="H20" i="2"/>
  <c r="G22" i="2"/>
  <c r="H38" i="2"/>
  <c r="H40" i="2"/>
  <c r="G42" i="2"/>
  <c r="H45" i="2"/>
  <c r="H56" i="2"/>
  <c r="H58" i="2"/>
  <c r="G60" i="2"/>
  <c r="H61" i="2"/>
  <c r="H63" i="2"/>
  <c r="H71" i="2"/>
  <c r="H73" i="2"/>
  <c r="G75" i="2"/>
  <c r="H78" i="2"/>
  <c r="H89" i="2"/>
  <c r="H91" i="2"/>
  <c r="G93" i="2"/>
  <c r="H94" i="2"/>
  <c r="H96" i="2"/>
  <c r="H105" i="2"/>
  <c r="H107" i="2"/>
  <c r="H113" i="2"/>
  <c r="H115" i="2"/>
  <c r="G117" i="2"/>
  <c r="H120" i="2"/>
  <c r="H122" i="2"/>
  <c r="H126" i="2"/>
  <c r="H128" i="2"/>
  <c r="H130" i="2"/>
  <c r="H142" i="2"/>
  <c r="G144" i="2"/>
  <c r="G201" i="2"/>
  <c r="G228" i="2"/>
  <c r="G266" i="2"/>
  <c r="G279" i="2"/>
  <c r="G292" i="2"/>
  <c r="G330" i="2"/>
  <c r="G343" i="2"/>
  <c r="G356" i="2"/>
  <c r="G394" i="2"/>
  <c r="G407" i="2"/>
  <c r="G420" i="2"/>
  <c r="G458" i="2"/>
  <c r="R988" i="1"/>
  <c r="H17" i="2"/>
  <c r="G19" i="2"/>
  <c r="H22" i="2"/>
  <c r="H24" i="2"/>
  <c r="H35" i="2"/>
  <c r="G37" i="2"/>
  <c r="G53" i="2"/>
  <c r="H84" i="2"/>
  <c r="G86" i="2"/>
  <c r="G102" i="2"/>
  <c r="H150" i="2"/>
  <c r="H168" i="2"/>
  <c r="H170" i="2"/>
  <c r="H172" i="2"/>
  <c r="H174" i="2"/>
  <c r="H176" i="2"/>
  <c r="H186" i="2"/>
  <c r="H188" i="2"/>
  <c r="H194" i="2"/>
  <c r="G196" i="2"/>
  <c r="G250" i="2"/>
  <c r="G263" i="2"/>
  <c r="G276" i="2"/>
  <c r="G314" i="2"/>
  <c r="G327" i="2"/>
  <c r="G340" i="2"/>
  <c r="G378" i="2"/>
  <c r="G391" i="2"/>
  <c r="G404" i="2"/>
  <c r="G442" i="2"/>
  <c r="G455" i="2"/>
  <c r="R466" i="1"/>
  <c r="H12" i="2"/>
  <c r="H14" i="2"/>
  <c r="G16" i="2"/>
  <c r="H30" i="2"/>
  <c r="H32" i="2"/>
  <c r="G34" i="2"/>
  <c r="H37" i="2"/>
  <c r="H46" i="2"/>
  <c r="H48" i="2"/>
  <c r="H50" i="2"/>
  <c r="G52" i="2"/>
  <c r="H53" i="2"/>
  <c r="H55" i="2"/>
  <c r="H64" i="2"/>
  <c r="H66" i="2"/>
  <c r="H68" i="2"/>
  <c r="H70" i="2"/>
  <c r="H79" i="2"/>
  <c r="H81" i="2"/>
  <c r="G83" i="2"/>
  <c r="H86" i="2"/>
  <c r="H88" i="2"/>
  <c r="H97" i="2"/>
  <c r="H99" i="2"/>
  <c r="G101" i="2"/>
  <c r="H102" i="2"/>
  <c r="H104" i="2"/>
  <c r="H108" i="2"/>
  <c r="H110" i="2"/>
  <c r="H112" i="2"/>
  <c r="H123" i="2"/>
  <c r="H125" i="2"/>
  <c r="H131" i="2"/>
  <c r="H133" i="2"/>
  <c r="H135" i="2"/>
  <c r="H209" i="2"/>
  <c r="H211" i="2"/>
  <c r="H223" i="2"/>
  <c r="G234" i="2"/>
  <c r="G260" i="2"/>
  <c r="G298" i="2"/>
  <c r="G311" i="2"/>
  <c r="G324" i="2"/>
  <c r="G362" i="2"/>
  <c r="G375" i="2"/>
  <c r="G388" i="2"/>
  <c r="G426" i="2"/>
  <c r="G439" i="2"/>
  <c r="G452" i="2"/>
  <c r="H139" i="2"/>
  <c r="H146" i="2"/>
  <c r="H154" i="2"/>
  <c r="H161" i="2"/>
  <c r="H165" i="2"/>
  <c r="H183" i="2"/>
  <c r="H196" i="2"/>
  <c r="H201" i="2"/>
  <c r="H213" i="2"/>
  <c r="H218" i="2"/>
  <c r="H8" i="2"/>
  <c r="H10" i="2"/>
  <c r="H13" i="2"/>
  <c r="H16" i="2"/>
  <c r="H19" i="2"/>
  <c r="H21" i="2"/>
  <c r="H29" i="2"/>
  <c r="H31" i="2"/>
  <c r="H34" i="2"/>
  <c r="H36" i="2"/>
  <c r="H39" i="2"/>
  <c r="H42" i="2"/>
  <c r="H44" i="2"/>
  <c r="H47" i="2"/>
  <c r="H52" i="2"/>
  <c r="H60" i="2"/>
  <c r="H65" i="2"/>
  <c r="H72" i="2"/>
  <c r="H75" i="2"/>
  <c r="H77" i="2"/>
  <c r="H80" i="2"/>
  <c r="H83" i="2"/>
  <c r="H85" i="2"/>
  <c r="H93" i="2"/>
  <c r="H101" i="2"/>
  <c r="H114" i="2"/>
  <c r="H117" i="2"/>
  <c r="H119" i="2"/>
  <c r="H132" i="2"/>
  <c r="H141" i="2"/>
  <c r="H143" i="2"/>
  <c r="H156" i="2"/>
  <c r="H158" i="2"/>
  <c r="H171" i="2"/>
  <c r="H173" i="2"/>
  <c r="H175" i="2"/>
  <c r="H185" i="2"/>
  <c r="H187" i="2"/>
  <c r="H190" i="2"/>
  <c r="H193" i="2"/>
  <c r="H195" i="2"/>
  <c r="H205" i="2"/>
  <c r="H207" i="2"/>
  <c r="H210" i="2"/>
  <c r="H220" i="2"/>
  <c r="H222" i="2"/>
  <c r="H227" i="2"/>
  <c r="H137" i="2"/>
  <c r="H144" i="2"/>
  <c r="H149" i="2"/>
  <c r="H163" i="2"/>
  <c r="H178" i="2"/>
  <c r="H180" i="2"/>
  <c r="H198" i="2"/>
  <c r="H203" i="2"/>
  <c r="H215" i="2"/>
  <c r="H225" i="2"/>
  <c r="H7" i="2"/>
  <c r="H15" i="2"/>
  <c r="H18" i="2"/>
  <c r="H23" i="2"/>
  <c r="H26" i="2"/>
  <c r="H28" i="2"/>
  <c r="H33" i="2"/>
  <c r="H41" i="2"/>
  <c r="H49" i="2"/>
  <c r="H51" i="2"/>
  <c r="H54" i="2"/>
  <c r="H57" i="2"/>
  <c r="H59" i="2"/>
  <c r="H62" i="2"/>
  <c r="H67" i="2"/>
  <c r="H69" i="2"/>
  <c r="H74" i="2"/>
  <c r="H82" i="2"/>
  <c r="H87" i="2"/>
  <c r="H90" i="2"/>
  <c r="H92" i="2"/>
  <c r="H95" i="2"/>
  <c r="H98" i="2"/>
  <c r="H100" i="2"/>
  <c r="H103" i="2"/>
  <c r="H106" i="2"/>
  <c r="H109" i="2"/>
  <c r="H111" i="2"/>
  <c r="H116" i="2"/>
  <c r="H121" i="2"/>
  <c r="H124" i="2"/>
  <c r="H127" i="2"/>
  <c r="H129" i="2"/>
  <c r="H134" i="2"/>
  <c r="H136" i="2"/>
  <c r="H138" i="2"/>
  <c r="H140" i="2"/>
  <c r="H145" i="2"/>
  <c r="H148" i="2"/>
  <c r="H151" i="2"/>
  <c r="H153" i="2"/>
  <c r="H155" i="2"/>
  <c r="H166" i="2"/>
  <c r="H177" i="2"/>
  <c r="H179" i="2"/>
  <c r="H182" i="2"/>
  <c r="H184" i="2"/>
  <c r="H197" i="2"/>
  <c r="H199" i="2"/>
  <c r="H202" i="2"/>
  <c r="H212" i="2"/>
  <c r="H214" i="2"/>
  <c r="H217" i="2"/>
  <c r="H219" i="2"/>
  <c r="H152" i="2"/>
  <c r="H160" i="2"/>
  <c r="H162" i="2"/>
  <c r="H164" i="2"/>
  <c r="H167" i="2"/>
  <c r="H169" i="2"/>
  <c r="H181" i="2"/>
  <c r="H189" i="2"/>
  <c r="H192" i="2"/>
  <c r="H200" i="2"/>
  <c r="H208" i="2"/>
  <c r="H216" i="2"/>
  <c r="H221" i="2"/>
  <c r="H224" i="2"/>
  <c r="H226" i="2"/>
  <c r="R14" i="1"/>
  <c r="H6" i="2"/>
  <c r="G50" i="2"/>
  <c r="G66" i="2"/>
  <c r="G170" i="2"/>
  <c r="G140" i="2"/>
  <c r="G70" i="2"/>
  <c r="G112" i="2"/>
  <c r="G130" i="2"/>
  <c r="G30" i="2"/>
  <c r="G174" i="2"/>
  <c r="N20" i="1"/>
  <c r="N31" i="1"/>
  <c r="W241" i="1"/>
  <c r="N24" i="1"/>
  <c r="N18" i="1"/>
  <c r="N27" i="1"/>
  <c r="N35" i="1"/>
  <c r="N39" i="1"/>
  <c r="N43" i="1"/>
  <c r="N51" i="1"/>
  <c r="N55" i="1"/>
  <c r="N59" i="1"/>
  <c r="N63" i="1"/>
  <c r="N67" i="1"/>
  <c r="N71" i="1"/>
  <c r="N75" i="1"/>
  <c r="N79" i="1"/>
  <c r="N83" i="1"/>
  <c r="N87" i="1"/>
  <c r="N91" i="1"/>
  <c r="N95" i="1"/>
  <c r="N9" i="1"/>
  <c r="N11" i="1"/>
  <c r="N15" i="1"/>
  <c r="N22" i="1"/>
  <c r="W201" i="1"/>
  <c r="W219" i="1"/>
  <c r="N26" i="1"/>
  <c r="N28" i="1"/>
  <c r="N30" i="1"/>
  <c r="N33" i="1"/>
  <c r="N37" i="1"/>
  <c r="N41" i="1"/>
  <c r="N45" i="1"/>
  <c r="N49" i="1"/>
  <c r="N57" i="1"/>
  <c r="N61" i="1"/>
  <c r="N65" i="1"/>
  <c r="N69" i="1"/>
  <c r="N73" i="1"/>
  <c r="N77" i="1"/>
  <c r="N81" i="1"/>
  <c r="N85" i="1"/>
  <c r="N89" i="1"/>
  <c r="N93" i="1"/>
  <c r="W272" i="1"/>
  <c r="R594" i="1"/>
  <c r="R475" i="1"/>
  <c r="R595" i="1"/>
  <c r="R612" i="1"/>
  <c r="R754" i="1"/>
  <c r="R788" i="1"/>
  <c r="R691" i="1"/>
  <c r="R694" i="1"/>
  <c r="R820" i="1"/>
  <c r="R854" i="1"/>
  <c r="R865" i="1"/>
  <c r="R889" i="1"/>
  <c r="R634" i="1"/>
  <c r="R668" i="1"/>
  <c r="R845" i="1"/>
  <c r="R492" i="1"/>
  <c r="R537" i="1"/>
  <c r="R624" i="1"/>
  <c r="R640" i="1"/>
  <c r="R670" i="1"/>
  <c r="R698" i="1"/>
  <c r="R740" i="1"/>
  <c r="R791" i="1"/>
  <c r="R875" i="1"/>
  <c r="R905" i="1"/>
  <c r="R953" i="1"/>
  <c r="W441" i="1"/>
  <c r="R491" i="1"/>
  <c r="R636" i="1"/>
  <c r="R639" i="1"/>
  <c r="R644" i="1"/>
  <c r="R678" i="1"/>
  <c r="R752" i="1"/>
  <c r="R799" i="1"/>
  <c r="R935" i="1"/>
  <c r="R969" i="1"/>
  <c r="T6" i="1"/>
  <c r="R436" i="1"/>
  <c r="W643" i="1"/>
  <c r="W918" i="1"/>
  <c r="W425" i="1"/>
  <c r="R554" i="1"/>
  <c r="R566" i="1"/>
  <c r="R681" i="1"/>
  <c r="R705" i="1"/>
  <c r="R736" i="1"/>
  <c r="R748" i="1"/>
  <c r="R841" i="1"/>
  <c r="R869" i="1"/>
  <c r="R876" i="1"/>
  <c r="R882" i="1"/>
  <c r="W905" i="1"/>
  <c r="R933" i="1"/>
  <c r="R939" i="1"/>
  <c r="R956" i="1"/>
  <c r="R973" i="1"/>
  <c r="X424" i="1"/>
  <c r="X853" i="1"/>
  <c r="R946" i="1"/>
  <c r="R993" i="1"/>
  <c r="R8" i="1"/>
  <c r="T13" i="1"/>
  <c r="R457" i="1"/>
  <c r="R459" i="1"/>
  <c r="R493" i="1"/>
  <c r="W969" i="1"/>
  <c r="R476" i="1"/>
  <c r="R502" i="1"/>
  <c r="R602" i="1"/>
  <c r="R604" i="1"/>
  <c r="R611" i="1"/>
  <c r="R622" i="1"/>
  <c r="R732" i="1"/>
  <c r="R759" i="1"/>
  <c r="W788" i="1"/>
  <c r="R823" i="1"/>
  <c r="W914" i="1"/>
  <c r="W953" i="1"/>
  <c r="R1001" i="1"/>
  <c r="R986" i="1"/>
  <c r="S10" i="1"/>
  <c r="R444" i="1"/>
  <c r="R452" i="1"/>
  <c r="R454" i="1"/>
  <c r="R539" i="1"/>
  <c r="R540" i="1"/>
  <c r="W543" i="1"/>
  <c r="R572" i="1"/>
  <c r="R591" i="1"/>
  <c r="R616" i="1"/>
  <c r="R618" i="1"/>
  <c r="R627" i="1"/>
  <c r="R654" i="1"/>
  <c r="R666" i="1"/>
  <c r="R688" i="1"/>
  <c r="R735" i="1"/>
  <c r="R744" i="1"/>
  <c r="R765" i="1"/>
  <c r="R839" i="1"/>
  <c r="R866" i="1"/>
  <c r="R891" i="1"/>
  <c r="R929" i="1"/>
  <c r="R999" i="1"/>
  <c r="R1007" i="1"/>
  <c r="X961" i="1"/>
  <c r="S8" i="1"/>
  <c r="S14" i="1"/>
  <c r="W603" i="1"/>
  <c r="W607" i="1"/>
  <c r="R676" i="1"/>
  <c r="X727" i="1"/>
  <c r="R727" i="1"/>
  <c r="R757" i="1"/>
  <c r="R870" i="1"/>
  <c r="R892" i="1"/>
  <c r="W926" i="1"/>
  <c r="X926" i="1"/>
  <c r="X946" i="1"/>
  <c r="W946" i="1"/>
  <c r="R981" i="1"/>
  <c r="R1013" i="1"/>
  <c r="X1013" i="1"/>
  <c r="T19" i="1"/>
  <c r="R9" i="1"/>
  <c r="AM5" i="1"/>
  <c r="S7" i="1"/>
  <c r="S18" i="1"/>
  <c r="W423" i="1"/>
  <c r="R450" i="1"/>
  <c r="R455" i="1"/>
  <c r="R471" i="1"/>
  <c r="R473" i="1"/>
  <c r="R477" i="1"/>
  <c r="R507" i="1"/>
  <c r="R523" i="1"/>
  <c r="R535" i="1"/>
  <c r="R586" i="1"/>
  <c r="R599" i="1"/>
  <c r="R628" i="1"/>
  <c r="R632" i="1"/>
  <c r="R658" i="1"/>
  <c r="R704" i="1"/>
  <c r="W715" i="1"/>
  <c r="R775" i="1"/>
  <c r="R804" i="1"/>
  <c r="R814" i="1"/>
  <c r="R816" i="1"/>
  <c r="X854" i="1"/>
  <c r="W854" i="1"/>
  <c r="X862" i="1"/>
  <c r="R871" i="1"/>
  <c r="R917" i="1"/>
  <c r="R955" i="1"/>
  <c r="R1012" i="1"/>
  <c r="R919" i="1"/>
  <c r="R925" i="1"/>
  <c r="R934" i="1"/>
  <c r="R940" i="1"/>
  <c r="R945" i="1"/>
  <c r="X881" i="1"/>
  <c r="W1001" i="1"/>
  <c r="X440" i="1"/>
  <c r="S12" i="1"/>
  <c r="T15" i="1"/>
  <c r="S19" i="1"/>
  <c r="T20" i="1"/>
  <c r="R29" i="1"/>
  <c r="T38" i="1"/>
  <c r="T54" i="1"/>
  <c r="T62" i="1"/>
  <c r="R484" i="1"/>
  <c r="R500" i="1"/>
  <c r="R506" i="1"/>
  <c r="R526" i="1"/>
  <c r="R556" i="1"/>
  <c r="R606" i="1"/>
  <c r="R614" i="1"/>
  <c r="R623" i="1"/>
  <c r="R682" i="1"/>
  <c r="R762" i="1"/>
  <c r="R773" i="1"/>
  <c r="R850" i="1"/>
  <c r="R966" i="1"/>
  <c r="U6" i="1"/>
  <c r="E6" i="1" s="1"/>
  <c r="N7" i="1"/>
  <c r="R20" i="1"/>
  <c r="T22" i="1"/>
  <c r="R36" i="1"/>
  <c r="R44" i="1"/>
  <c r="R52" i="1"/>
  <c r="R60" i="1"/>
  <c r="R68" i="1"/>
  <c r="R429" i="1"/>
  <c r="R445" i="1"/>
  <c r="R460" i="1"/>
  <c r="R464" i="1"/>
  <c r="R468" i="1"/>
  <c r="R490" i="1"/>
  <c r="R510" i="1"/>
  <c r="R519" i="1"/>
  <c r="R521" i="1"/>
  <c r="R588" i="1"/>
  <c r="X604" i="1"/>
  <c r="R619" i="1"/>
  <c r="R649" i="1"/>
  <c r="R655" i="1"/>
  <c r="R673" i="1"/>
  <c r="R713" i="1"/>
  <c r="R733" i="1"/>
  <c r="R743" i="1"/>
  <c r="R776" i="1"/>
  <c r="R838" i="1"/>
  <c r="R893" i="1"/>
  <c r="R913" i="1"/>
  <c r="R950" i="1"/>
  <c r="R16" i="1"/>
  <c r="T46" i="1"/>
  <c r="N6" i="1"/>
  <c r="N16" i="1"/>
  <c r="R18" i="1"/>
  <c r="T23" i="1"/>
  <c r="R427" i="1"/>
  <c r="R443" i="1"/>
  <c r="W460" i="1"/>
  <c r="R474" i="1"/>
  <c r="R478" i="1"/>
  <c r="R494" i="1"/>
  <c r="R503" i="1"/>
  <c r="R505" i="1"/>
  <c r="R525" i="1"/>
  <c r="R532" i="1"/>
  <c r="R538" i="1"/>
  <c r="R555" i="1"/>
  <c r="R559" i="1"/>
  <c r="R563" i="1"/>
  <c r="R567" i="1"/>
  <c r="R574" i="1"/>
  <c r="R578" i="1"/>
  <c r="R582" i="1"/>
  <c r="R610" i="1"/>
  <c r="R620" i="1"/>
  <c r="R626" i="1"/>
  <c r="R674" i="1"/>
  <c r="R692" i="1"/>
  <c r="R699" i="1"/>
  <c r="R706" i="1"/>
  <c r="R760" i="1"/>
  <c r="R764" i="1"/>
  <c r="R770" i="1"/>
  <c r="R811" i="1"/>
  <c r="R824" i="1"/>
  <c r="W846" i="1"/>
  <c r="X846" i="1"/>
  <c r="R924" i="1"/>
  <c r="Q6" i="1" a="1"/>
  <c r="R7" i="1"/>
  <c r="T9" i="1"/>
  <c r="N10" i="1"/>
  <c r="T11" i="1"/>
  <c r="N13" i="1"/>
  <c r="T17" i="1"/>
  <c r="R19" i="1"/>
  <c r="T21" i="1"/>
  <c r="R28" i="1"/>
  <c r="AL4" i="1"/>
  <c r="R6" i="1"/>
  <c r="AL6" i="1"/>
  <c r="S11" i="1"/>
  <c r="S16" i="1"/>
  <c r="S21" i="1"/>
  <c r="R27" i="1"/>
  <c r="T32" i="1"/>
  <c r="R37" i="1"/>
  <c r="T40" i="1"/>
  <c r="R45" i="1"/>
  <c r="T48" i="1"/>
  <c r="R53" i="1"/>
  <c r="T56" i="1"/>
  <c r="R61" i="1"/>
  <c r="T64" i="1"/>
  <c r="R69" i="1"/>
  <c r="R456" i="1"/>
  <c r="R461" i="1"/>
  <c r="X476" i="1"/>
  <c r="R487" i="1"/>
  <c r="R489" i="1"/>
  <c r="R509" i="1"/>
  <c r="R512" i="1"/>
  <c r="R516" i="1"/>
  <c r="R520" i="1"/>
  <c r="R522" i="1"/>
  <c r="R542" i="1"/>
  <c r="R546" i="1"/>
  <c r="R550" i="1"/>
  <c r="R587" i="1"/>
  <c r="R631" i="1"/>
  <c r="R646" i="1"/>
  <c r="R663" i="1"/>
  <c r="R741" i="1"/>
  <c r="R780" i="1"/>
  <c r="R898" i="1"/>
  <c r="R908" i="1"/>
  <c r="R972" i="1"/>
  <c r="X694" i="1"/>
  <c r="W694" i="1"/>
  <c r="R787" i="1"/>
  <c r="R796" i="1"/>
  <c r="R827" i="1"/>
  <c r="R829" i="1"/>
  <c r="R860" i="1"/>
  <c r="R877" i="1"/>
  <c r="R901" i="1"/>
  <c r="W925" i="1"/>
  <c r="R937" i="1"/>
  <c r="W945" i="1"/>
  <c r="R967" i="1"/>
  <c r="X977" i="1"/>
  <c r="W977" i="1"/>
  <c r="R1002" i="1"/>
  <c r="X636" i="1"/>
  <c r="R650" i="1"/>
  <c r="R679" i="1"/>
  <c r="R690" i="1"/>
  <c r="W698" i="1"/>
  <c r="R707" i="1"/>
  <c r="R714" i="1"/>
  <c r="R718" i="1"/>
  <c r="R730" i="1"/>
  <c r="W735" i="1"/>
  <c r="R738" i="1"/>
  <c r="R746" i="1"/>
  <c r="R751" i="1"/>
  <c r="R756" i="1"/>
  <c r="R768" i="1"/>
  <c r="R779" i="1"/>
  <c r="R792" i="1"/>
  <c r="R803" i="1"/>
  <c r="R812" i="1"/>
  <c r="R837" i="1"/>
  <c r="R849" i="1"/>
  <c r="R873" i="1"/>
  <c r="X894" i="1"/>
  <c r="R897" i="1"/>
  <c r="R921" i="1"/>
  <c r="R941" i="1"/>
  <c r="R949" i="1"/>
  <c r="W990" i="1"/>
  <c r="X990" i="1"/>
  <c r="W1006" i="1"/>
  <c r="X1006" i="1"/>
  <c r="R1009" i="1"/>
  <c r="W795" i="1"/>
  <c r="R795" i="1"/>
  <c r="R808" i="1"/>
  <c r="R819" i="1"/>
  <c r="R828" i="1"/>
  <c r="W830" i="1"/>
  <c r="X830" i="1"/>
  <c r="R833" i="1"/>
  <c r="R844" i="1"/>
  <c r="R857" i="1"/>
  <c r="W878" i="1"/>
  <c r="X878" i="1"/>
  <c r="R885" i="1"/>
  <c r="R965" i="1"/>
  <c r="R971" i="1"/>
  <c r="R985" i="1"/>
  <c r="W985" i="1"/>
  <c r="R1015" i="1"/>
  <c r="R957" i="1"/>
  <c r="R961" i="1"/>
  <c r="R977" i="1"/>
  <c r="R989" i="1"/>
  <c r="R996" i="1"/>
  <c r="R997" i="1"/>
  <c r="R1004" i="1"/>
  <c r="G854" i="2"/>
  <c r="G982" i="2"/>
  <c r="G10" i="2"/>
  <c r="G14" i="2"/>
  <c r="G21" i="2"/>
  <c r="G24" i="2"/>
  <c r="G28" i="2"/>
  <c r="G32" i="2"/>
  <c r="G36" i="2"/>
  <c r="G40" i="2"/>
  <c r="G44" i="2"/>
  <c r="G48" i="2"/>
  <c r="G55" i="2"/>
  <c r="G59" i="2"/>
  <c r="G69" i="2"/>
  <c r="G73" i="2"/>
  <c r="G77" i="2"/>
  <c r="G81" i="2"/>
  <c r="G85" i="2"/>
  <c r="G88" i="2"/>
  <c r="G92" i="2"/>
  <c r="G96" i="2"/>
  <c r="G100" i="2"/>
  <c r="G104" i="2"/>
  <c r="G111" i="2"/>
  <c r="G115" i="2"/>
  <c r="G122" i="2"/>
  <c r="G129" i="2"/>
  <c r="G136" i="2"/>
  <c r="G139" i="2"/>
  <c r="G146" i="2"/>
  <c r="G162" i="2"/>
  <c r="G165" i="2"/>
  <c r="G169" i="2"/>
  <c r="G173" i="2"/>
  <c r="G176" i="2"/>
  <c r="G180" i="2"/>
  <c r="G184" i="2"/>
  <c r="G188" i="2"/>
  <c r="G195" i="2"/>
  <c r="G199" i="2"/>
  <c r="G203" i="2"/>
  <c r="G207" i="2"/>
  <c r="G211" i="2"/>
  <c r="G215" i="2"/>
  <c r="G222" i="2"/>
  <c r="G226" i="2"/>
  <c r="G475" i="2"/>
  <c r="G504" i="2"/>
  <c r="G886" i="2"/>
  <c r="G1014" i="2"/>
  <c r="G9" i="2"/>
  <c r="G13" i="2"/>
  <c r="G20" i="2"/>
  <c r="G27" i="2"/>
  <c r="G31" i="2"/>
  <c r="G35" i="2"/>
  <c r="G39" i="2"/>
  <c r="G43" i="2"/>
  <c r="G47" i="2"/>
  <c r="G54" i="2"/>
  <c r="G58" i="2"/>
  <c r="G62" i="2"/>
  <c r="G68" i="2"/>
  <c r="G72" i="2"/>
  <c r="G76" i="2"/>
  <c r="G80" i="2"/>
  <c r="G84" i="2"/>
  <c r="G91" i="2"/>
  <c r="G95" i="2"/>
  <c r="G99" i="2"/>
  <c r="G103" i="2"/>
  <c r="G110" i="2"/>
  <c r="G114" i="2"/>
  <c r="G118" i="2"/>
  <c r="G121" i="2"/>
  <c r="G128" i="2"/>
  <c r="G132" i="2"/>
  <c r="G135" i="2"/>
  <c r="G138" i="2"/>
  <c r="G142" i="2"/>
  <c r="G145" i="2"/>
  <c r="G152" i="2"/>
  <c r="G158" i="2"/>
  <c r="G161" i="2"/>
  <c r="G164" i="2"/>
  <c r="G168" i="2"/>
  <c r="G172" i="2"/>
  <c r="G179" i="2"/>
  <c r="G183" i="2"/>
  <c r="G187" i="2"/>
  <c r="G194" i="2"/>
  <c r="G198" i="2"/>
  <c r="G202" i="2"/>
  <c r="G206" i="2"/>
  <c r="G210" i="2"/>
  <c r="G214" i="2"/>
  <c r="G218" i="2"/>
  <c r="G221" i="2"/>
  <c r="G225" i="2"/>
  <c r="G472" i="2"/>
  <c r="G495" i="2"/>
  <c r="G918" i="2"/>
  <c r="T8" i="1"/>
  <c r="T12" i="1"/>
  <c r="T14" i="1"/>
  <c r="L40" i="5"/>
  <c r="L36" i="5"/>
  <c r="L28" i="5"/>
  <c r="L24" i="5"/>
  <c r="L20" i="5"/>
  <c r="L12" i="5"/>
  <c r="L8" i="5"/>
  <c r="L4" i="5"/>
  <c r="L39" i="5"/>
  <c r="L35" i="5"/>
  <c r="L31" i="5"/>
  <c r="L27" i="5"/>
  <c r="L23" i="5"/>
  <c r="M19" i="5"/>
  <c r="L11" i="5"/>
  <c r="L7" i="5"/>
  <c r="L3" i="5"/>
  <c r="L38" i="5"/>
  <c r="L34" i="5"/>
  <c r="L30" i="5"/>
  <c r="L26" i="5"/>
  <c r="L22" i="5"/>
  <c r="L19" i="5"/>
  <c r="L10" i="5"/>
  <c r="L6" i="5"/>
  <c r="L2" i="5"/>
  <c r="L9" i="5"/>
  <c r="L41" i="5"/>
  <c r="L25" i="5"/>
  <c r="L5" i="5"/>
  <c r="L37" i="5"/>
  <c r="L21" i="5"/>
  <c r="L33" i="5"/>
  <c r="L15" i="5"/>
  <c r="T1005" i="1"/>
  <c r="T1004" i="1"/>
  <c r="T989" i="1"/>
  <c r="T988" i="1"/>
  <c r="T1013" i="1"/>
  <c r="T997" i="1"/>
  <c r="T981" i="1"/>
  <c r="T965" i="1"/>
  <c r="T949" i="1"/>
  <c r="T933" i="1"/>
  <c r="T917" i="1"/>
  <c r="T901" i="1"/>
  <c r="T885" i="1"/>
  <c r="T869" i="1"/>
  <c r="T853" i="1"/>
  <c r="T837" i="1"/>
  <c r="T1010" i="1"/>
  <c r="T1009" i="1"/>
  <c r="T994" i="1"/>
  <c r="T993" i="1"/>
  <c r="T978" i="1"/>
  <c r="T977" i="1"/>
  <c r="T962" i="1"/>
  <c r="T961" i="1"/>
  <c r="T946" i="1"/>
  <c r="T945" i="1"/>
  <c r="T930" i="1"/>
  <c r="T929" i="1"/>
  <c r="T914" i="1"/>
  <c r="T913" i="1"/>
  <c r="T898" i="1"/>
  <c r="T897" i="1"/>
  <c r="T882" i="1"/>
  <c r="T881" i="1"/>
  <c r="T866" i="1"/>
  <c r="T865" i="1"/>
  <c r="T850" i="1"/>
  <c r="T849" i="1"/>
  <c r="T834" i="1"/>
  <c r="T833" i="1"/>
  <c r="T1001" i="1"/>
  <c r="T973" i="1"/>
  <c r="T957" i="1"/>
  <c r="T941" i="1"/>
  <c r="T925" i="1"/>
  <c r="T909" i="1"/>
  <c r="T893" i="1"/>
  <c r="T877" i="1"/>
  <c r="T861" i="1"/>
  <c r="T845" i="1"/>
  <c r="T829" i="1"/>
  <c r="T816" i="1"/>
  <c r="T815" i="1"/>
  <c r="T800" i="1"/>
  <c r="T799" i="1"/>
  <c r="T784" i="1"/>
  <c r="T783" i="1"/>
  <c r="T768" i="1"/>
  <c r="T752" i="1"/>
  <c r="T736" i="1"/>
  <c r="T720" i="1"/>
  <c r="T985" i="1"/>
  <c r="T974" i="1"/>
  <c r="T958" i="1"/>
  <c r="T942" i="1"/>
  <c r="T926" i="1"/>
  <c r="T910" i="1"/>
  <c r="T894" i="1"/>
  <c r="T878" i="1"/>
  <c r="T862" i="1"/>
  <c r="T846" i="1"/>
  <c r="T830" i="1"/>
  <c r="T824" i="1"/>
  <c r="T823" i="1"/>
  <c r="T808" i="1"/>
  <c r="T807" i="1"/>
  <c r="T792" i="1"/>
  <c r="T791" i="1"/>
  <c r="T776" i="1"/>
  <c r="T775" i="1"/>
  <c r="T760" i="1"/>
  <c r="T759" i="1"/>
  <c r="T744" i="1"/>
  <c r="T743" i="1"/>
  <c r="T728" i="1"/>
  <c r="T727" i="1"/>
  <c r="T718" i="1"/>
  <c r="T714" i="1"/>
  <c r="T710" i="1"/>
  <c r="T706" i="1"/>
  <c r="T702" i="1"/>
  <c r="T698" i="1"/>
  <c r="T694" i="1"/>
  <c r="T690" i="1"/>
  <c r="T686" i="1"/>
  <c r="T956" i="1"/>
  <c r="T953" i="1"/>
  <c r="T936" i="1"/>
  <c r="T892" i="1"/>
  <c r="T889" i="1"/>
  <c r="T872" i="1"/>
  <c r="T828" i="1"/>
  <c r="T819" i="1"/>
  <c r="T804" i="1"/>
  <c r="T796" i="1"/>
  <c r="T787" i="1"/>
  <c r="T772" i="1"/>
  <c r="T764" i="1"/>
  <c r="T725" i="1"/>
  <c r="T674" i="1"/>
  <c r="T673" i="1"/>
  <c r="T658" i="1"/>
  <c r="T657" i="1"/>
  <c r="T644" i="1"/>
  <c r="T640" i="1"/>
  <c r="T636" i="1"/>
  <c r="T632" i="1"/>
  <c r="T628" i="1"/>
  <c r="T624" i="1"/>
  <c r="T620" i="1"/>
  <c r="T616" i="1"/>
  <c r="T612" i="1"/>
  <c r="T608" i="1"/>
  <c r="T604" i="1"/>
  <c r="T600" i="1"/>
  <c r="T596" i="1"/>
  <c r="T592" i="1"/>
  <c r="T588" i="1"/>
  <c r="T584" i="1"/>
  <c r="T580" i="1"/>
  <c r="T576" i="1"/>
  <c r="T572" i="1"/>
  <c r="T568" i="1"/>
  <c r="T564" i="1"/>
  <c r="T560" i="1"/>
  <c r="T556" i="1"/>
  <c r="T552" i="1"/>
  <c r="T548" i="1"/>
  <c r="T544" i="1"/>
  <c r="T540" i="1"/>
  <c r="T536" i="1"/>
  <c r="T532" i="1"/>
  <c r="T528" i="1"/>
  <c r="T524" i="1"/>
  <c r="T520" i="1"/>
  <c r="T516" i="1"/>
  <c r="T512" i="1"/>
  <c r="T508" i="1"/>
  <c r="T504" i="1"/>
  <c r="T500" i="1"/>
  <c r="T496" i="1"/>
  <c r="T492" i="1"/>
  <c r="T488" i="1"/>
  <c r="T484" i="1"/>
  <c r="T480" i="1"/>
  <c r="T476" i="1"/>
  <c r="T472" i="1"/>
  <c r="T468" i="1"/>
  <c r="T464" i="1"/>
  <c r="T460" i="1"/>
  <c r="T456" i="1"/>
  <c r="T452" i="1"/>
  <c r="T448" i="1"/>
  <c r="T444" i="1"/>
  <c r="T440" i="1"/>
  <c r="T436" i="1"/>
  <c r="T432" i="1"/>
  <c r="T428" i="1"/>
  <c r="T424" i="1"/>
  <c r="T420" i="1"/>
  <c r="T1002" i="1"/>
  <c r="T1000" i="1"/>
  <c r="T968" i="1"/>
  <c r="T924" i="1"/>
  <c r="T921" i="1"/>
  <c r="T904" i="1"/>
  <c r="T860" i="1"/>
  <c r="T857" i="1"/>
  <c r="T840" i="1"/>
  <c r="T820" i="1"/>
  <c r="T812" i="1"/>
  <c r="T803" i="1"/>
  <c r="T788" i="1"/>
  <c r="T780" i="1"/>
  <c r="T757" i="1"/>
  <c r="T749" i="1"/>
  <c r="T740" i="1"/>
  <c r="T732" i="1"/>
  <c r="T682" i="1"/>
  <c r="T666" i="1"/>
  <c r="T650" i="1"/>
  <c r="T940" i="1"/>
  <c r="T937" i="1"/>
  <c r="T920" i="1"/>
  <c r="T876" i="1"/>
  <c r="T873" i="1"/>
  <c r="T856" i="1"/>
  <c r="T811" i="1"/>
  <c r="T779" i="1"/>
  <c r="T773" i="1"/>
  <c r="T765" i="1"/>
  <c r="T756" i="1"/>
  <c r="T748" i="1"/>
  <c r="T739" i="1"/>
  <c r="T731" i="1"/>
  <c r="T707" i="1"/>
  <c r="T705" i="1"/>
  <c r="T691" i="1"/>
  <c r="T689" i="1"/>
  <c r="T679" i="1"/>
  <c r="T678" i="1"/>
  <c r="T663" i="1"/>
  <c r="T662" i="1"/>
  <c r="T952" i="1"/>
  <c r="T888" i="1"/>
  <c r="T699" i="1"/>
  <c r="T697" i="1"/>
  <c r="T669" i="1"/>
  <c r="T655" i="1"/>
  <c r="T639" i="1"/>
  <c r="T623" i="1"/>
  <c r="T607" i="1"/>
  <c r="T591" i="1"/>
  <c r="T575" i="1"/>
  <c r="T559" i="1"/>
  <c r="T543" i="1"/>
  <c r="T537" i="1"/>
  <c r="T521" i="1"/>
  <c r="S512" i="1"/>
  <c r="S510" i="1"/>
  <c r="T505" i="1"/>
  <c r="T503" i="1"/>
  <c r="S496" i="1"/>
  <c r="S494" i="1"/>
  <c r="T489" i="1"/>
  <c r="T487" i="1"/>
  <c r="S480" i="1"/>
  <c r="S478" i="1"/>
  <c r="T473" i="1"/>
  <c r="T471" i="1"/>
  <c r="S464" i="1"/>
  <c r="S462" i="1"/>
  <c r="T457" i="1"/>
  <c r="T455" i="1"/>
  <c r="S448" i="1"/>
  <c r="S446" i="1"/>
  <c r="T441" i="1"/>
  <c r="T439" i="1"/>
  <c r="S432" i="1"/>
  <c r="S430" i="1"/>
  <c r="T425" i="1"/>
  <c r="T423" i="1"/>
  <c r="S399" i="1"/>
  <c r="S395" i="1"/>
  <c r="S391" i="1"/>
  <c r="S387" i="1"/>
  <c r="T386" i="1"/>
  <c r="T385" i="1"/>
  <c r="T382" i="1"/>
  <c r="T381" i="1"/>
  <c r="T378" i="1"/>
  <c r="T377" i="1"/>
  <c r="T374" i="1"/>
  <c r="R348" i="1"/>
  <c r="R339" i="1"/>
  <c r="R338" i="1"/>
  <c r="R320" i="1"/>
  <c r="R313" i="1"/>
  <c r="R304" i="1"/>
  <c r="R263" i="1"/>
  <c r="T986" i="1"/>
  <c r="T984" i="1"/>
  <c r="T969" i="1"/>
  <c r="S941" i="1"/>
  <c r="T905" i="1"/>
  <c r="S877" i="1"/>
  <c r="T841" i="1"/>
  <c r="T827" i="1"/>
  <c r="S793" i="1"/>
  <c r="S792" i="1"/>
  <c r="T771" i="1"/>
  <c r="T763" i="1"/>
  <c r="T733" i="1"/>
  <c r="S704" i="1"/>
  <c r="S690" i="1"/>
  <c r="S675" i="1"/>
  <c r="S674" i="1"/>
  <c r="T654" i="1"/>
  <c r="S644" i="1"/>
  <c r="T635" i="1"/>
  <c r="S628" i="1"/>
  <c r="T619" i="1"/>
  <c r="S612" i="1"/>
  <c r="T603" i="1"/>
  <c r="S596" i="1"/>
  <c r="T587" i="1"/>
  <c r="S580" i="1"/>
  <c r="T571" i="1"/>
  <c r="S564" i="1"/>
  <c r="T555" i="1"/>
  <c r="S548" i="1"/>
  <c r="T539" i="1"/>
  <c r="S532" i="1"/>
  <c r="S530" i="1"/>
  <c r="T525" i="1"/>
  <c r="T523" i="1"/>
  <c r="S516" i="1"/>
  <c r="S514" i="1"/>
  <c r="T509" i="1"/>
  <c r="T507" i="1"/>
  <c r="S500" i="1"/>
  <c r="S498" i="1"/>
  <c r="T493" i="1"/>
  <c r="T491" i="1"/>
  <c r="S484" i="1"/>
  <c r="S482" i="1"/>
  <c r="T477" i="1"/>
  <c r="T475" i="1"/>
  <c r="S468" i="1"/>
  <c r="S466" i="1"/>
  <c r="T461" i="1"/>
  <c r="T459" i="1"/>
  <c r="S452" i="1"/>
  <c r="S450" i="1"/>
  <c r="T445" i="1"/>
  <c r="T443" i="1"/>
  <c r="S436" i="1"/>
  <c r="S434" i="1"/>
  <c r="T429" i="1"/>
  <c r="T427" i="1"/>
  <c r="S420" i="1"/>
  <c r="T415" i="1"/>
  <c r="T414" i="1"/>
  <c r="T411" i="1"/>
  <c r="T410" i="1"/>
  <c r="X409" i="1"/>
  <c r="T405" i="1"/>
  <c r="T404" i="1"/>
  <c r="S401" i="1"/>
  <c r="S397" i="1"/>
  <c r="S393" i="1"/>
  <c r="R392" i="1"/>
  <c r="S389" i="1"/>
  <c r="R388" i="1"/>
  <c r="S386" i="1"/>
  <c r="S385" i="1"/>
  <c r="S382" i="1"/>
  <c r="S381" i="1"/>
  <c r="S378" i="1"/>
  <c r="S377" i="1"/>
  <c r="S374" i="1"/>
  <c r="T371" i="1"/>
  <c r="T972" i="1"/>
  <c r="T908" i="1"/>
  <c r="T844" i="1"/>
  <c r="T741" i="1"/>
  <c r="T671" i="1"/>
  <c r="T653" i="1"/>
  <c r="T647" i="1"/>
  <c r="T631" i="1"/>
  <c r="T615" i="1"/>
  <c r="T599" i="1"/>
  <c r="T583" i="1"/>
  <c r="T567" i="1"/>
  <c r="T551" i="1"/>
  <c r="S544" i="1"/>
  <c r="S536" i="1"/>
  <c r="S534" i="1"/>
  <c r="S520" i="1"/>
  <c r="S518" i="1"/>
  <c r="S504" i="1"/>
  <c r="S502" i="1"/>
  <c r="S488" i="1"/>
  <c r="S486" i="1"/>
  <c r="S472" i="1"/>
  <c r="S470" i="1"/>
  <c r="S456" i="1"/>
  <c r="S454" i="1"/>
  <c r="S440" i="1"/>
  <c r="S438" i="1"/>
  <c r="S424" i="1"/>
  <c r="S422" i="1"/>
  <c r="T418" i="1"/>
  <c r="S415" i="1"/>
  <c r="S414" i="1"/>
  <c r="S411" i="1"/>
  <c r="S410" i="1"/>
  <c r="T408" i="1"/>
  <c r="S405" i="1"/>
  <c r="S404" i="1"/>
  <c r="T402" i="1"/>
  <c r="T398" i="1"/>
  <c r="R397" i="1"/>
  <c r="T394" i="1"/>
  <c r="T390" i="1"/>
  <c r="S383" i="1"/>
  <c r="S379" i="1"/>
  <c r="S375" i="1"/>
  <c r="T372" i="1"/>
  <c r="T368" i="1"/>
  <c r="S364" i="1"/>
  <c r="T363" i="1"/>
  <c r="R361" i="1"/>
  <c r="S360" i="1"/>
  <c r="T359" i="1"/>
  <c r="S356" i="1"/>
  <c r="T355" i="1"/>
  <c r="S349" i="1"/>
  <c r="T348" i="1"/>
  <c r="T347" i="1"/>
  <c r="S344" i="1"/>
  <c r="T343" i="1"/>
  <c r="S340" i="1"/>
  <c r="T339" i="1"/>
  <c r="X338" i="1"/>
  <c r="T338" i="1"/>
  <c r="T337" i="1"/>
  <c r="R335" i="1"/>
  <c r="S334" i="1"/>
  <c r="S333" i="1"/>
  <c r="T332" i="1"/>
  <c r="S328" i="1"/>
  <c r="S327" i="1"/>
  <c r="S326" i="1"/>
  <c r="S325" i="1"/>
  <c r="T324" i="1"/>
  <c r="S321" i="1"/>
  <c r="T320" i="1"/>
  <c r="S317" i="1"/>
  <c r="S316" i="1"/>
  <c r="S315" i="1"/>
  <c r="S314" i="1"/>
  <c r="T313" i="1"/>
  <c r="S310" i="1"/>
  <c r="T309" i="1"/>
  <c r="R307" i="1"/>
  <c r="S305" i="1"/>
  <c r="T304" i="1"/>
  <c r="S301" i="1"/>
  <c r="T300" i="1"/>
  <c r="S297" i="1"/>
  <c r="T296" i="1"/>
  <c r="S293" i="1"/>
  <c r="T292" i="1"/>
  <c r="S289" i="1"/>
  <c r="T288" i="1"/>
  <c r="T284" i="1"/>
  <c r="T282" i="1"/>
  <c r="R281" i="1"/>
  <c r="T280" i="1"/>
  <c r="R279" i="1"/>
  <c r="T278" i="1"/>
  <c r="T276" i="1"/>
  <c r="R275" i="1"/>
  <c r="S274" i="1"/>
  <c r="T795" i="1"/>
  <c r="T724" i="1"/>
  <c r="T715" i="1"/>
  <c r="T713" i="1"/>
  <c r="T670" i="1"/>
  <c r="T643" i="1"/>
  <c r="T627" i="1"/>
  <c r="T611" i="1"/>
  <c r="T595" i="1"/>
  <c r="T579" i="1"/>
  <c r="T563" i="1"/>
  <c r="T547" i="1"/>
  <c r="S508" i="1"/>
  <c r="S506" i="1"/>
  <c r="S492" i="1"/>
  <c r="S490" i="1"/>
  <c r="S476" i="1"/>
  <c r="S474" i="1"/>
  <c r="S460" i="1"/>
  <c r="S458" i="1"/>
  <c r="S444" i="1"/>
  <c r="S442" i="1"/>
  <c r="S428" i="1"/>
  <c r="S426" i="1"/>
  <c r="T399" i="1"/>
  <c r="T395" i="1"/>
  <c r="T391" i="1"/>
  <c r="T387" i="1"/>
  <c r="S372" i="1"/>
  <c r="S368" i="1"/>
  <c r="R333" i="1"/>
  <c r="R328" i="1"/>
  <c r="R327" i="1"/>
  <c r="R326" i="1"/>
  <c r="R321" i="1"/>
  <c r="R305" i="1"/>
  <c r="R301" i="1"/>
  <c r="R274" i="1"/>
  <c r="R272" i="1"/>
  <c r="R241" i="1"/>
  <c r="R219" i="1"/>
  <c r="R214" i="1"/>
  <c r="R196" i="1"/>
  <c r="R187" i="1"/>
  <c r="R182" i="1"/>
  <c r="R174" i="1"/>
  <c r="R172" i="1"/>
  <c r="R170" i="1"/>
  <c r="S361" i="1"/>
  <c r="T356" i="1"/>
  <c r="S350" i="1"/>
  <c r="S345" i="1"/>
  <c r="T340" i="1"/>
  <c r="S335" i="1"/>
  <c r="X328" i="1"/>
  <c r="S322" i="1"/>
  <c r="T317" i="1"/>
  <c r="T316" i="1"/>
  <c r="T315" i="1"/>
  <c r="T314" i="1"/>
  <c r="S298" i="1"/>
  <c r="T293" i="1"/>
  <c r="S281" i="1"/>
  <c r="T274" i="1"/>
  <c r="X272" i="1"/>
  <c r="S272" i="1"/>
  <c r="T269" i="1"/>
  <c r="S260" i="1"/>
  <c r="S258" i="1"/>
  <c r="T255" i="1"/>
  <c r="S252" i="1"/>
  <c r="T248" i="1"/>
  <c r="T247" i="1"/>
  <c r="S246" i="1"/>
  <c r="S245" i="1"/>
  <c r="S243" i="1"/>
  <c r="S241" i="1"/>
  <c r="T237" i="1"/>
  <c r="T236" i="1"/>
  <c r="T232" i="1"/>
  <c r="T231" i="1"/>
  <c r="S230" i="1"/>
  <c r="T225" i="1"/>
  <c r="T224" i="1"/>
  <c r="T218" i="1"/>
  <c r="S216" i="1"/>
  <c r="S214" i="1"/>
  <c r="T210" i="1"/>
  <c r="T209" i="1"/>
  <c r="S208" i="1"/>
  <c r="S207" i="1"/>
  <c r="T203" i="1"/>
  <c r="T202" i="1"/>
  <c r="X201" i="1"/>
  <c r="S201" i="1"/>
  <c r="S200" i="1"/>
  <c r="S198" i="1"/>
  <c r="S196" i="1"/>
  <c r="T192" i="1"/>
  <c r="T191" i="1"/>
  <c r="S190" i="1"/>
  <c r="S185" i="1"/>
  <c r="T184" i="1"/>
  <c r="S183" i="1"/>
  <c r="T182" i="1"/>
  <c r="S181" i="1"/>
  <c r="T180" i="1"/>
  <c r="S179" i="1"/>
  <c r="T178" i="1"/>
  <c r="S177" i="1"/>
  <c r="T176" i="1"/>
  <c r="S175" i="1"/>
  <c r="T174" i="1"/>
  <c r="S173" i="1"/>
  <c r="T172" i="1"/>
  <c r="S171" i="1"/>
  <c r="T170" i="1"/>
  <c r="S169" i="1"/>
  <c r="T168" i="1"/>
  <c r="S167" i="1"/>
  <c r="T166" i="1"/>
  <c r="R165" i="1"/>
  <c r="T164" i="1"/>
  <c r="R163" i="1"/>
  <c r="T162" i="1"/>
  <c r="R161" i="1"/>
  <c r="T160" i="1"/>
  <c r="R159" i="1"/>
  <c r="T158" i="1"/>
  <c r="R157" i="1"/>
  <c r="T156" i="1"/>
  <c r="R155" i="1"/>
  <c r="T154" i="1"/>
  <c r="R153" i="1"/>
  <c r="T152" i="1"/>
  <c r="T150" i="1"/>
  <c r="R149" i="1"/>
  <c r="T148" i="1"/>
  <c r="R147" i="1"/>
  <c r="T146" i="1"/>
  <c r="T144" i="1"/>
  <c r="R143" i="1"/>
  <c r="T142" i="1"/>
  <c r="R141" i="1"/>
  <c r="T140" i="1"/>
  <c r="R139" i="1"/>
  <c r="T138" i="1"/>
  <c r="R137" i="1"/>
  <c r="T136" i="1"/>
  <c r="R135" i="1"/>
  <c r="T134" i="1"/>
  <c r="T132" i="1"/>
  <c r="R131" i="1"/>
  <c r="T130" i="1"/>
  <c r="R129" i="1"/>
  <c r="T128" i="1"/>
  <c r="T126" i="1"/>
  <c r="R125" i="1"/>
  <c r="T124" i="1"/>
  <c r="R123" i="1"/>
  <c r="T122" i="1"/>
  <c r="R121" i="1"/>
  <c r="T120" i="1"/>
  <c r="R119" i="1"/>
  <c r="T118" i="1"/>
  <c r="R117" i="1"/>
  <c r="T116" i="1"/>
  <c r="R115" i="1"/>
  <c r="T114" i="1"/>
  <c r="R113" i="1"/>
  <c r="T112" i="1"/>
  <c r="R111" i="1"/>
  <c r="T110" i="1"/>
  <c r="R109" i="1"/>
  <c r="T108" i="1"/>
  <c r="T106" i="1"/>
  <c r="R105" i="1"/>
  <c r="T100" i="1"/>
  <c r="T94" i="1"/>
  <c r="T92" i="1"/>
  <c r="T86" i="1"/>
  <c r="T82" i="1"/>
  <c r="T78" i="1"/>
  <c r="T74" i="1"/>
  <c r="R362" i="1"/>
  <c r="S357" i="1"/>
  <c r="R353" i="1"/>
  <c r="S341" i="1"/>
  <c r="R336" i="1"/>
  <c r="S318" i="1"/>
  <c r="T310" i="1"/>
  <c r="T305" i="1"/>
  <c r="S294" i="1"/>
  <c r="T289" i="1"/>
  <c r="S283" i="1"/>
  <c r="S275" i="1"/>
  <c r="T271" i="1"/>
  <c r="S268" i="1"/>
  <c r="T263" i="1"/>
  <c r="S254" i="1"/>
  <c r="T249" i="1"/>
  <c r="S248" i="1"/>
  <c r="R246" i="1"/>
  <c r="T239" i="1"/>
  <c r="T238" i="1"/>
  <c r="S237" i="1"/>
  <c r="X236" i="1"/>
  <c r="R236" i="1"/>
  <c r="T234" i="1"/>
  <c r="T233" i="1"/>
  <c r="S232" i="1"/>
  <c r="S231" i="1"/>
  <c r="R230" i="1"/>
  <c r="T227" i="1"/>
  <c r="T226" i="1"/>
  <c r="X225" i="1"/>
  <c r="S225" i="1"/>
  <c r="S224" i="1"/>
  <c r="S220" i="1"/>
  <c r="X219" i="1"/>
  <c r="T219" i="1"/>
  <c r="X218" i="1"/>
  <c r="R218" i="1"/>
  <c r="T212" i="1"/>
  <c r="T211" i="1"/>
  <c r="S210" i="1"/>
  <c r="T205" i="1"/>
  <c r="T204" i="1"/>
  <c r="S203" i="1"/>
  <c r="R201" i="1"/>
  <c r="T194" i="1"/>
  <c r="T193" i="1"/>
  <c r="S192" i="1"/>
  <c r="T186" i="1"/>
  <c r="S184" i="1"/>
  <c r="R183" i="1"/>
  <c r="S182" i="1"/>
  <c r="R181" i="1"/>
  <c r="S180" i="1"/>
  <c r="S178" i="1"/>
  <c r="S176" i="1"/>
  <c r="R175" i="1"/>
  <c r="S174" i="1"/>
  <c r="R173" i="1"/>
  <c r="S172" i="1"/>
  <c r="R171" i="1"/>
  <c r="S170" i="1"/>
  <c r="R169" i="1"/>
  <c r="S168" i="1"/>
  <c r="R167" i="1"/>
  <c r="S166" i="1"/>
  <c r="S164" i="1"/>
  <c r="S162" i="1"/>
  <c r="S160" i="1"/>
  <c r="S158" i="1"/>
  <c r="S156" i="1"/>
  <c r="S154" i="1"/>
  <c r="S152" i="1"/>
  <c r="S150" i="1"/>
  <c r="S148" i="1"/>
  <c r="S146" i="1"/>
  <c r="S144" i="1"/>
  <c r="S142" i="1"/>
  <c r="S140" i="1"/>
  <c r="S138" i="1"/>
  <c r="S136" i="1"/>
  <c r="S134" i="1"/>
  <c r="S132" i="1"/>
  <c r="S130" i="1"/>
  <c r="S128" i="1"/>
  <c r="S126" i="1"/>
  <c r="S124" i="1"/>
  <c r="S122" i="1"/>
  <c r="S120" i="1"/>
  <c r="S118" i="1"/>
  <c r="S116" i="1"/>
  <c r="S114" i="1"/>
  <c r="S112" i="1"/>
  <c r="S110" i="1"/>
  <c r="S108" i="1"/>
  <c r="T364" i="1"/>
  <c r="T325" i="1"/>
  <c r="S311" i="1"/>
  <c r="S306" i="1"/>
  <c r="T301" i="1"/>
  <c r="S290" i="1"/>
  <c r="S285" i="1"/>
  <c r="S277" i="1"/>
  <c r="T265" i="1"/>
  <c r="X263" i="1"/>
  <c r="T251" i="1"/>
  <c r="S219" i="1"/>
  <c r="T187" i="1"/>
  <c r="R166" i="1"/>
  <c r="R164" i="1"/>
  <c r="R162" i="1"/>
  <c r="R160" i="1"/>
  <c r="R156" i="1"/>
  <c r="R154" i="1"/>
  <c r="R152" i="1"/>
  <c r="R150" i="1"/>
  <c r="R148" i="1"/>
  <c r="R146" i="1"/>
  <c r="R144" i="1"/>
  <c r="R140" i="1"/>
  <c r="R138" i="1"/>
  <c r="R136" i="1"/>
  <c r="R134" i="1"/>
  <c r="R132" i="1"/>
  <c r="R130" i="1"/>
  <c r="R128" i="1"/>
  <c r="R126" i="1"/>
  <c r="R124" i="1"/>
  <c r="R122" i="1"/>
  <c r="R120" i="1"/>
  <c r="R118" i="1"/>
  <c r="R116" i="1"/>
  <c r="R114" i="1"/>
  <c r="R112" i="1"/>
  <c r="R110" i="1"/>
  <c r="R108" i="1"/>
  <c r="R106" i="1"/>
  <c r="R104" i="1"/>
  <c r="R102" i="1"/>
  <c r="R100" i="1"/>
  <c r="R98" i="1"/>
  <c r="R96" i="1"/>
  <c r="R94" i="1"/>
  <c r="R92" i="1"/>
  <c r="R90" i="1"/>
  <c r="R88" i="1"/>
  <c r="R86" i="1"/>
  <c r="R84" i="1"/>
  <c r="R82" i="1"/>
  <c r="R80" i="1"/>
  <c r="R78" i="1"/>
  <c r="R76" i="1"/>
  <c r="R74" i="1"/>
  <c r="R72" i="1"/>
  <c r="T367" i="1"/>
  <c r="S365" i="1"/>
  <c r="T360" i="1"/>
  <c r="R354" i="1"/>
  <c r="R352" i="1"/>
  <c r="T349" i="1"/>
  <c r="T344" i="1"/>
  <c r="T334" i="1"/>
  <c r="T333" i="1"/>
  <c r="S329" i="1"/>
  <c r="T328" i="1"/>
  <c r="T327" i="1"/>
  <c r="T326" i="1"/>
  <c r="T321" i="1"/>
  <c r="S307" i="1"/>
  <c r="S302" i="1"/>
  <c r="T297" i="1"/>
  <c r="S286" i="1"/>
  <c r="S279" i="1"/>
  <c r="T272" i="1"/>
  <c r="T267" i="1"/>
  <c r="S264" i="1"/>
  <c r="T260" i="1"/>
  <c r="T258" i="1"/>
  <c r="T253" i="1"/>
  <c r="S250" i="1"/>
  <c r="T246" i="1"/>
  <c r="T245" i="1"/>
  <c r="T243" i="1"/>
  <c r="X241" i="1"/>
  <c r="T241" i="1"/>
  <c r="T216" i="1"/>
  <c r="T214" i="1"/>
  <c r="T208" i="1"/>
  <c r="T207" i="1"/>
  <c r="T201" i="1"/>
  <c r="T200" i="1"/>
  <c r="T198" i="1"/>
  <c r="T196" i="1"/>
  <c r="T190" i="1"/>
  <c r="S187" i="1"/>
  <c r="R30" i="1"/>
  <c r="R26" i="1"/>
  <c r="R17" i="1"/>
  <c r="R15" i="1"/>
  <c r="R13" i="1"/>
  <c r="R10" i="1"/>
  <c r="S6" i="1"/>
  <c r="N4" i="1"/>
  <c r="R107" i="1"/>
  <c r="T104" i="1"/>
  <c r="T102" i="1"/>
  <c r="T98" i="1"/>
  <c r="T96" i="1"/>
  <c r="T90" i="1"/>
  <c r="T88" i="1"/>
  <c r="T84" i="1"/>
  <c r="T80" i="1"/>
  <c r="T76" i="1"/>
  <c r="T72" i="1"/>
  <c r="T7" i="1"/>
  <c r="S9" i="1"/>
  <c r="T10" i="1"/>
  <c r="R11" i="1"/>
  <c r="R12" i="1"/>
  <c r="S13" i="1"/>
  <c r="S15" i="1"/>
  <c r="S17" i="1"/>
  <c r="N25" i="1"/>
  <c r="T26" i="1"/>
  <c r="N34" i="1"/>
  <c r="S35" i="1"/>
  <c r="S38" i="1"/>
  <c r="T39" i="1"/>
  <c r="N42" i="1"/>
  <c r="S43" i="1"/>
  <c r="S46" i="1"/>
  <c r="T47" i="1"/>
  <c r="N50" i="1"/>
  <c r="S51" i="1"/>
  <c r="S54" i="1"/>
  <c r="T55" i="1"/>
  <c r="N58" i="1"/>
  <c r="S59" i="1"/>
  <c r="S62" i="1"/>
  <c r="T63" i="1"/>
  <c r="S67" i="1"/>
  <c r="S70" i="1"/>
  <c r="S74" i="1"/>
  <c r="T77" i="1"/>
  <c r="S82" i="1"/>
  <c r="T85" i="1"/>
  <c r="S90" i="1"/>
  <c r="R93" i="1"/>
  <c r="S98" i="1"/>
  <c r="R101" i="1"/>
  <c r="S106" i="1"/>
  <c r="T109" i="1"/>
  <c r="T117" i="1"/>
  <c r="S239" i="1"/>
  <c r="S261" i="1"/>
  <c r="S270" i="1"/>
  <c r="R331" i="1"/>
  <c r="N23" i="1"/>
  <c r="S24" i="1"/>
  <c r="R25" i="1"/>
  <c r="T27" i="1"/>
  <c r="S28" i="1"/>
  <c r="S29" i="1"/>
  <c r="T31" i="1"/>
  <c r="N32" i="1"/>
  <c r="S33" i="1"/>
  <c r="R34" i="1"/>
  <c r="R35" i="1"/>
  <c r="S36" i="1"/>
  <c r="T37" i="1"/>
  <c r="N40" i="1"/>
  <c r="S41" i="1"/>
  <c r="R42" i="1"/>
  <c r="R43" i="1"/>
  <c r="S44" i="1"/>
  <c r="T45" i="1"/>
  <c r="N48" i="1"/>
  <c r="S49" i="1"/>
  <c r="R50" i="1"/>
  <c r="R51" i="1"/>
  <c r="S52" i="1"/>
  <c r="T53" i="1"/>
  <c r="N56" i="1"/>
  <c r="S57" i="1"/>
  <c r="R58" i="1"/>
  <c r="R59" i="1"/>
  <c r="S60" i="1"/>
  <c r="T61" i="1"/>
  <c r="N64" i="1"/>
  <c r="S65" i="1"/>
  <c r="R66" i="1"/>
  <c r="R67" i="1"/>
  <c r="S68" i="1"/>
  <c r="T69" i="1"/>
  <c r="T70" i="1"/>
  <c r="S72" i="1"/>
  <c r="R75" i="1"/>
  <c r="S80" i="1"/>
  <c r="R83" i="1"/>
  <c r="S88" i="1"/>
  <c r="T91" i="1"/>
  <c r="S96" i="1"/>
  <c r="T99" i="1"/>
  <c r="S104" i="1"/>
  <c r="T107" i="1"/>
  <c r="T115" i="1"/>
  <c r="T195" i="1"/>
  <c r="S212" i="1"/>
  <c r="T228" i="1"/>
  <c r="S256" i="1"/>
  <c r="R262" i="1"/>
  <c r="N21" i="1"/>
  <c r="S22" i="1"/>
  <c r="R23" i="1"/>
  <c r="R24" i="1"/>
  <c r="S25" i="1"/>
  <c r="T29" i="1"/>
  <c r="S30" i="1"/>
  <c r="R31" i="1"/>
  <c r="R32" i="1"/>
  <c r="R33" i="1"/>
  <c r="S34" i="1"/>
  <c r="T35" i="1"/>
  <c r="T36" i="1"/>
  <c r="N38" i="1"/>
  <c r="S39" i="1"/>
  <c r="R40" i="1"/>
  <c r="R41" i="1"/>
  <c r="S42" i="1"/>
  <c r="T43" i="1"/>
  <c r="T44" i="1"/>
  <c r="N46" i="1"/>
  <c r="S47" i="1"/>
  <c r="R48" i="1"/>
  <c r="R49" i="1"/>
  <c r="S50" i="1"/>
  <c r="T51" i="1"/>
  <c r="T52" i="1"/>
  <c r="N54" i="1"/>
  <c r="S55" i="1"/>
  <c r="R56" i="1"/>
  <c r="R57" i="1"/>
  <c r="S58" i="1"/>
  <c r="T59" i="1"/>
  <c r="T60" i="1"/>
  <c r="N62" i="1"/>
  <c r="S63" i="1"/>
  <c r="R64" i="1"/>
  <c r="R65" i="1"/>
  <c r="S66" i="1"/>
  <c r="T67" i="1"/>
  <c r="T68" i="1"/>
  <c r="T73" i="1"/>
  <c r="S78" i="1"/>
  <c r="T81" i="1"/>
  <c r="S86" i="1"/>
  <c r="T89" i="1"/>
  <c r="S94" i="1"/>
  <c r="T97" i="1"/>
  <c r="S102" i="1"/>
  <c r="T105" i="1"/>
  <c r="T113" i="1"/>
  <c r="T121" i="1"/>
  <c r="T123" i="1"/>
  <c r="T125" i="1"/>
  <c r="T127" i="1"/>
  <c r="T129" i="1"/>
  <c r="T131" i="1"/>
  <c r="T133" i="1"/>
  <c r="T135" i="1"/>
  <c r="T137" i="1"/>
  <c r="T139" i="1"/>
  <c r="T141" i="1"/>
  <c r="T143" i="1"/>
  <c r="T145" i="1"/>
  <c r="T147" i="1"/>
  <c r="T149" i="1"/>
  <c r="T151" i="1"/>
  <c r="T153" i="1"/>
  <c r="T155" i="1"/>
  <c r="T157" i="1"/>
  <c r="T159" i="1"/>
  <c r="T161" i="1"/>
  <c r="T163" i="1"/>
  <c r="T165" i="1"/>
  <c r="T188" i="1"/>
  <c r="T221" i="1"/>
  <c r="T229" i="1"/>
  <c r="S234" i="1"/>
  <c r="T240" i="1"/>
  <c r="R254" i="1"/>
  <c r="R257" i="1"/>
  <c r="N12" i="1"/>
  <c r="T16" i="1"/>
  <c r="T18" i="1"/>
  <c r="N19" i="1"/>
  <c r="S20" i="1"/>
  <c r="R21" i="1"/>
  <c r="R22" i="1"/>
  <c r="S23" i="1"/>
  <c r="T24" i="1"/>
  <c r="T25" i="1"/>
  <c r="S26" i="1"/>
  <c r="S27" i="1"/>
  <c r="T28" i="1"/>
  <c r="N29" i="1"/>
  <c r="T30" i="1"/>
  <c r="S31" i="1"/>
  <c r="S32" i="1"/>
  <c r="T33" i="1"/>
  <c r="T34" i="1"/>
  <c r="N36" i="1"/>
  <c r="S37" i="1"/>
  <c r="R38" i="1"/>
  <c r="R39" i="1"/>
  <c r="S40" i="1"/>
  <c r="T41" i="1"/>
  <c r="T42" i="1"/>
  <c r="N44" i="1"/>
  <c r="S45" i="1"/>
  <c r="R46" i="1"/>
  <c r="R47" i="1"/>
  <c r="S48" i="1"/>
  <c r="T49" i="1"/>
  <c r="T50" i="1"/>
  <c r="N52" i="1"/>
  <c r="S53" i="1"/>
  <c r="R54" i="1"/>
  <c r="R55" i="1"/>
  <c r="S56" i="1"/>
  <c r="T57" i="1"/>
  <c r="T58" i="1"/>
  <c r="N60" i="1"/>
  <c r="S61" i="1"/>
  <c r="R62" i="1"/>
  <c r="R63" i="1"/>
  <c r="S64" i="1"/>
  <c r="T65" i="1"/>
  <c r="T66" i="1"/>
  <c r="N68" i="1"/>
  <c r="S69" i="1"/>
  <c r="T71" i="1"/>
  <c r="S76" i="1"/>
  <c r="R79" i="1"/>
  <c r="S84" i="1"/>
  <c r="R87" i="1"/>
  <c r="S92" i="1"/>
  <c r="R95" i="1"/>
  <c r="S100" i="1"/>
  <c r="T103" i="1"/>
  <c r="T111" i="1"/>
  <c r="T119" i="1"/>
  <c r="S194" i="1"/>
  <c r="S205" i="1"/>
  <c r="T213" i="1"/>
  <c r="T222" i="1"/>
  <c r="S227" i="1"/>
  <c r="R71" i="1"/>
  <c r="R73" i="1"/>
  <c r="R77" i="1"/>
  <c r="R81" i="1"/>
  <c r="R85" i="1"/>
  <c r="R89" i="1"/>
  <c r="R91" i="1"/>
  <c r="R97" i="1"/>
  <c r="R99" i="1"/>
  <c r="R103" i="1"/>
  <c r="R409" i="1"/>
  <c r="W316" i="1"/>
  <c r="W315" i="1"/>
  <c r="R286" i="1"/>
  <c r="R180" i="1"/>
  <c r="R178" i="1"/>
  <c r="R176" i="1"/>
  <c r="R168" i="1"/>
  <c r="N70" i="1"/>
  <c r="S71" i="1"/>
  <c r="N72" i="1"/>
  <c r="S73" i="1"/>
  <c r="N74" i="1"/>
  <c r="S75" i="1"/>
  <c r="N76" i="1"/>
  <c r="S77" i="1"/>
  <c r="N78" i="1"/>
  <c r="S79" i="1"/>
  <c r="N80" i="1"/>
  <c r="S81" i="1"/>
  <c r="N82" i="1"/>
  <c r="S83" i="1"/>
  <c r="N84" i="1"/>
  <c r="S85" i="1"/>
  <c r="N86" i="1"/>
  <c r="S87" i="1"/>
  <c r="N88" i="1"/>
  <c r="S89" i="1"/>
  <c r="N90" i="1"/>
  <c r="S91" i="1"/>
  <c r="N92" i="1"/>
  <c r="S93" i="1"/>
  <c r="N94" i="1"/>
  <c r="S95" i="1"/>
  <c r="S97" i="1"/>
  <c r="S99" i="1"/>
  <c r="S101" i="1"/>
  <c r="S103" i="1"/>
  <c r="S105" i="1"/>
  <c r="S107" i="1"/>
  <c r="S109" i="1"/>
  <c r="S111" i="1"/>
  <c r="S113" i="1"/>
  <c r="S115" i="1"/>
  <c r="S117" i="1"/>
  <c r="S119" i="1"/>
  <c r="S121" i="1"/>
  <c r="S123" i="1"/>
  <c r="S125" i="1"/>
  <c r="S127" i="1"/>
  <c r="S129" i="1"/>
  <c r="S131" i="1"/>
  <c r="S133" i="1"/>
  <c r="S135" i="1"/>
  <c r="S137" i="1"/>
  <c r="S139" i="1"/>
  <c r="S141" i="1"/>
  <c r="S143" i="1"/>
  <c r="S145" i="1"/>
  <c r="S147" i="1"/>
  <c r="S149" i="1"/>
  <c r="S151" i="1"/>
  <c r="S153" i="1"/>
  <c r="S155" i="1"/>
  <c r="S157" i="1"/>
  <c r="S159" i="1"/>
  <c r="S161" i="1"/>
  <c r="S163" i="1"/>
  <c r="S165" i="1"/>
  <c r="W186" i="1"/>
  <c r="S186" i="1"/>
  <c r="S188" i="1"/>
  <c r="T189" i="1"/>
  <c r="S193" i="1"/>
  <c r="S197" i="1"/>
  <c r="S199" i="1"/>
  <c r="S204" i="1"/>
  <c r="R205" i="1"/>
  <c r="S206" i="1"/>
  <c r="S211" i="1"/>
  <c r="S215" i="1"/>
  <c r="S217" i="1"/>
  <c r="T220" i="1"/>
  <c r="S222" i="1"/>
  <c r="T223" i="1"/>
  <c r="S226" i="1"/>
  <c r="R228" i="1"/>
  <c r="S229" i="1"/>
  <c r="S233" i="1"/>
  <c r="S235" i="1"/>
  <c r="S238" i="1"/>
  <c r="S242" i="1"/>
  <c r="S244" i="1"/>
  <c r="S249" i="1"/>
  <c r="T252" i="1"/>
  <c r="R261" i="1"/>
  <c r="T266" i="1"/>
  <c r="S271" i="1"/>
  <c r="T281" i="1"/>
  <c r="S282" i="1"/>
  <c r="S287" i="1"/>
  <c r="T287" i="1"/>
  <c r="S292" i="1"/>
  <c r="T298" i="1"/>
  <c r="S303" i="1"/>
  <c r="T303" i="1"/>
  <c r="S308" i="1"/>
  <c r="T308" i="1"/>
  <c r="S313" i="1"/>
  <c r="T322" i="1"/>
  <c r="S330" i="1"/>
  <c r="T330" i="1"/>
  <c r="T335" i="1"/>
  <c r="T345" i="1"/>
  <c r="T350" i="1"/>
  <c r="S355" i="1"/>
  <c r="T361" i="1"/>
  <c r="T388" i="1"/>
  <c r="W427" i="1"/>
  <c r="W443" i="1"/>
  <c r="X443" i="1"/>
  <c r="W475" i="1"/>
  <c r="W491" i="1"/>
  <c r="T75" i="1"/>
  <c r="T79" i="1"/>
  <c r="T83" i="1"/>
  <c r="T87" i="1"/>
  <c r="T93" i="1"/>
  <c r="T95" i="1"/>
  <c r="T101" i="1"/>
  <c r="R142" i="1"/>
  <c r="R158" i="1"/>
  <c r="T167" i="1"/>
  <c r="T169" i="1"/>
  <c r="T171" i="1"/>
  <c r="T173" i="1"/>
  <c r="T175" i="1"/>
  <c r="T177" i="1"/>
  <c r="T179" i="1"/>
  <c r="T181" i="1"/>
  <c r="T183" i="1"/>
  <c r="T185" i="1"/>
  <c r="R186" i="1"/>
  <c r="X186" i="1"/>
  <c r="S191" i="1"/>
  <c r="S202" i="1"/>
  <c r="S209" i="1"/>
  <c r="W218" i="1"/>
  <c r="S218" i="1"/>
  <c r="R225" i="1"/>
  <c r="W225" i="1"/>
  <c r="T230" i="1"/>
  <c r="W232" i="1"/>
  <c r="S236" i="1"/>
  <c r="S247" i="1"/>
  <c r="T250" i="1"/>
  <c r="S255" i="1"/>
  <c r="T264" i="1"/>
  <c r="S269" i="1"/>
  <c r="T279" i="1"/>
  <c r="S280" i="1"/>
  <c r="S291" i="1"/>
  <c r="T291" i="1"/>
  <c r="S296" i="1"/>
  <c r="T302" i="1"/>
  <c r="S312" i="1"/>
  <c r="T312" i="1"/>
  <c r="S320" i="1"/>
  <c r="T329" i="1"/>
  <c r="S332" i="1"/>
  <c r="S343" i="1"/>
  <c r="W352" i="1"/>
  <c r="S352" i="1"/>
  <c r="T352" i="1"/>
  <c r="W354" i="1"/>
  <c r="S354" i="1"/>
  <c r="X354" i="1"/>
  <c r="T354" i="1"/>
  <c r="S359" i="1"/>
  <c r="T365" i="1"/>
  <c r="T400" i="1"/>
  <c r="X418" i="1"/>
  <c r="T421" i="1"/>
  <c r="T433" i="1"/>
  <c r="T437" i="1"/>
  <c r="T449" i="1"/>
  <c r="T453" i="1"/>
  <c r="T465" i="1"/>
  <c r="T469" i="1"/>
  <c r="T481" i="1"/>
  <c r="T485" i="1"/>
  <c r="T497" i="1"/>
  <c r="T501" i="1"/>
  <c r="T513" i="1"/>
  <c r="T517" i="1"/>
  <c r="T529" i="1"/>
  <c r="T533" i="1"/>
  <c r="R177" i="1"/>
  <c r="R179" i="1"/>
  <c r="S189" i="1"/>
  <c r="T197" i="1"/>
  <c r="T199" i="1"/>
  <c r="T206" i="1"/>
  <c r="W208" i="1"/>
  <c r="T215" i="1"/>
  <c r="T217" i="1"/>
  <c r="S223" i="1"/>
  <c r="W224" i="1"/>
  <c r="X235" i="1"/>
  <c r="T235" i="1"/>
  <c r="T242" i="1"/>
  <c r="T244" i="1"/>
  <c r="S253" i="1"/>
  <c r="T256" i="1"/>
  <c r="T261" i="1"/>
  <c r="S267" i="1"/>
  <c r="T270" i="1"/>
  <c r="T277" i="1"/>
  <c r="S278" i="1"/>
  <c r="T285" i="1"/>
  <c r="T290" i="1"/>
  <c r="S295" i="1"/>
  <c r="T295" i="1"/>
  <c r="S300" i="1"/>
  <c r="T306" i="1"/>
  <c r="T311" i="1"/>
  <c r="S319" i="1"/>
  <c r="T319" i="1"/>
  <c r="S324" i="1"/>
  <c r="W331" i="1"/>
  <c r="S331" i="1"/>
  <c r="X331" i="1"/>
  <c r="T331" i="1"/>
  <c r="S337" i="1"/>
  <c r="S342" i="1"/>
  <c r="T342" i="1"/>
  <c r="S347" i="1"/>
  <c r="S358" i="1"/>
  <c r="T358" i="1"/>
  <c r="S363" i="1"/>
  <c r="T396" i="1"/>
  <c r="R398" i="1"/>
  <c r="T435" i="1"/>
  <c r="T451" i="1"/>
  <c r="T467" i="1"/>
  <c r="T483" i="1"/>
  <c r="T499" i="1"/>
  <c r="T515" i="1"/>
  <c r="T531" i="1"/>
  <c r="S945" i="1"/>
  <c r="R127" i="1"/>
  <c r="R133" i="1"/>
  <c r="R145" i="1"/>
  <c r="R151" i="1"/>
  <c r="S195" i="1"/>
  <c r="R206" i="1"/>
  <c r="S213" i="1"/>
  <c r="R215" i="1"/>
  <c r="S221" i="1"/>
  <c r="S228" i="1"/>
  <c r="R229" i="1"/>
  <c r="R235" i="1"/>
  <c r="W235" i="1"/>
  <c r="S240" i="1"/>
  <c r="S251" i="1"/>
  <c r="T254" i="1"/>
  <c r="W257" i="1"/>
  <c r="S257" i="1"/>
  <c r="X257" i="1"/>
  <c r="T257" i="1"/>
  <c r="S259" i="1"/>
  <c r="T259" i="1"/>
  <c r="S262" i="1"/>
  <c r="T262" i="1"/>
  <c r="S265" i="1"/>
  <c r="S266" i="1"/>
  <c r="T268" i="1"/>
  <c r="S273" i="1"/>
  <c r="T273" i="1"/>
  <c r="S276" i="1"/>
  <c r="T283" i="1"/>
  <c r="S284" i="1"/>
  <c r="S288" i="1"/>
  <c r="T294" i="1"/>
  <c r="S299" i="1"/>
  <c r="T299" i="1"/>
  <c r="S304" i="1"/>
  <c r="S309" i="1"/>
  <c r="T318" i="1"/>
  <c r="S323" i="1"/>
  <c r="T323" i="1"/>
  <c r="S336" i="1"/>
  <c r="T336" i="1"/>
  <c r="T341" i="1"/>
  <c r="S346" i="1"/>
  <c r="T346" i="1"/>
  <c r="S351" i="1"/>
  <c r="T351" i="1"/>
  <c r="W353" i="1"/>
  <c r="S353" i="1"/>
  <c r="X353" i="1"/>
  <c r="T353" i="1"/>
  <c r="T357" i="1"/>
  <c r="S362" i="1"/>
  <c r="T362" i="1"/>
  <c r="T369" i="1"/>
  <c r="S369" i="1"/>
  <c r="T373" i="1"/>
  <c r="T392" i="1"/>
  <c r="R394" i="1"/>
  <c r="T431" i="1"/>
  <c r="W445" i="1"/>
  <c r="T447" i="1"/>
  <c r="W461" i="1"/>
  <c r="X461" i="1"/>
  <c r="T463" i="1"/>
  <c r="W477" i="1"/>
  <c r="X477" i="1"/>
  <c r="T479" i="1"/>
  <c r="W493" i="1"/>
  <c r="X493" i="1"/>
  <c r="T495" i="1"/>
  <c r="X509" i="1"/>
  <c r="T511" i="1"/>
  <c r="X525" i="1"/>
  <c r="T527" i="1"/>
  <c r="S263" i="1"/>
  <c r="S338" i="1"/>
  <c r="S339" i="1"/>
  <c r="S348" i="1"/>
  <c r="S367" i="1"/>
  <c r="S371" i="1"/>
  <c r="S373" i="1"/>
  <c r="T376" i="1"/>
  <c r="T380" i="1"/>
  <c r="T384" i="1"/>
  <c r="T389" i="1"/>
  <c r="T393" i="1"/>
  <c r="T397" i="1"/>
  <c r="T401" i="1"/>
  <c r="S406" i="1"/>
  <c r="S412" i="1"/>
  <c r="S416" i="1"/>
  <c r="R418" i="1"/>
  <c r="S423" i="1"/>
  <c r="S425" i="1"/>
  <c r="R431" i="1"/>
  <c r="R433" i="1"/>
  <c r="T434" i="1"/>
  <c r="S439" i="1"/>
  <c r="S441" i="1"/>
  <c r="R447" i="1"/>
  <c r="R449" i="1"/>
  <c r="T450" i="1"/>
  <c r="S455" i="1"/>
  <c r="S457" i="1"/>
  <c r="R463" i="1"/>
  <c r="R465" i="1"/>
  <c r="T466" i="1"/>
  <c r="S471" i="1"/>
  <c r="S473" i="1"/>
  <c r="R479" i="1"/>
  <c r="R481" i="1"/>
  <c r="T482" i="1"/>
  <c r="S487" i="1"/>
  <c r="S489" i="1"/>
  <c r="R495" i="1"/>
  <c r="R497" i="1"/>
  <c r="T498" i="1"/>
  <c r="S503" i="1"/>
  <c r="S505" i="1"/>
  <c r="R511" i="1"/>
  <c r="R513" i="1"/>
  <c r="T514" i="1"/>
  <c r="S519" i="1"/>
  <c r="S521" i="1"/>
  <c r="S522" i="1"/>
  <c r="S524" i="1"/>
  <c r="R527" i="1"/>
  <c r="R529" i="1"/>
  <c r="T530" i="1"/>
  <c r="S535" i="1"/>
  <c r="S537" i="1"/>
  <c r="S538" i="1"/>
  <c r="S540" i="1"/>
  <c r="S541" i="1"/>
  <c r="T541" i="1"/>
  <c r="T542" i="1"/>
  <c r="S556" i="1"/>
  <c r="S557" i="1"/>
  <c r="T557" i="1"/>
  <c r="T558" i="1"/>
  <c r="S572" i="1"/>
  <c r="S573" i="1"/>
  <c r="T573" i="1"/>
  <c r="T574" i="1"/>
  <c r="S588" i="1"/>
  <c r="S589" i="1"/>
  <c r="T589" i="1"/>
  <c r="T590" i="1"/>
  <c r="S604" i="1"/>
  <c r="S605" i="1"/>
  <c r="T605" i="1"/>
  <c r="T606" i="1"/>
  <c r="S620" i="1"/>
  <c r="S621" i="1"/>
  <c r="T621" i="1"/>
  <c r="T622" i="1"/>
  <c r="S636" i="1"/>
  <c r="S637" i="1"/>
  <c r="T637" i="1"/>
  <c r="T638" i="1"/>
  <c r="S655" i="1"/>
  <c r="S658" i="1"/>
  <c r="S659" i="1"/>
  <c r="S661" i="1"/>
  <c r="R661" i="1"/>
  <c r="T661" i="1"/>
  <c r="S676" i="1"/>
  <c r="S685" i="1"/>
  <c r="T685" i="1"/>
  <c r="R685" i="1"/>
  <c r="S719" i="1"/>
  <c r="T719" i="1"/>
  <c r="R719" i="1"/>
  <c r="S723" i="1"/>
  <c r="R723" i="1"/>
  <c r="T723" i="1"/>
  <c r="S736" i="1"/>
  <c r="S742" i="1"/>
  <c r="S745" i="1"/>
  <c r="T794" i="1"/>
  <c r="S794" i="1"/>
  <c r="R794" i="1"/>
  <c r="S803" i="1"/>
  <c r="S824" i="1"/>
  <c r="S825" i="1"/>
  <c r="S835" i="1"/>
  <c r="S899" i="1"/>
  <c r="S963" i="1"/>
  <c r="T366" i="1"/>
  <c r="T370" i="1"/>
  <c r="S403" i="1"/>
  <c r="S407" i="1"/>
  <c r="W409" i="1"/>
  <c r="S409" i="1"/>
  <c r="S413" i="1"/>
  <c r="S417" i="1"/>
  <c r="S419" i="1"/>
  <c r="S421" i="1"/>
  <c r="T430" i="1"/>
  <c r="S435" i="1"/>
  <c r="S437" i="1"/>
  <c r="X441" i="1"/>
  <c r="T446" i="1"/>
  <c r="S451" i="1"/>
  <c r="S453" i="1"/>
  <c r="T462" i="1"/>
  <c r="S467" i="1"/>
  <c r="S469" i="1"/>
  <c r="T478" i="1"/>
  <c r="S483" i="1"/>
  <c r="S485" i="1"/>
  <c r="T494" i="1"/>
  <c r="S499" i="1"/>
  <c r="S501" i="1"/>
  <c r="T510" i="1"/>
  <c r="S515" i="1"/>
  <c r="S517" i="1"/>
  <c r="X519" i="1"/>
  <c r="T526" i="1"/>
  <c r="S531" i="1"/>
  <c r="S533" i="1"/>
  <c r="S545" i="1"/>
  <c r="T545" i="1"/>
  <c r="T546" i="1"/>
  <c r="S560" i="1"/>
  <c r="S561" i="1"/>
  <c r="T561" i="1"/>
  <c r="T562" i="1"/>
  <c r="S576" i="1"/>
  <c r="S577" i="1"/>
  <c r="T577" i="1"/>
  <c r="T578" i="1"/>
  <c r="X591" i="1"/>
  <c r="S592" i="1"/>
  <c r="S593" i="1"/>
  <c r="T593" i="1"/>
  <c r="T594" i="1"/>
  <c r="S608" i="1"/>
  <c r="S609" i="1"/>
  <c r="T609" i="1"/>
  <c r="T610" i="1"/>
  <c r="S624" i="1"/>
  <c r="S625" i="1"/>
  <c r="T625" i="1"/>
  <c r="T626" i="1"/>
  <c r="S640" i="1"/>
  <c r="S641" i="1"/>
  <c r="T641" i="1"/>
  <c r="T642" i="1"/>
  <c r="S648" i="1"/>
  <c r="T665" i="1"/>
  <c r="R667" i="1"/>
  <c r="T667" i="1"/>
  <c r="S667" i="1"/>
  <c r="T672" i="1"/>
  <c r="R672" i="1"/>
  <c r="S672" i="1"/>
  <c r="S680" i="1"/>
  <c r="S688" i="1"/>
  <c r="T696" i="1"/>
  <c r="S701" i="1"/>
  <c r="T701" i="1"/>
  <c r="R701" i="1"/>
  <c r="S728" i="1"/>
  <c r="X745" i="1"/>
  <c r="S750" i="1"/>
  <c r="S753" i="1"/>
  <c r="T758" i="1"/>
  <c r="R758" i="1"/>
  <c r="S758" i="1"/>
  <c r="R761" i="1"/>
  <c r="T761" i="1"/>
  <c r="S761" i="1"/>
  <c r="T766" i="1"/>
  <c r="R766" i="1"/>
  <c r="S766" i="1"/>
  <c r="T769" i="1"/>
  <c r="R769" i="1"/>
  <c r="S769" i="1"/>
  <c r="S842" i="1"/>
  <c r="R842" i="1"/>
  <c r="T842" i="1"/>
  <c r="S881" i="1"/>
  <c r="S906" i="1"/>
  <c r="R906" i="1"/>
  <c r="T906" i="1"/>
  <c r="S970" i="1"/>
  <c r="R970" i="1"/>
  <c r="T970" i="1"/>
  <c r="S376" i="1"/>
  <c r="S380" i="1"/>
  <c r="S384" i="1"/>
  <c r="T406" i="1"/>
  <c r="T412" i="1"/>
  <c r="T416" i="1"/>
  <c r="T426" i="1"/>
  <c r="S431" i="1"/>
  <c r="S433" i="1"/>
  <c r="T442" i="1"/>
  <c r="S447" i="1"/>
  <c r="S449" i="1"/>
  <c r="X453" i="1"/>
  <c r="T458" i="1"/>
  <c r="S463" i="1"/>
  <c r="S465" i="1"/>
  <c r="T474" i="1"/>
  <c r="S479" i="1"/>
  <c r="S481" i="1"/>
  <c r="X485" i="1"/>
  <c r="T490" i="1"/>
  <c r="S495" i="1"/>
  <c r="S497" i="1"/>
  <c r="X501" i="1"/>
  <c r="T506" i="1"/>
  <c r="S511" i="1"/>
  <c r="S513" i="1"/>
  <c r="X517" i="1"/>
  <c r="T522" i="1"/>
  <c r="S527" i="1"/>
  <c r="S529" i="1"/>
  <c r="X533" i="1"/>
  <c r="T538" i="1"/>
  <c r="S549" i="1"/>
  <c r="T549" i="1"/>
  <c r="T550" i="1"/>
  <c r="S565" i="1"/>
  <c r="T565" i="1"/>
  <c r="T566" i="1"/>
  <c r="S581" i="1"/>
  <c r="T581" i="1"/>
  <c r="T582" i="1"/>
  <c r="S597" i="1"/>
  <c r="T597" i="1"/>
  <c r="T598" i="1"/>
  <c r="X611" i="1"/>
  <c r="S613" i="1"/>
  <c r="T613" i="1"/>
  <c r="T614" i="1"/>
  <c r="S629" i="1"/>
  <c r="T629" i="1"/>
  <c r="T630" i="1"/>
  <c r="S645" i="1"/>
  <c r="T645" i="1"/>
  <c r="T646" i="1"/>
  <c r="S660" i="1"/>
  <c r="S671" i="1"/>
  <c r="S677" i="1"/>
  <c r="R677" i="1"/>
  <c r="T677" i="1"/>
  <c r="W683" i="1"/>
  <c r="S687" i="1"/>
  <c r="T687" i="1"/>
  <c r="R687" i="1"/>
  <c r="T712" i="1"/>
  <c r="S717" i="1"/>
  <c r="T717" i="1"/>
  <c r="R717" i="1"/>
  <c r="W753" i="1"/>
  <c r="X753" i="1"/>
  <c r="T826" i="1"/>
  <c r="S826" i="1"/>
  <c r="R826" i="1"/>
  <c r="T831" i="1"/>
  <c r="S831" i="1"/>
  <c r="R831" i="1"/>
  <c r="T895" i="1"/>
  <c r="S895" i="1"/>
  <c r="R895" i="1"/>
  <c r="X954" i="1"/>
  <c r="W954" i="1"/>
  <c r="T959" i="1"/>
  <c r="S959" i="1"/>
  <c r="R959" i="1"/>
  <c r="R1014" i="1"/>
  <c r="T1014" i="1"/>
  <c r="S1014" i="1"/>
  <c r="S1015" i="1"/>
  <c r="S1010" i="1"/>
  <c r="S1009" i="1"/>
  <c r="S999" i="1"/>
  <c r="S994" i="1"/>
  <c r="S993" i="1"/>
  <c r="S983" i="1"/>
  <c r="S1001" i="1"/>
  <c r="S985" i="1"/>
  <c r="S969" i="1"/>
  <c r="S953" i="1"/>
  <c r="S937" i="1"/>
  <c r="S921" i="1"/>
  <c r="S905" i="1"/>
  <c r="S889" i="1"/>
  <c r="S873" i="1"/>
  <c r="S857" i="1"/>
  <c r="S841" i="1"/>
  <c r="S1013" i="1"/>
  <c r="S997" i="1"/>
  <c r="S981" i="1"/>
  <c r="S965" i="1"/>
  <c r="S949" i="1"/>
  <c r="S933" i="1"/>
  <c r="S917" i="1"/>
  <c r="S901" i="1"/>
  <c r="S885" i="1"/>
  <c r="S869" i="1"/>
  <c r="S853" i="1"/>
  <c r="S837" i="1"/>
  <c r="S990" i="1"/>
  <c r="S989" i="1"/>
  <c r="S978" i="1"/>
  <c r="S967" i="1"/>
  <c r="S962" i="1"/>
  <c r="S951" i="1"/>
  <c r="S946" i="1"/>
  <c r="S935" i="1"/>
  <c r="S930" i="1"/>
  <c r="S919" i="1"/>
  <c r="S914" i="1"/>
  <c r="S903" i="1"/>
  <c r="S898" i="1"/>
  <c r="S887" i="1"/>
  <c r="S882" i="1"/>
  <c r="S871" i="1"/>
  <c r="S866" i="1"/>
  <c r="S855" i="1"/>
  <c r="S850" i="1"/>
  <c r="S839" i="1"/>
  <c r="S834" i="1"/>
  <c r="S828" i="1"/>
  <c r="S812" i="1"/>
  <c r="S796" i="1"/>
  <c r="S780" i="1"/>
  <c r="S772" i="1"/>
  <c r="S756" i="1"/>
  <c r="S740" i="1"/>
  <c r="S724" i="1"/>
  <c r="S1006" i="1"/>
  <c r="S1005" i="1"/>
  <c r="S820" i="1"/>
  <c r="S804" i="1"/>
  <c r="S788" i="1"/>
  <c r="S770" i="1"/>
  <c r="S765" i="1"/>
  <c r="S764" i="1"/>
  <c r="S754" i="1"/>
  <c r="S749" i="1"/>
  <c r="S748" i="1"/>
  <c r="S738" i="1"/>
  <c r="S733" i="1"/>
  <c r="S732" i="1"/>
  <c r="S722" i="1"/>
  <c r="S995" i="1"/>
  <c r="S947" i="1"/>
  <c r="S942" i="1"/>
  <c r="S929" i="1"/>
  <c r="S925" i="1"/>
  <c r="S883" i="1"/>
  <c r="S878" i="1"/>
  <c r="S865" i="1"/>
  <c r="S861" i="1"/>
  <c r="S817" i="1"/>
  <c r="S816" i="1"/>
  <c r="S785" i="1"/>
  <c r="S784" i="1"/>
  <c r="S776" i="1"/>
  <c r="S720" i="1"/>
  <c r="S718" i="1"/>
  <c r="S716" i="1"/>
  <c r="S702" i="1"/>
  <c r="S700" i="1"/>
  <c r="S686" i="1"/>
  <c r="S684" i="1"/>
  <c r="S679" i="1"/>
  <c r="S678" i="1"/>
  <c r="S668" i="1"/>
  <c r="S663" i="1"/>
  <c r="S662" i="1"/>
  <c r="S652" i="1"/>
  <c r="S979" i="1"/>
  <c r="S974" i="1"/>
  <c r="S961" i="1"/>
  <c r="S957" i="1"/>
  <c r="S915" i="1"/>
  <c r="S910" i="1"/>
  <c r="S897" i="1"/>
  <c r="S893" i="1"/>
  <c r="S851" i="1"/>
  <c r="S846" i="1"/>
  <c r="S833" i="1"/>
  <c r="S829" i="1"/>
  <c r="S801" i="1"/>
  <c r="S800" i="1"/>
  <c r="S752" i="1"/>
  <c r="S744" i="1"/>
  <c r="S710" i="1"/>
  <c r="S708" i="1"/>
  <c r="S694" i="1"/>
  <c r="S692" i="1"/>
  <c r="S670" i="1"/>
  <c r="S654" i="1"/>
  <c r="R414" i="1"/>
  <c r="R387" i="1"/>
  <c r="R385" i="1"/>
  <c r="R381" i="1"/>
  <c r="S977" i="1"/>
  <c r="S973" i="1"/>
  <c r="S931" i="1"/>
  <c r="S926" i="1"/>
  <c r="S913" i="1"/>
  <c r="S909" i="1"/>
  <c r="S867" i="1"/>
  <c r="S862" i="1"/>
  <c r="S849" i="1"/>
  <c r="S845" i="1"/>
  <c r="S809" i="1"/>
  <c r="S808" i="1"/>
  <c r="S777" i="1"/>
  <c r="S774" i="1"/>
  <c r="S768" i="1"/>
  <c r="S760" i="1"/>
  <c r="S721" i="1"/>
  <c r="S714" i="1"/>
  <c r="S712" i="1"/>
  <c r="S698" i="1"/>
  <c r="S696" i="1"/>
  <c r="S682" i="1"/>
  <c r="S666" i="1"/>
  <c r="S650" i="1"/>
  <c r="S646" i="1"/>
  <c r="S642" i="1"/>
  <c r="S638" i="1"/>
  <c r="S634" i="1"/>
  <c r="S630" i="1"/>
  <c r="S626" i="1"/>
  <c r="S622" i="1"/>
  <c r="S618" i="1"/>
  <c r="S614" i="1"/>
  <c r="S610" i="1"/>
  <c r="S606" i="1"/>
  <c r="S602" i="1"/>
  <c r="S598" i="1"/>
  <c r="S594" i="1"/>
  <c r="S590" i="1"/>
  <c r="S586" i="1"/>
  <c r="S582" i="1"/>
  <c r="S578" i="1"/>
  <c r="S574" i="1"/>
  <c r="S570" i="1"/>
  <c r="S566" i="1"/>
  <c r="S562" i="1"/>
  <c r="S558" i="1"/>
  <c r="S554" i="1"/>
  <c r="S550" i="1"/>
  <c r="S546" i="1"/>
  <c r="S542" i="1"/>
  <c r="G63" i="2"/>
  <c r="G119" i="2"/>
  <c r="G143" i="2"/>
  <c r="G159" i="2"/>
  <c r="G219" i="2"/>
  <c r="T275" i="1"/>
  <c r="T286" i="1"/>
  <c r="T307" i="1"/>
  <c r="S366" i="1"/>
  <c r="S370" i="1"/>
  <c r="T375" i="1"/>
  <c r="T379" i="1"/>
  <c r="T383" i="1"/>
  <c r="R384" i="1"/>
  <c r="S388" i="1"/>
  <c r="S390" i="1"/>
  <c r="S392" i="1"/>
  <c r="S394" i="1"/>
  <c r="S396" i="1"/>
  <c r="S398" i="1"/>
  <c r="S400" i="1"/>
  <c r="S402" i="1"/>
  <c r="T403" i="1"/>
  <c r="R406" i="1"/>
  <c r="T407" i="1"/>
  <c r="S408" i="1"/>
  <c r="T409" i="1"/>
  <c r="T413" i="1"/>
  <c r="T417" i="1"/>
  <c r="W418" i="1"/>
  <c r="S418" i="1"/>
  <c r="T419" i="1"/>
  <c r="R421" i="1"/>
  <c r="T422" i="1"/>
  <c r="S427" i="1"/>
  <c r="S429" i="1"/>
  <c r="R435" i="1"/>
  <c r="R437" i="1"/>
  <c r="T438" i="1"/>
  <c r="S443" i="1"/>
  <c r="S445" i="1"/>
  <c r="R451" i="1"/>
  <c r="R453" i="1"/>
  <c r="T454" i="1"/>
  <c r="S459" i="1"/>
  <c r="S461" i="1"/>
  <c r="R467" i="1"/>
  <c r="R469" i="1"/>
  <c r="T470" i="1"/>
  <c r="S475" i="1"/>
  <c r="S477" i="1"/>
  <c r="R483" i="1"/>
  <c r="R485" i="1"/>
  <c r="T486" i="1"/>
  <c r="S491" i="1"/>
  <c r="S493" i="1"/>
  <c r="R499" i="1"/>
  <c r="R501" i="1"/>
  <c r="T502" i="1"/>
  <c r="S507" i="1"/>
  <c r="S509" i="1"/>
  <c r="R515" i="1"/>
  <c r="R517" i="1"/>
  <c r="T518" i="1"/>
  <c r="T519" i="1"/>
  <c r="S523" i="1"/>
  <c r="S525" i="1"/>
  <c r="S526" i="1"/>
  <c r="S528" i="1"/>
  <c r="R531" i="1"/>
  <c r="R533" i="1"/>
  <c r="T534" i="1"/>
  <c r="T535" i="1"/>
  <c r="S539" i="1"/>
  <c r="S552" i="1"/>
  <c r="S553" i="1"/>
  <c r="T553" i="1"/>
  <c r="T554" i="1"/>
  <c r="S568" i="1"/>
  <c r="S569" i="1"/>
  <c r="T569" i="1"/>
  <c r="T570" i="1"/>
  <c r="S584" i="1"/>
  <c r="S585" i="1"/>
  <c r="T585" i="1"/>
  <c r="T586" i="1"/>
  <c r="S600" i="1"/>
  <c r="S601" i="1"/>
  <c r="T601" i="1"/>
  <c r="T602" i="1"/>
  <c r="S616" i="1"/>
  <c r="S617" i="1"/>
  <c r="T617" i="1"/>
  <c r="T618" i="1"/>
  <c r="S632" i="1"/>
  <c r="S633" i="1"/>
  <c r="T633" i="1"/>
  <c r="T634" i="1"/>
  <c r="T649" i="1"/>
  <c r="R651" i="1"/>
  <c r="T651" i="1"/>
  <c r="S651" i="1"/>
  <c r="T656" i="1"/>
  <c r="R656" i="1"/>
  <c r="S656" i="1"/>
  <c r="S664" i="1"/>
  <c r="T681" i="1"/>
  <c r="R683" i="1"/>
  <c r="T683" i="1"/>
  <c r="S683" i="1"/>
  <c r="S703" i="1"/>
  <c r="T703" i="1"/>
  <c r="R703" i="1"/>
  <c r="S706" i="1"/>
  <c r="W737" i="1"/>
  <c r="X740" i="1"/>
  <c r="S830" i="1"/>
  <c r="S884" i="1"/>
  <c r="T884" i="1"/>
  <c r="R884" i="1"/>
  <c r="S894" i="1"/>
  <c r="S948" i="1"/>
  <c r="T948" i="1"/>
  <c r="R948" i="1"/>
  <c r="S958" i="1"/>
  <c r="S1011" i="1"/>
  <c r="T648" i="1"/>
  <c r="S653" i="1"/>
  <c r="T664" i="1"/>
  <c r="S669" i="1"/>
  <c r="X678" i="1"/>
  <c r="T680" i="1"/>
  <c r="T688" i="1"/>
  <c r="S693" i="1"/>
  <c r="S695" i="1"/>
  <c r="T704" i="1"/>
  <c r="S709" i="1"/>
  <c r="S711" i="1"/>
  <c r="T726" i="1"/>
  <c r="R726" i="1"/>
  <c r="R729" i="1"/>
  <c r="T729" i="1"/>
  <c r="T734" i="1"/>
  <c r="R734" i="1"/>
  <c r="T737" i="1"/>
  <c r="R737" i="1"/>
  <c r="S747" i="1"/>
  <c r="R747" i="1"/>
  <c r="S755" i="1"/>
  <c r="R755" i="1"/>
  <c r="T778" i="1"/>
  <c r="S778" i="1"/>
  <c r="S787" i="1"/>
  <c r="T810" i="1"/>
  <c r="S810" i="1"/>
  <c r="S819" i="1"/>
  <c r="S852" i="1"/>
  <c r="T852" i="1"/>
  <c r="R852" i="1"/>
  <c r="T863" i="1"/>
  <c r="S863" i="1"/>
  <c r="R863" i="1"/>
  <c r="S874" i="1"/>
  <c r="R874" i="1"/>
  <c r="T874" i="1"/>
  <c r="S916" i="1"/>
  <c r="T916" i="1"/>
  <c r="R916" i="1"/>
  <c r="T927" i="1"/>
  <c r="S927" i="1"/>
  <c r="R927" i="1"/>
  <c r="S938" i="1"/>
  <c r="R938" i="1"/>
  <c r="T938" i="1"/>
  <c r="X952" i="1"/>
  <c r="R982" i="1"/>
  <c r="T982" i="1"/>
  <c r="S982" i="1"/>
  <c r="T996" i="1"/>
  <c r="T1003" i="1"/>
  <c r="R1003" i="1"/>
  <c r="S1003" i="1"/>
  <c r="G23" i="2"/>
  <c r="G87" i="2"/>
  <c r="G175" i="2"/>
  <c r="S543" i="1"/>
  <c r="S547" i="1"/>
  <c r="S551" i="1"/>
  <c r="S555" i="1"/>
  <c r="S559" i="1"/>
  <c r="S563" i="1"/>
  <c r="S567" i="1"/>
  <c r="S571" i="1"/>
  <c r="S575" i="1"/>
  <c r="S579" i="1"/>
  <c r="S583" i="1"/>
  <c r="S587" i="1"/>
  <c r="S591" i="1"/>
  <c r="S595" i="1"/>
  <c r="S599" i="1"/>
  <c r="S603" i="1"/>
  <c r="S607" i="1"/>
  <c r="S611" i="1"/>
  <c r="S615" i="1"/>
  <c r="S619" i="1"/>
  <c r="S623" i="1"/>
  <c r="S627" i="1"/>
  <c r="S631" i="1"/>
  <c r="S635" i="1"/>
  <c r="S639" i="1"/>
  <c r="S643" i="1"/>
  <c r="S647" i="1"/>
  <c r="R648" i="1"/>
  <c r="T652" i="1"/>
  <c r="R653" i="1"/>
  <c r="S657" i="1"/>
  <c r="R659" i="1"/>
  <c r="R664" i="1"/>
  <c r="T668" i="1"/>
  <c r="R669" i="1"/>
  <c r="S673" i="1"/>
  <c r="R675" i="1"/>
  <c r="R680" i="1"/>
  <c r="T684" i="1"/>
  <c r="S689" i="1"/>
  <c r="S691" i="1"/>
  <c r="T700" i="1"/>
  <c r="S705" i="1"/>
  <c r="S707" i="1"/>
  <c r="T716" i="1"/>
  <c r="T721" i="1"/>
  <c r="R721" i="1"/>
  <c r="S731" i="1"/>
  <c r="R731" i="1"/>
  <c r="S739" i="1"/>
  <c r="R739" i="1"/>
  <c r="T774" i="1"/>
  <c r="R774" i="1"/>
  <c r="R777" i="1"/>
  <c r="T777" i="1"/>
  <c r="S779" i="1"/>
  <c r="T781" i="1"/>
  <c r="S781" i="1"/>
  <c r="T789" i="1"/>
  <c r="S789" i="1"/>
  <c r="X799" i="1"/>
  <c r="T802" i="1"/>
  <c r="S802" i="1"/>
  <c r="S811" i="1"/>
  <c r="T813" i="1"/>
  <c r="S813" i="1"/>
  <c r="T821" i="1"/>
  <c r="S821" i="1"/>
  <c r="S836" i="1"/>
  <c r="T836" i="1"/>
  <c r="R836" i="1"/>
  <c r="T847" i="1"/>
  <c r="S847" i="1"/>
  <c r="R847" i="1"/>
  <c r="S858" i="1"/>
  <c r="R858" i="1"/>
  <c r="T858" i="1"/>
  <c r="S900" i="1"/>
  <c r="T900" i="1"/>
  <c r="R900" i="1"/>
  <c r="T911" i="1"/>
  <c r="S911" i="1"/>
  <c r="R911" i="1"/>
  <c r="S922" i="1"/>
  <c r="R922" i="1"/>
  <c r="T922" i="1"/>
  <c r="S964" i="1"/>
  <c r="T964" i="1"/>
  <c r="R964" i="1"/>
  <c r="T975" i="1"/>
  <c r="S975" i="1"/>
  <c r="R975" i="1"/>
  <c r="S980" i="1"/>
  <c r="T987" i="1"/>
  <c r="R987" i="1"/>
  <c r="S987" i="1"/>
  <c r="S649" i="1"/>
  <c r="T659" i="1"/>
  <c r="T660" i="1"/>
  <c r="S665" i="1"/>
  <c r="T675" i="1"/>
  <c r="T676" i="1"/>
  <c r="S681" i="1"/>
  <c r="T692" i="1"/>
  <c r="T693" i="1"/>
  <c r="T695" i="1"/>
  <c r="S697" i="1"/>
  <c r="S699" i="1"/>
  <c r="T708" i="1"/>
  <c r="T709" i="1"/>
  <c r="T711" i="1"/>
  <c r="S713" i="1"/>
  <c r="S715" i="1"/>
  <c r="S726" i="1"/>
  <c r="S729" i="1"/>
  <c r="S734" i="1"/>
  <c r="S737" i="1"/>
  <c r="T742" i="1"/>
  <c r="R742" i="1"/>
  <c r="R745" i="1"/>
  <c r="T745" i="1"/>
  <c r="T747" i="1"/>
  <c r="T750" i="1"/>
  <c r="R750" i="1"/>
  <c r="T753" i="1"/>
  <c r="R753" i="1"/>
  <c r="T755" i="1"/>
  <c r="S763" i="1"/>
  <c r="R763" i="1"/>
  <c r="S771" i="1"/>
  <c r="R771" i="1"/>
  <c r="R778" i="1"/>
  <c r="T786" i="1"/>
  <c r="S786" i="1"/>
  <c r="S795" i="1"/>
  <c r="T797" i="1"/>
  <c r="S797" i="1"/>
  <c r="T805" i="1"/>
  <c r="S805" i="1"/>
  <c r="R810" i="1"/>
  <c r="T818" i="1"/>
  <c r="S818" i="1"/>
  <c r="S827" i="1"/>
  <c r="S868" i="1"/>
  <c r="T868" i="1"/>
  <c r="R868" i="1"/>
  <c r="T879" i="1"/>
  <c r="S879" i="1"/>
  <c r="R879" i="1"/>
  <c r="S890" i="1"/>
  <c r="R890" i="1"/>
  <c r="T890" i="1"/>
  <c r="S932" i="1"/>
  <c r="T932" i="1"/>
  <c r="R932" i="1"/>
  <c r="T943" i="1"/>
  <c r="S943" i="1"/>
  <c r="R943" i="1"/>
  <c r="S954" i="1"/>
  <c r="R954" i="1"/>
  <c r="T954" i="1"/>
  <c r="R998" i="1"/>
  <c r="T998" i="1"/>
  <c r="S998" i="1"/>
  <c r="T1012" i="1"/>
  <c r="T730" i="1"/>
  <c r="S735" i="1"/>
  <c r="T746" i="1"/>
  <c r="S751" i="1"/>
  <c r="T762" i="1"/>
  <c r="S767" i="1"/>
  <c r="S783" i="1"/>
  <c r="T785" i="1"/>
  <c r="T790" i="1"/>
  <c r="S790" i="1"/>
  <c r="S799" i="1"/>
  <c r="T801" i="1"/>
  <c r="T806" i="1"/>
  <c r="S806" i="1"/>
  <c r="S815" i="1"/>
  <c r="T817" i="1"/>
  <c r="T822" i="1"/>
  <c r="S822" i="1"/>
  <c r="S832" i="1"/>
  <c r="T832" i="1"/>
  <c r="S848" i="1"/>
  <c r="T848" i="1"/>
  <c r="S864" i="1"/>
  <c r="T864" i="1"/>
  <c r="S880" i="1"/>
  <c r="T880" i="1"/>
  <c r="S896" i="1"/>
  <c r="T896" i="1"/>
  <c r="S912" i="1"/>
  <c r="T912" i="1"/>
  <c r="S928" i="1"/>
  <c r="T928" i="1"/>
  <c r="S944" i="1"/>
  <c r="T944" i="1"/>
  <c r="S960" i="1"/>
  <c r="T960" i="1"/>
  <c r="S976" i="1"/>
  <c r="T976" i="1"/>
  <c r="S991" i="1"/>
  <c r="S1002" i="1"/>
  <c r="S1008" i="1"/>
  <c r="R1008" i="1"/>
  <c r="T1008" i="1"/>
  <c r="G163" i="2"/>
  <c r="T722" i="1"/>
  <c r="S725" i="1"/>
  <c r="S727" i="1"/>
  <c r="S730" i="1"/>
  <c r="T735" i="1"/>
  <c r="T738" i="1"/>
  <c r="S741" i="1"/>
  <c r="S743" i="1"/>
  <c r="S746" i="1"/>
  <c r="T751" i="1"/>
  <c r="T754" i="1"/>
  <c r="S757" i="1"/>
  <c r="S759" i="1"/>
  <c r="S762" i="1"/>
  <c r="T767" i="1"/>
  <c r="T770" i="1"/>
  <c r="S773" i="1"/>
  <c r="S775" i="1"/>
  <c r="T782" i="1"/>
  <c r="S782" i="1"/>
  <c r="R785" i="1"/>
  <c r="R790" i="1"/>
  <c r="S791" i="1"/>
  <c r="T793" i="1"/>
  <c r="T798" i="1"/>
  <c r="S798" i="1"/>
  <c r="R801" i="1"/>
  <c r="R806" i="1"/>
  <c r="S807" i="1"/>
  <c r="T809" i="1"/>
  <c r="T814" i="1"/>
  <c r="S814" i="1"/>
  <c r="R817" i="1"/>
  <c r="R822" i="1"/>
  <c r="S823" i="1"/>
  <c r="T825" i="1"/>
  <c r="T838" i="1"/>
  <c r="S838" i="1"/>
  <c r="T843" i="1"/>
  <c r="S843" i="1"/>
  <c r="T854" i="1"/>
  <c r="S854" i="1"/>
  <c r="T859" i="1"/>
  <c r="S859" i="1"/>
  <c r="T870" i="1"/>
  <c r="S870" i="1"/>
  <c r="T875" i="1"/>
  <c r="S875" i="1"/>
  <c r="T886" i="1"/>
  <c r="S886" i="1"/>
  <c r="T891" i="1"/>
  <c r="S891" i="1"/>
  <c r="T902" i="1"/>
  <c r="S902" i="1"/>
  <c r="T907" i="1"/>
  <c r="S907" i="1"/>
  <c r="T918" i="1"/>
  <c r="S918" i="1"/>
  <c r="T923" i="1"/>
  <c r="S923" i="1"/>
  <c r="T934" i="1"/>
  <c r="S934" i="1"/>
  <c r="T939" i="1"/>
  <c r="S939" i="1"/>
  <c r="T950" i="1"/>
  <c r="S950" i="1"/>
  <c r="T955" i="1"/>
  <c r="S955" i="1"/>
  <c r="T966" i="1"/>
  <c r="S966" i="1"/>
  <c r="T971" i="1"/>
  <c r="S971" i="1"/>
  <c r="X980" i="1"/>
  <c r="S986" i="1"/>
  <c r="S992" i="1"/>
  <c r="R992" i="1"/>
  <c r="T992" i="1"/>
  <c r="S1007" i="1"/>
  <c r="G51" i="2"/>
  <c r="G107" i="2"/>
  <c r="G155" i="2"/>
  <c r="G191" i="2"/>
  <c r="T835" i="1"/>
  <c r="S840" i="1"/>
  <c r="T851" i="1"/>
  <c r="S856" i="1"/>
  <c r="T867" i="1"/>
  <c r="S872" i="1"/>
  <c r="T883" i="1"/>
  <c r="S888" i="1"/>
  <c r="T899" i="1"/>
  <c r="S904" i="1"/>
  <c r="T915" i="1"/>
  <c r="S920" i="1"/>
  <c r="T931" i="1"/>
  <c r="S936" i="1"/>
  <c r="T947" i="1"/>
  <c r="S952" i="1"/>
  <c r="T963" i="1"/>
  <c r="S968" i="1"/>
  <c r="T979" i="1"/>
  <c r="R980" i="1"/>
  <c r="S984" i="1"/>
  <c r="T995" i="1"/>
  <c r="S1000" i="1"/>
  <c r="T1011" i="1"/>
  <c r="R830" i="1"/>
  <c r="R835" i="1"/>
  <c r="T839" i="1"/>
  <c r="R840" i="1"/>
  <c r="S844" i="1"/>
  <c r="R846" i="1"/>
  <c r="R851" i="1"/>
  <c r="T855" i="1"/>
  <c r="R856" i="1"/>
  <c r="S860" i="1"/>
  <c r="R862" i="1"/>
  <c r="R867" i="1"/>
  <c r="T871" i="1"/>
  <c r="R872" i="1"/>
  <c r="S876" i="1"/>
  <c r="R878" i="1"/>
  <c r="R883" i="1"/>
  <c r="T887" i="1"/>
  <c r="R888" i="1"/>
  <c r="S892" i="1"/>
  <c r="R894" i="1"/>
  <c r="R899" i="1"/>
  <c r="T903" i="1"/>
  <c r="R904" i="1"/>
  <c r="S908" i="1"/>
  <c r="R910" i="1"/>
  <c r="R915" i="1"/>
  <c r="T919" i="1"/>
  <c r="R920" i="1"/>
  <c r="S924" i="1"/>
  <c r="R926" i="1"/>
  <c r="R931" i="1"/>
  <c r="T935" i="1"/>
  <c r="R936" i="1"/>
  <c r="S940" i="1"/>
  <c r="R942" i="1"/>
  <c r="R947" i="1"/>
  <c r="T951" i="1"/>
  <c r="R952" i="1"/>
  <c r="S956" i="1"/>
  <c r="R958" i="1"/>
  <c r="R963" i="1"/>
  <c r="T967" i="1"/>
  <c r="R968" i="1"/>
  <c r="S972" i="1"/>
  <c r="R974" i="1"/>
  <c r="R979" i="1"/>
  <c r="T980" i="1"/>
  <c r="T983" i="1"/>
  <c r="R984" i="1"/>
  <c r="S988" i="1"/>
  <c r="R990" i="1"/>
  <c r="R995" i="1"/>
  <c r="T999" i="1"/>
  <c r="R1000" i="1"/>
  <c r="S1004" i="1"/>
  <c r="R1006" i="1"/>
  <c r="R1011" i="1"/>
  <c r="T1015" i="1"/>
  <c r="T990" i="1"/>
  <c r="T991" i="1"/>
  <c r="S996" i="1"/>
  <c r="T1006" i="1"/>
  <c r="T1007" i="1"/>
  <c r="S1012" i="1"/>
  <c r="G17" i="2"/>
  <c r="G65" i="2"/>
  <c r="G125" i="2"/>
  <c r="G133" i="2"/>
  <c r="G137" i="2"/>
  <c r="G149" i="2"/>
  <c r="G153" i="2"/>
  <c r="G479" i="2"/>
  <c r="G488" i="2"/>
  <c r="G491" i="2"/>
  <c r="G511" i="2"/>
  <c r="G520" i="2"/>
  <c r="G523" i="2"/>
  <c r="G536" i="2"/>
  <c r="G838" i="2"/>
  <c r="G870" i="2"/>
  <c r="G902" i="2"/>
  <c r="G934" i="2"/>
  <c r="G966" i="2"/>
  <c r="G542" i="2"/>
  <c r="G538" i="2"/>
  <c r="G534" i="2"/>
  <c r="G530" i="2"/>
  <c r="G526" i="2"/>
  <c r="G522" i="2"/>
  <c r="G518" i="2"/>
  <c r="G514" i="2"/>
  <c r="G510" i="2"/>
  <c r="G506" i="2"/>
  <c r="G502" i="2"/>
  <c r="G498" i="2"/>
  <c r="G494" i="2"/>
  <c r="G490" i="2"/>
  <c r="G486" i="2"/>
  <c r="G482" i="2"/>
  <c r="G478" i="2"/>
  <c r="G474" i="2"/>
  <c r="G470" i="2"/>
  <c r="G466" i="2"/>
  <c r="G1015" i="2"/>
  <c r="G1013" i="2"/>
  <c r="G1011" i="2"/>
  <c r="G1009" i="2"/>
  <c r="G1007" i="2"/>
  <c r="G1005" i="2"/>
  <c r="G1003" i="2"/>
  <c r="G1001" i="2"/>
  <c r="G999" i="2"/>
  <c r="G997" i="2"/>
  <c r="G995" i="2"/>
  <c r="G993" i="2"/>
  <c r="G991" i="2"/>
  <c r="G989" i="2"/>
  <c r="G987" i="2"/>
  <c r="G985" i="2"/>
  <c r="G983" i="2"/>
  <c r="G981" i="2"/>
  <c r="G979" i="2"/>
  <c r="G977" i="2"/>
  <c r="G975" i="2"/>
  <c r="G973" i="2"/>
  <c r="G971" i="2"/>
  <c r="G969" i="2"/>
  <c r="G967" i="2"/>
  <c r="G965" i="2"/>
  <c r="G963" i="2"/>
  <c r="G961" i="2"/>
  <c r="G959" i="2"/>
  <c r="G957" i="2"/>
  <c r="G955" i="2"/>
  <c r="G953" i="2"/>
  <c r="G951" i="2"/>
  <c r="G949" i="2"/>
  <c r="G947" i="2"/>
  <c r="G945" i="2"/>
  <c r="G943" i="2"/>
  <c r="G941" i="2"/>
  <c r="G939" i="2"/>
  <c r="G937" i="2"/>
  <c r="G935" i="2"/>
  <c r="G933" i="2"/>
  <c r="G931" i="2"/>
  <c r="G929" i="2"/>
  <c r="G927" i="2"/>
  <c r="G925" i="2"/>
  <c r="G923" i="2"/>
  <c r="G921" i="2"/>
  <c r="G919" i="2"/>
  <c r="G917" i="2"/>
  <c r="G915" i="2"/>
  <c r="G913" i="2"/>
  <c r="G911" i="2"/>
  <c r="G909" i="2"/>
  <c r="G907" i="2"/>
  <c r="G905" i="2"/>
  <c r="G903" i="2"/>
  <c r="G901" i="2"/>
  <c r="G899" i="2"/>
  <c r="G897" i="2"/>
  <c r="G895" i="2"/>
  <c r="G893" i="2"/>
  <c r="G891" i="2"/>
  <c r="G889" i="2"/>
  <c r="G887" i="2"/>
  <c r="G885" i="2"/>
  <c r="G883" i="2"/>
  <c r="G881" i="2"/>
  <c r="G879" i="2"/>
  <c r="G877" i="2"/>
  <c r="G875" i="2"/>
  <c r="G873" i="2"/>
  <c r="G871" i="2"/>
  <c r="G869" i="2"/>
  <c r="G867" i="2"/>
  <c r="G865" i="2"/>
  <c r="G863" i="2"/>
  <c r="G861" i="2"/>
  <c r="G859" i="2"/>
  <c r="G857" i="2"/>
  <c r="G855" i="2"/>
  <c r="G853" i="2"/>
  <c r="G851" i="2"/>
  <c r="G849" i="2"/>
  <c r="G847" i="2"/>
  <c r="G845" i="2"/>
  <c r="G843" i="2"/>
  <c r="G841" i="2"/>
  <c r="G839" i="2"/>
  <c r="G837" i="2"/>
  <c r="G835" i="2"/>
  <c r="G833" i="2"/>
  <c r="G831" i="2"/>
  <c r="G829" i="2"/>
  <c r="G1010" i="2"/>
  <c r="G1002" i="2"/>
  <c r="G994" i="2"/>
  <c r="G986" i="2"/>
  <c r="G978" i="2"/>
  <c r="G970" i="2"/>
  <c r="G962" i="2"/>
  <c r="G954" i="2"/>
  <c r="G946" i="2"/>
  <c r="G938" i="2"/>
  <c r="G930" i="2"/>
  <c r="G922" i="2"/>
  <c r="G914" i="2"/>
  <c r="G906" i="2"/>
  <c r="G898" i="2"/>
  <c r="G890" i="2"/>
  <c r="G882" i="2"/>
  <c r="G874" i="2"/>
  <c r="G866" i="2"/>
  <c r="G858" i="2"/>
  <c r="G850" i="2"/>
  <c r="G842" i="2"/>
  <c r="G834" i="2"/>
  <c r="G541" i="2"/>
  <c r="G531" i="2"/>
  <c r="G528" i="2"/>
  <c r="G525" i="2"/>
  <c r="G515" i="2"/>
  <c r="G512" i="2"/>
  <c r="G509" i="2"/>
  <c r="G499" i="2"/>
  <c r="G496" i="2"/>
  <c r="G493" i="2"/>
  <c r="G483" i="2"/>
  <c r="G480" i="2"/>
  <c r="G477" i="2"/>
  <c r="G467" i="2"/>
  <c r="G464" i="2"/>
  <c r="G1012" i="2"/>
  <c r="G1004" i="2"/>
  <c r="G996" i="2"/>
  <c r="G988" i="2"/>
  <c r="G980" i="2"/>
  <c r="G972" i="2"/>
  <c r="G964" i="2"/>
  <c r="G956" i="2"/>
  <c r="G948" i="2"/>
  <c r="G940" i="2"/>
  <c r="G932" i="2"/>
  <c r="G924" i="2"/>
  <c r="G916" i="2"/>
  <c r="G908" i="2"/>
  <c r="G900" i="2"/>
  <c r="G892" i="2"/>
  <c r="G884" i="2"/>
  <c r="G876" i="2"/>
  <c r="G868" i="2"/>
  <c r="G860" i="2"/>
  <c r="G852" i="2"/>
  <c r="G844" i="2"/>
  <c r="G836" i="2"/>
  <c r="G828" i="2"/>
  <c r="G826" i="2"/>
  <c r="G824" i="2"/>
  <c r="G822" i="2"/>
  <c r="G820" i="2"/>
  <c r="G818" i="2"/>
  <c r="G816" i="2"/>
  <c r="G814" i="2"/>
  <c r="G812" i="2"/>
  <c r="G810" i="2"/>
  <c r="G808" i="2"/>
  <c r="G806" i="2"/>
  <c r="G804" i="2"/>
  <c r="G802" i="2"/>
  <c r="G800" i="2"/>
  <c r="G798" i="2"/>
  <c r="G796" i="2"/>
  <c r="G794" i="2"/>
  <c r="G792" i="2"/>
  <c r="G790" i="2"/>
  <c r="G788" i="2"/>
  <c r="G786" i="2"/>
  <c r="G784" i="2"/>
  <c r="G782" i="2"/>
  <c r="G780" i="2"/>
  <c r="G778" i="2"/>
  <c r="G776" i="2"/>
  <c r="G774" i="2"/>
  <c r="G772" i="2"/>
  <c r="G770" i="2"/>
  <c r="G768" i="2"/>
  <c r="G766" i="2"/>
  <c r="G764" i="2"/>
  <c r="G762" i="2"/>
  <c r="G760" i="2"/>
  <c r="G758" i="2"/>
  <c r="G756" i="2"/>
  <c r="G754" i="2"/>
  <c r="G752" i="2"/>
  <c r="G750" i="2"/>
  <c r="G748" i="2"/>
  <c r="G746" i="2"/>
  <c r="G744" i="2"/>
  <c r="G742" i="2"/>
  <c r="G740" i="2"/>
  <c r="G738" i="2"/>
  <c r="G736" i="2"/>
  <c r="G734" i="2"/>
  <c r="G732" i="2"/>
  <c r="G730" i="2"/>
  <c r="G728" i="2"/>
  <c r="G726" i="2"/>
  <c r="G724" i="2"/>
  <c r="G722" i="2"/>
  <c r="G720" i="2"/>
  <c r="G718" i="2"/>
  <c r="G716" i="2"/>
  <c r="G714" i="2"/>
  <c r="G712" i="2"/>
  <c r="G710" i="2"/>
  <c r="G708" i="2"/>
  <c r="G706" i="2"/>
  <c r="G704" i="2"/>
  <c r="G702" i="2"/>
  <c r="G700" i="2"/>
  <c r="G698" i="2"/>
  <c r="G696" i="2"/>
  <c r="G694" i="2"/>
  <c r="G692" i="2"/>
  <c r="G690" i="2"/>
  <c r="G688" i="2"/>
  <c r="G686" i="2"/>
  <c r="G684" i="2"/>
  <c r="G682" i="2"/>
  <c r="G680" i="2"/>
  <c r="G678" i="2"/>
  <c r="G676" i="2"/>
  <c r="G674" i="2"/>
  <c r="G672" i="2"/>
  <c r="G670" i="2"/>
  <c r="G668" i="2"/>
  <c r="G666" i="2"/>
  <c r="G664" i="2"/>
  <c r="G662" i="2"/>
  <c r="G660" i="2"/>
  <c r="G658" i="2"/>
  <c r="G656" i="2"/>
  <c r="G654" i="2"/>
  <c r="G652" i="2"/>
  <c r="G650" i="2"/>
  <c r="G648" i="2"/>
  <c r="G646" i="2"/>
  <c r="G644" i="2"/>
  <c r="G642" i="2"/>
  <c r="G640" i="2"/>
  <c r="G638" i="2"/>
  <c r="G636" i="2"/>
  <c r="G634" i="2"/>
  <c r="G632" i="2"/>
  <c r="G630" i="2"/>
  <c r="G628" i="2"/>
  <c r="G626" i="2"/>
  <c r="G624" i="2"/>
  <c r="G622" i="2"/>
  <c r="G620" i="2"/>
  <c r="G618" i="2"/>
  <c r="G616" i="2"/>
  <c r="G614" i="2"/>
  <c r="G612" i="2"/>
  <c r="G610" i="2"/>
  <c r="G608" i="2"/>
  <c r="G606" i="2"/>
  <c r="G604" i="2"/>
  <c r="G602" i="2"/>
  <c r="G600" i="2"/>
  <c r="G598" i="2"/>
  <c r="G596" i="2"/>
  <c r="G594" i="2"/>
  <c r="G592" i="2"/>
  <c r="G590" i="2"/>
  <c r="G588" i="2"/>
  <c r="G586" i="2"/>
  <c r="G584" i="2"/>
  <c r="G582" i="2"/>
  <c r="G580" i="2"/>
  <c r="G578" i="2"/>
  <c r="G576" i="2"/>
  <c r="G574" i="2"/>
  <c r="G572" i="2"/>
  <c r="G570" i="2"/>
  <c r="G568" i="2"/>
  <c r="G566" i="2"/>
  <c r="G564" i="2"/>
  <c r="G562" i="2"/>
  <c r="G560" i="2"/>
  <c r="G558" i="2"/>
  <c r="G556" i="2"/>
  <c r="G554" i="2"/>
  <c r="G552" i="2"/>
  <c r="G550" i="2"/>
  <c r="G548" i="2"/>
  <c r="G546" i="2"/>
  <c r="G544" i="2"/>
  <c r="G535" i="2"/>
  <c r="G532" i="2"/>
  <c r="G529" i="2"/>
  <c r="G519" i="2"/>
  <c r="G516" i="2"/>
  <c r="G513" i="2"/>
  <c r="G503" i="2"/>
  <c r="G500" i="2"/>
  <c r="G497" i="2"/>
  <c r="G487" i="2"/>
  <c r="G484" i="2"/>
  <c r="G481" i="2"/>
  <c r="G471" i="2"/>
  <c r="G468" i="2"/>
  <c r="G465" i="2"/>
  <c r="G1008" i="2"/>
  <c r="G1000" i="2"/>
  <c r="G992" i="2"/>
  <c r="G984" i="2"/>
  <c r="G976" i="2"/>
  <c r="G968" i="2"/>
  <c r="G960" i="2"/>
  <c r="G952" i="2"/>
  <c r="G944" i="2"/>
  <c r="G936" i="2"/>
  <c r="G928" i="2"/>
  <c r="G920" i="2"/>
  <c r="G912" i="2"/>
  <c r="G904" i="2"/>
  <c r="G896" i="2"/>
  <c r="G888" i="2"/>
  <c r="G880" i="2"/>
  <c r="G872" i="2"/>
  <c r="G864" i="2"/>
  <c r="G856" i="2"/>
  <c r="G848" i="2"/>
  <c r="G840" i="2"/>
  <c r="G832" i="2"/>
  <c r="G827" i="2"/>
  <c r="G825" i="2"/>
  <c r="G823" i="2"/>
  <c r="G821" i="2"/>
  <c r="G819" i="2"/>
  <c r="G817" i="2"/>
  <c r="G815" i="2"/>
  <c r="G813" i="2"/>
  <c r="G811" i="2"/>
  <c r="G809" i="2"/>
  <c r="G807" i="2"/>
  <c r="G805" i="2"/>
  <c r="G803" i="2"/>
  <c r="G801" i="2"/>
  <c r="G799" i="2"/>
  <c r="G797" i="2"/>
  <c r="G795" i="2"/>
  <c r="G793" i="2"/>
  <c r="G791" i="2"/>
  <c r="G789" i="2"/>
  <c r="G787" i="2"/>
  <c r="G785" i="2"/>
  <c r="G783" i="2"/>
  <c r="G781" i="2"/>
  <c r="G779" i="2"/>
  <c r="G777" i="2"/>
  <c r="G775" i="2"/>
  <c r="G773" i="2"/>
  <c r="G771" i="2"/>
  <c r="G769" i="2"/>
  <c r="G767" i="2"/>
  <c r="G765" i="2"/>
  <c r="G763" i="2"/>
  <c r="G761" i="2"/>
  <c r="G759" i="2"/>
  <c r="G757" i="2"/>
  <c r="G755" i="2"/>
  <c r="G753" i="2"/>
  <c r="G751" i="2"/>
  <c r="G749" i="2"/>
  <c r="G747" i="2"/>
  <c r="G745" i="2"/>
  <c r="G743" i="2"/>
  <c r="G741" i="2"/>
  <c r="G739" i="2"/>
  <c r="G737" i="2"/>
  <c r="G735" i="2"/>
  <c r="G733" i="2"/>
  <c r="G731" i="2"/>
  <c r="G729" i="2"/>
  <c r="G727" i="2"/>
  <c r="G725" i="2"/>
  <c r="G723" i="2"/>
  <c r="G721" i="2"/>
  <c r="G719" i="2"/>
  <c r="G717" i="2"/>
  <c r="G715" i="2"/>
  <c r="G713" i="2"/>
  <c r="G711" i="2"/>
  <c r="G709" i="2"/>
  <c r="G707" i="2"/>
  <c r="G705" i="2"/>
  <c r="G703" i="2"/>
  <c r="G701" i="2"/>
  <c r="G699" i="2"/>
  <c r="G697" i="2"/>
  <c r="G695" i="2"/>
  <c r="G693" i="2"/>
  <c r="G691" i="2"/>
  <c r="G689" i="2"/>
  <c r="G687" i="2"/>
  <c r="G685" i="2"/>
  <c r="G683" i="2"/>
  <c r="G681" i="2"/>
  <c r="G679" i="2"/>
  <c r="G677" i="2"/>
  <c r="G675" i="2"/>
  <c r="G673" i="2"/>
  <c r="G671" i="2"/>
  <c r="G669" i="2"/>
  <c r="G667" i="2"/>
  <c r="G665" i="2"/>
  <c r="G663" i="2"/>
  <c r="G661" i="2"/>
  <c r="G659" i="2"/>
  <c r="G657" i="2"/>
  <c r="G655" i="2"/>
  <c r="G653" i="2"/>
  <c r="G651" i="2"/>
  <c r="G649" i="2"/>
  <c r="G647" i="2"/>
  <c r="G645" i="2"/>
  <c r="G643" i="2"/>
  <c r="G641" i="2"/>
  <c r="G639" i="2"/>
  <c r="G637" i="2"/>
  <c r="G635" i="2"/>
  <c r="G633" i="2"/>
  <c r="G631" i="2"/>
  <c r="G629" i="2"/>
  <c r="G627" i="2"/>
  <c r="G625" i="2"/>
  <c r="G623" i="2"/>
  <c r="G621" i="2"/>
  <c r="G619" i="2"/>
  <c r="G617" i="2"/>
  <c r="G615" i="2"/>
  <c r="G613" i="2"/>
  <c r="G611" i="2"/>
  <c r="G609" i="2"/>
  <c r="G607" i="2"/>
  <c r="G605" i="2"/>
  <c r="G603" i="2"/>
  <c r="G601" i="2"/>
  <c r="G599" i="2"/>
  <c r="G597" i="2"/>
  <c r="G595" i="2"/>
  <c r="G593" i="2"/>
  <c r="G591" i="2"/>
  <c r="G589" i="2"/>
  <c r="G587" i="2"/>
  <c r="G585" i="2"/>
  <c r="G583" i="2"/>
  <c r="G581" i="2"/>
  <c r="G579" i="2"/>
  <c r="G577" i="2"/>
  <c r="G575" i="2"/>
  <c r="G573" i="2"/>
  <c r="G571" i="2"/>
  <c r="G569" i="2"/>
  <c r="G567" i="2"/>
  <c r="G565" i="2"/>
  <c r="G563" i="2"/>
  <c r="G561" i="2"/>
  <c r="G559" i="2"/>
  <c r="G557" i="2"/>
  <c r="G555" i="2"/>
  <c r="G553" i="2"/>
  <c r="G551" i="2"/>
  <c r="G549" i="2"/>
  <c r="G547" i="2"/>
  <c r="G545" i="2"/>
  <c r="G543" i="2"/>
  <c r="G540" i="2"/>
  <c r="G537" i="2"/>
  <c r="G527" i="2"/>
  <c r="G524" i="2"/>
  <c r="G473" i="2"/>
  <c r="G476" i="2"/>
  <c r="G485" i="2"/>
  <c r="G505" i="2"/>
  <c r="G508" i="2"/>
  <c r="G517" i="2"/>
  <c r="G533" i="2"/>
  <c r="G846" i="2"/>
  <c r="G878" i="2"/>
  <c r="G910" i="2"/>
  <c r="G942" i="2"/>
  <c r="G974" i="2"/>
  <c r="G1006" i="2"/>
  <c r="G469" i="2"/>
  <c r="G489" i="2"/>
  <c r="G492" i="2"/>
  <c r="G501" i="2"/>
  <c r="G521" i="2"/>
  <c r="G539" i="2"/>
  <c r="G830" i="2"/>
  <c r="G862" i="2"/>
  <c r="G894" i="2"/>
  <c r="G926" i="2"/>
  <c r="G958" i="2"/>
  <c r="G990" i="2"/>
  <c r="W580" i="1" l="1"/>
  <c r="W996" i="1"/>
  <c r="W196" i="1"/>
  <c r="X910" i="1"/>
  <c r="X922" i="1"/>
  <c r="X261" i="1"/>
  <c r="X667" i="1"/>
  <c r="X348" i="1"/>
  <c r="X675" i="1"/>
  <c r="W436" i="1"/>
  <c r="X659" i="1"/>
  <c r="X503" i="1"/>
  <c r="X489" i="1"/>
  <c r="W419" i="1"/>
  <c r="W523" i="1"/>
  <c r="W572" i="1"/>
  <c r="W437" i="1"/>
  <c r="W435" i="1"/>
  <c r="W616" i="1"/>
  <c r="X968" i="1"/>
  <c r="X858" i="1"/>
  <c r="X651" i="1"/>
  <c r="X627" i="1"/>
  <c r="X595" i="1"/>
  <c r="X483" i="1"/>
  <c r="X467" i="1"/>
  <c r="X729" i="1"/>
  <c r="X691" i="1"/>
  <c r="X214" i="1"/>
  <c r="X187" i="1"/>
  <c r="X246" i="1"/>
  <c r="X339" i="1"/>
  <c r="W736" i="1"/>
  <c r="W752" i="1"/>
  <c r="X958" i="1"/>
  <c r="X942" i="1"/>
  <c r="W452" i="1"/>
  <c r="X532" i="1"/>
  <c r="W876" i="1"/>
  <c r="X707" i="1"/>
  <c r="X559" i="1"/>
  <c r="X535" i="1"/>
  <c r="X521" i="1"/>
  <c r="W866" i="1"/>
  <c r="W468" i="1"/>
  <c r="W934" i="1"/>
  <c r="X705" i="1"/>
  <c r="X890" i="1"/>
  <c r="X451" i="1"/>
  <c r="X537" i="1"/>
  <c r="W206" i="1"/>
  <c r="X459" i="1"/>
  <c r="X515" i="1"/>
  <c r="X421" i="1"/>
  <c r="X429" i="1"/>
  <c r="W882" i="1"/>
  <c r="X841" i="1"/>
  <c r="W710" i="1"/>
  <c r="W644" i="1"/>
  <c r="W448" i="1"/>
  <c r="W765" i="1"/>
  <c r="W230" i="1"/>
  <c r="W505" i="1"/>
  <c r="X531" i="1"/>
  <c r="X563" i="1"/>
  <c r="X499" i="1"/>
  <c r="X639" i="1"/>
  <c r="X457" i="1"/>
  <c r="X275" i="1"/>
  <c r="X327" i="1"/>
  <c r="X759" i="1"/>
  <c r="X974" i="1"/>
  <c r="W588" i="1"/>
  <c r="W679" i="1"/>
  <c r="X487" i="1"/>
  <c r="W262" i="1"/>
  <c r="X307" i="1"/>
  <c r="X539" i="1"/>
  <c r="X507" i="1"/>
  <c r="X387" i="1"/>
  <c r="W989" i="1"/>
  <c r="W516" i="1"/>
  <c r="W1010" i="1"/>
  <c r="X840" i="1"/>
  <c r="X751" i="1"/>
  <c r="X567" i="1"/>
  <c r="X471" i="1"/>
  <c r="W286" i="1"/>
  <c r="X1004" i="1"/>
  <c r="X721" i="1"/>
  <c r="X957" i="1"/>
  <c r="X777" i="1"/>
  <c r="X540" i="1"/>
  <c r="W599" i="1"/>
  <c r="W455" i="1"/>
  <c r="W473" i="1"/>
  <c r="X469" i="1"/>
  <c r="D12" i="9"/>
  <c r="D8" i="9"/>
  <c r="D11" i="9"/>
  <c r="D7" i="9"/>
  <c r="D10" i="9"/>
  <c r="D6" i="9"/>
  <c r="D9" i="9"/>
  <c r="H4" i="2"/>
  <c r="W888" i="1"/>
  <c r="X764" i="1"/>
  <c r="X1012" i="1"/>
  <c r="X575" i="1"/>
  <c r="W796" i="1"/>
  <c r="X772" i="1"/>
  <c r="X647" i="1"/>
  <c r="X815" i="1"/>
  <c r="X619" i="1"/>
  <c r="W804" i="1"/>
  <c r="X780" i="1"/>
  <c r="X615" i="1"/>
  <c r="X1009" i="1"/>
  <c r="X788" i="1"/>
  <c r="W820" i="1"/>
  <c r="X811" i="1"/>
  <c r="X936" i="1"/>
  <c r="X587" i="1"/>
  <c r="N14" i="1"/>
  <c r="X828" i="1"/>
  <c r="X623" i="1"/>
  <c r="X783" i="1"/>
  <c r="X993" i="1"/>
  <c r="W872" i="1"/>
  <c r="W856" i="1"/>
  <c r="W812" i="1"/>
  <c r="W665" i="1"/>
  <c r="W1005" i="1"/>
  <c r="W326" i="1"/>
  <c r="W263" i="1"/>
  <c r="R448" i="1"/>
  <c r="X791" i="1"/>
  <c r="W800" i="1"/>
  <c r="X190" i="1"/>
  <c r="X985" i="1"/>
  <c r="X743" i="1"/>
  <c r="X697" i="1"/>
  <c r="X551" i="1"/>
  <c r="X579" i="1"/>
  <c r="X423" i="1"/>
  <c r="X914" i="1"/>
  <c r="X6" i="1"/>
  <c r="W649" i="1"/>
  <c r="X583" i="1"/>
  <c r="X827" i="1"/>
  <c r="X779" i="1"/>
  <c r="W886" i="1"/>
  <c r="X732" i="1"/>
  <c r="X715" i="1"/>
  <c r="X662" i="1"/>
  <c r="X681" i="1"/>
  <c r="X920" i="1"/>
  <c r="W775" i="1"/>
  <c r="X607" i="1"/>
  <c r="X635" i="1"/>
  <c r="X699" i="1"/>
  <c r="X631" i="1"/>
  <c r="X439" i="1"/>
  <c r="W714" i="1"/>
  <c r="W720" i="1"/>
  <c r="X555" i="1"/>
  <c r="W728" i="1"/>
  <c r="U7" i="1"/>
  <c r="U508" i="1"/>
  <c r="U498" i="1"/>
  <c r="W576" i="1"/>
  <c r="X978" i="1"/>
  <c r="W432" i="1"/>
  <c r="X904" i="1"/>
  <c r="W981" i="1"/>
  <c r="W508" i="1"/>
  <c r="W640" i="1"/>
  <c r="X670" i="1"/>
  <c r="W424" i="1"/>
  <c r="X1001" i="1"/>
  <c r="X795" i="1"/>
  <c r="X643" i="1"/>
  <c r="X547" i="1"/>
  <c r="W492" i="1"/>
  <c r="W727" i="1"/>
  <c r="X713" i="1"/>
  <c r="X543" i="1"/>
  <c r="X425" i="1"/>
  <c r="X603" i="1"/>
  <c r="X571" i="1"/>
  <c r="W909" i="1"/>
  <c r="W725" i="1"/>
  <c r="W612" i="1"/>
  <c r="W444" i="1"/>
  <c r="W845" i="1"/>
  <c r="X905" i="1"/>
  <c r="W1013" i="1"/>
  <c r="X969" i="1"/>
  <c r="X994" i="1"/>
  <c r="W702" i="1"/>
  <c r="W608" i="1"/>
  <c r="X834" i="1"/>
  <c r="W650" i="1"/>
  <c r="W690" i="1"/>
  <c r="W973" i="1"/>
  <c r="W816" i="1"/>
  <c r="X865" i="1"/>
  <c r="W464" i="1"/>
  <c r="W869" i="1"/>
  <c r="W784" i="1"/>
  <c r="X940" i="1"/>
  <c r="W933" i="1"/>
  <c r="X823" i="1"/>
  <c r="W749" i="1"/>
  <c r="W961" i="1"/>
  <c r="X889" i="1"/>
  <c r="W524" i="1"/>
  <c r="X956" i="1"/>
  <c r="X748" i="1"/>
  <c r="X724" i="1"/>
  <c r="W853" i="1"/>
  <c r="W428" i="1"/>
  <c r="X671" i="1"/>
  <c r="W671" i="1"/>
  <c r="X988" i="1"/>
  <c r="W997" i="1"/>
  <c r="X953" i="1"/>
  <c r="W881" i="1"/>
  <c r="W929" i="1"/>
  <c r="X930" i="1"/>
  <c r="W930" i="1"/>
  <c r="X892" i="1"/>
  <c r="X917" i="1"/>
  <c r="W917" i="1"/>
  <c r="X870" i="1"/>
  <c r="W870" i="1"/>
  <c r="X861" i="1"/>
  <c r="W861" i="1"/>
  <c r="W420" i="1"/>
  <c r="W756" i="1"/>
  <c r="X756" i="1"/>
  <c r="X718" i="1"/>
  <c r="W718" i="1"/>
  <c r="X624" i="1"/>
  <c r="W624" i="1"/>
  <c r="X632" i="1"/>
  <c r="W632" i="1"/>
  <c r="X552" i="1"/>
  <c r="W552" i="1"/>
  <c r="W767" i="1"/>
  <c r="X767" i="1"/>
  <c r="W584" i="1"/>
  <c r="X768" i="1"/>
  <c r="W768" i="1"/>
  <c r="X548" i="1"/>
  <c r="W548" i="1"/>
  <c r="W807" i="1"/>
  <c r="X807" i="1"/>
  <c r="X986" i="1"/>
  <c r="W986" i="1"/>
  <c r="W544" i="1"/>
  <c r="W962" i="1"/>
  <c r="X962" i="1"/>
  <c r="X757" i="1"/>
  <c r="W757" i="1"/>
  <c r="X744" i="1"/>
  <c r="W744" i="1"/>
  <c r="W857" i="1"/>
  <c r="X857" i="1"/>
  <c r="X833" i="1"/>
  <c r="W833" i="1"/>
  <c r="W657" i="1"/>
  <c r="X657" i="1"/>
  <c r="X949" i="1"/>
  <c r="W949" i="1"/>
  <c r="X897" i="1"/>
  <c r="W897" i="1"/>
  <c r="W873" i="1"/>
  <c r="X873" i="1"/>
  <c r="X849" i="1"/>
  <c r="W849" i="1"/>
  <c r="X901" i="1"/>
  <c r="W901" i="1"/>
  <c r="W908" i="1"/>
  <c r="X908" i="1"/>
  <c r="X663" i="1"/>
  <c r="W663" i="1"/>
  <c r="X596" i="1"/>
  <c r="W596" i="1"/>
  <c r="X500" i="1"/>
  <c r="W500" i="1"/>
  <c r="W824" i="1"/>
  <c r="X824" i="1"/>
  <c r="X706" i="1"/>
  <c r="W706" i="1"/>
  <c r="W893" i="1"/>
  <c r="X893" i="1"/>
  <c r="X776" i="1"/>
  <c r="W776" i="1"/>
  <c r="X568" i="1"/>
  <c r="W568" i="1"/>
  <c r="X560" i="1"/>
  <c r="W560" i="1"/>
  <c r="X773" i="1"/>
  <c r="W773" i="1"/>
  <c r="X965" i="1"/>
  <c r="W965" i="1"/>
  <c r="W844" i="1"/>
  <c r="X844" i="1"/>
  <c r="W819" i="1"/>
  <c r="X819" i="1"/>
  <c r="W808" i="1"/>
  <c r="X808" i="1"/>
  <c r="W654" i="1"/>
  <c r="X654" i="1"/>
  <c r="W921" i="1"/>
  <c r="X921" i="1"/>
  <c r="W689" i="1"/>
  <c r="X689" i="1"/>
  <c r="X1002" i="1"/>
  <c r="W1002" i="1"/>
  <c r="W877" i="1"/>
  <c r="X877" i="1"/>
  <c r="W898" i="1"/>
  <c r="X898" i="1"/>
  <c r="X741" i="1"/>
  <c r="W741" i="1"/>
  <c r="X536" i="1"/>
  <c r="W536" i="1"/>
  <c r="X760" i="1"/>
  <c r="W760" i="1"/>
  <c r="X496" i="1"/>
  <c r="W496" i="1"/>
  <c r="X480" i="1"/>
  <c r="W480" i="1"/>
  <c r="X520" i="1"/>
  <c r="W520" i="1"/>
  <c r="X885" i="1"/>
  <c r="W885" i="1"/>
  <c r="X686" i="1"/>
  <c r="W686" i="1"/>
  <c r="X666" i="1"/>
  <c r="W666" i="1"/>
  <c r="X628" i="1"/>
  <c r="W628" i="1"/>
  <c r="X837" i="1"/>
  <c r="W837" i="1"/>
  <c r="W829" i="1"/>
  <c r="X829" i="1"/>
  <c r="X600" i="1"/>
  <c r="W600" i="1"/>
  <c r="X592" i="1"/>
  <c r="W592" i="1"/>
  <c r="X556" i="1"/>
  <c r="W556" i="1"/>
  <c r="X472" i="1"/>
  <c r="W472" i="1"/>
  <c r="Q6" i="1"/>
  <c r="Q9" i="1"/>
  <c r="Q25" i="1"/>
  <c r="Q41" i="1"/>
  <c r="Q57" i="1"/>
  <c r="Q73" i="1"/>
  <c r="Q89" i="1"/>
  <c r="Q105" i="1"/>
  <c r="Q121" i="1"/>
  <c r="Q137" i="1"/>
  <c r="Q153" i="1"/>
  <c r="Q169" i="1"/>
  <c r="Q185" i="1"/>
  <c r="Q201" i="1"/>
  <c r="Q217" i="1"/>
  <c r="Q233" i="1"/>
  <c r="Q249" i="1"/>
  <c r="Q265" i="1"/>
  <c r="Q281" i="1"/>
  <c r="Q297" i="1"/>
  <c r="Q313" i="1"/>
  <c r="Q329" i="1"/>
  <c r="Q345" i="1"/>
  <c r="Q349" i="1"/>
  <c r="Q353" i="1"/>
  <c r="Q357" i="1"/>
  <c r="Q361" i="1"/>
  <c r="Q365" i="1"/>
  <c r="Q369" i="1"/>
  <c r="Q373" i="1"/>
  <c r="Q377" i="1"/>
  <c r="Q381" i="1"/>
  <c r="Q385" i="1"/>
  <c r="Q389" i="1"/>
  <c r="Q393" i="1"/>
  <c r="Q397" i="1"/>
  <c r="Q401" i="1"/>
  <c r="Q405" i="1"/>
  <c r="Q409" i="1"/>
  <c r="Q413" i="1"/>
  <c r="Q417" i="1"/>
  <c r="Q421" i="1"/>
  <c r="Q425" i="1"/>
  <c r="Q429" i="1"/>
  <c r="Q433" i="1"/>
  <c r="Q437" i="1"/>
  <c r="Q441" i="1"/>
  <c r="Q445" i="1"/>
  <c r="Q449" i="1"/>
  <c r="Q453" i="1"/>
  <c r="Q457" i="1"/>
  <c r="Q461" i="1"/>
  <c r="Q465" i="1"/>
  <c r="Q469" i="1"/>
  <c r="Q473" i="1"/>
  <c r="Q477" i="1"/>
  <c r="Q481" i="1"/>
  <c r="Q485" i="1"/>
  <c r="Q489" i="1"/>
  <c r="Q493" i="1"/>
  <c r="Q497" i="1"/>
  <c r="Q501" i="1"/>
  <c r="Q505" i="1"/>
  <c r="Q509" i="1"/>
  <c r="Q513" i="1"/>
  <c r="Q517" i="1"/>
  <c r="Q521" i="1"/>
  <c r="Q525" i="1"/>
  <c r="Q529" i="1"/>
  <c r="Q533" i="1"/>
  <c r="Q537" i="1"/>
  <c r="Q541" i="1"/>
  <c r="Q545" i="1"/>
  <c r="Q549" i="1"/>
  <c r="Q553" i="1"/>
  <c r="Q557" i="1"/>
  <c r="Q561" i="1"/>
  <c r="Q565" i="1"/>
  <c r="Q569" i="1"/>
  <c r="Q573" i="1"/>
  <c r="Q577" i="1"/>
  <c r="Q581" i="1"/>
  <c r="Q585" i="1"/>
  <c r="Q589" i="1"/>
  <c r="Q593" i="1"/>
  <c r="Q597" i="1"/>
  <c r="Q13" i="1"/>
  <c r="Q29" i="1"/>
  <c r="Q45" i="1"/>
  <c r="Q61" i="1"/>
  <c r="Q77" i="1"/>
  <c r="Q93" i="1"/>
  <c r="Q109" i="1"/>
  <c r="Q125" i="1"/>
  <c r="Q141" i="1"/>
  <c r="Q157" i="1"/>
  <c r="Q173" i="1"/>
  <c r="Q189" i="1"/>
  <c r="Q205" i="1"/>
  <c r="Q221" i="1"/>
  <c r="Q237" i="1"/>
  <c r="Q253" i="1"/>
  <c r="Q269" i="1"/>
  <c r="Q285" i="1"/>
  <c r="Q301" i="1"/>
  <c r="Q317" i="1"/>
  <c r="Q333" i="1"/>
  <c r="Q346" i="1"/>
  <c r="Q350" i="1"/>
  <c r="Q354" i="1"/>
  <c r="Q358" i="1"/>
  <c r="Q362" i="1"/>
  <c r="Q366" i="1"/>
  <c r="Q370" i="1"/>
  <c r="Q374" i="1"/>
  <c r="Q378" i="1"/>
  <c r="Q382" i="1"/>
  <c r="Q386" i="1"/>
  <c r="Q390" i="1"/>
  <c r="Q394" i="1"/>
  <c r="Q398" i="1"/>
  <c r="Q402" i="1"/>
  <c r="Q406" i="1"/>
  <c r="Q410" i="1"/>
  <c r="Q414" i="1"/>
  <c r="Q418" i="1"/>
  <c r="Q422" i="1"/>
  <c r="Q426" i="1"/>
  <c r="Q430" i="1"/>
  <c r="Q434" i="1"/>
  <c r="Q438" i="1"/>
  <c r="Q442" i="1"/>
  <c r="Q446" i="1"/>
  <c r="Q450" i="1"/>
  <c r="Q454" i="1"/>
  <c r="Q458" i="1"/>
  <c r="Q462" i="1"/>
  <c r="Q466" i="1"/>
  <c r="Q470" i="1"/>
  <c r="Q474" i="1"/>
  <c r="Q478" i="1"/>
  <c r="Q482" i="1"/>
  <c r="Q486" i="1"/>
  <c r="Q490" i="1"/>
  <c r="Q494" i="1"/>
  <c r="Q498" i="1"/>
  <c r="Q502" i="1"/>
  <c r="Q506" i="1"/>
  <c r="Q510" i="1"/>
  <c r="Q514" i="1"/>
  <c r="Q518" i="1"/>
  <c r="Q522" i="1"/>
  <c r="Q526" i="1"/>
  <c r="Q530" i="1"/>
  <c r="Q534" i="1"/>
  <c r="Q538" i="1"/>
  <c r="Q542" i="1"/>
  <c r="Q546" i="1"/>
  <c r="Q550" i="1"/>
  <c r="Q554" i="1"/>
  <c r="Q558" i="1"/>
  <c r="Q562" i="1"/>
  <c r="Q566" i="1"/>
  <c r="Q570" i="1"/>
  <c r="Q574" i="1"/>
  <c r="Q578" i="1"/>
  <c r="Q582" i="1"/>
  <c r="Q586" i="1"/>
  <c r="Q590" i="1"/>
  <c r="Q594" i="1"/>
  <c r="Q598" i="1"/>
  <c r="Q17" i="1"/>
  <c r="Q49" i="1"/>
  <c r="Q81" i="1"/>
  <c r="Q113" i="1"/>
  <c r="Q145" i="1"/>
  <c r="Q177" i="1"/>
  <c r="Q209" i="1"/>
  <c r="Q241" i="1"/>
  <c r="Q273" i="1"/>
  <c r="Q305" i="1"/>
  <c r="Q337" i="1"/>
  <c r="Q351" i="1"/>
  <c r="Q359" i="1"/>
  <c r="Q367" i="1"/>
  <c r="Q375" i="1"/>
  <c r="Q383" i="1"/>
  <c r="Q391" i="1"/>
  <c r="Q399" i="1"/>
  <c r="Q407" i="1"/>
  <c r="Q415" i="1"/>
  <c r="Q423" i="1"/>
  <c r="Q431" i="1"/>
  <c r="Q439" i="1"/>
  <c r="Q447" i="1"/>
  <c r="Q455" i="1"/>
  <c r="Q463" i="1"/>
  <c r="Q471" i="1"/>
  <c r="Q479" i="1"/>
  <c r="Q487" i="1"/>
  <c r="Q495" i="1"/>
  <c r="Q503" i="1"/>
  <c r="Q511" i="1"/>
  <c r="Q519" i="1"/>
  <c r="Q527" i="1"/>
  <c r="Q535" i="1"/>
  <c r="Q543" i="1"/>
  <c r="Q551" i="1"/>
  <c r="Q559" i="1"/>
  <c r="Q567" i="1"/>
  <c r="Q575" i="1"/>
  <c r="Q583" i="1"/>
  <c r="Q591" i="1"/>
  <c r="Q599" i="1"/>
  <c r="Q603" i="1"/>
  <c r="Q607" i="1"/>
  <c r="Q611" i="1"/>
  <c r="Q615" i="1"/>
  <c r="Q619" i="1"/>
  <c r="Q623" i="1"/>
  <c r="Q627" i="1"/>
  <c r="Q631" i="1"/>
  <c r="Q635" i="1"/>
  <c r="Q639" i="1"/>
  <c r="Q643" i="1"/>
  <c r="Q647" i="1"/>
  <c r="Q651" i="1"/>
  <c r="Q655" i="1"/>
  <c r="Q659" i="1"/>
  <c r="Q663" i="1"/>
  <c r="Q667" i="1"/>
  <c r="Q671" i="1"/>
  <c r="Q675" i="1"/>
  <c r="Q679" i="1"/>
  <c r="Q683" i="1"/>
  <c r="Q687" i="1"/>
  <c r="Q691" i="1"/>
  <c r="Q695" i="1"/>
  <c r="Q699" i="1"/>
  <c r="Q703" i="1"/>
  <c r="Q707" i="1"/>
  <c r="Q711" i="1"/>
  <c r="Q715" i="1"/>
  <c r="Q719" i="1"/>
  <c r="Q723" i="1"/>
  <c r="Q727" i="1"/>
  <c r="Q731" i="1"/>
  <c r="Q735" i="1"/>
  <c r="Q739" i="1"/>
  <c r="Q743" i="1"/>
  <c r="Q747" i="1"/>
  <c r="Q751" i="1"/>
  <c r="Q755" i="1"/>
  <c r="Q759" i="1"/>
  <c r="Q763" i="1"/>
  <c r="Q767" i="1"/>
  <c r="Q21" i="1"/>
  <c r="Q65" i="1"/>
  <c r="Q101" i="1"/>
  <c r="Q149" i="1"/>
  <c r="Q193" i="1"/>
  <c r="Q229" i="1"/>
  <c r="Q277" i="1"/>
  <c r="Q321" i="1"/>
  <c r="Q348" i="1"/>
  <c r="Q360" i="1"/>
  <c r="Q371" i="1"/>
  <c r="Q380" i="1"/>
  <c r="Q392" i="1"/>
  <c r="Q403" i="1"/>
  <c r="Q412" i="1"/>
  <c r="Q424" i="1"/>
  <c r="Q435" i="1"/>
  <c r="Q444" i="1"/>
  <c r="Q456" i="1"/>
  <c r="Q467" i="1"/>
  <c r="Q476" i="1"/>
  <c r="Q488" i="1"/>
  <c r="Q499" i="1"/>
  <c r="Q508" i="1"/>
  <c r="Q520" i="1"/>
  <c r="Q531" i="1"/>
  <c r="Q540" i="1"/>
  <c r="Q552" i="1"/>
  <c r="Q563" i="1"/>
  <c r="Q572" i="1"/>
  <c r="Q584" i="1"/>
  <c r="Q595" i="1"/>
  <c r="Q602" i="1"/>
  <c r="Q608" i="1"/>
  <c r="Q613" i="1"/>
  <c r="Q618" i="1"/>
  <c r="Q624" i="1"/>
  <c r="Q629" i="1"/>
  <c r="Q634" i="1"/>
  <c r="Q640" i="1"/>
  <c r="Q645" i="1"/>
  <c r="Q650" i="1"/>
  <c r="Q656" i="1"/>
  <c r="Q661" i="1"/>
  <c r="Q666" i="1"/>
  <c r="Q672" i="1"/>
  <c r="Q677" i="1"/>
  <c r="Q682" i="1"/>
  <c r="Q688" i="1"/>
  <c r="Q693" i="1"/>
  <c r="Q698" i="1"/>
  <c r="Q704" i="1"/>
  <c r="Q709" i="1"/>
  <c r="Q714" i="1"/>
  <c r="Q720" i="1"/>
  <c r="Q725" i="1"/>
  <c r="Q730" i="1"/>
  <c r="Q736" i="1"/>
  <c r="Q741" i="1"/>
  <c r="Q746" i="1"/>
  <c r="Q752" i="1"/>
  <c r="Q757" i="1"/>
  <c r="Q762" i="1"/>
  <c r="Q768" i="1"/>
  <c r="Q772" i="1"/>
  <c r="Q776" i="1"/>
  <c r="Q780" i="1"/>
  <c r="Q784" i="1"/>
  <c r="Q788" i="1"/>
  <c r="Q792" i="1"/>
  <c r="Q796" i="1"/>
  <c r="Q800" i="1"/>
  <c r="Q804" i="1"/>
  <c r="Q808" i="1"/>
  <c r="Q812" i="1"/>
  <c r="Q816" i="1"/>
  <c r="Q820" i="1"/>
  <c r="Q824" i="1"/>
  <c r="Q828" i="1"/>
  <c r="Q832" i="1"/>
  <c r="Q836" i="1"/>
  <c r="Q840" i="1"/>
  <c r="Q844" i="1"/>
  <c r="Q848" i="1"/>
  <c r="Q852" i="1"/>
  <c r="Q856" i="1"/>
  <c r="Q860" i="1"/>
  <c r="Q864" i="1"/>
  <c r="Q868" i="1"/>
  <c r="Q872" i="1"/>
  <c r="Q876" i="1"/>
  <c r="Q880" i="1"/>
  <c r="Q884" i="1"/>
  <c r="Q888" i="1"/>
  <c r="Q892" i="1"/>
  <c r="Q896" i="1"/>
  <c r="Q900" i="1"/>
  <c r="Q904" i="1"/>
  <c r="Q908" i="1"/>
  <c r="Q912" i="1"/>
  <c r="Q916" i="1"/>
  <c r="Q920" i="1"/>
  <c r="Q924" i="1"/>
  <c r="Q928" i="1"/>
  <c r="Q932" i="1"/>
  <c r="Q936" i="1"/>
  <c r="Q940" i="1"/>
  <c r="Q944" i="1"/>
  <c r="Q948" i="1"/>
  <c r="Q952" i="1"/>
  <c r="Q956" i="1"/>
  <c r="Q960" i="1"/>
  <c r="Q964" i="1"/>
  <c r="Q968" i="1"/>
  <c r="Q972" i="1"/>
  <c r="Q976" i="1"/>
  <c r="Q980" i="1"/>
  <c r="Q984" i="1"/>
  <c r="Q988" i="1"/>
  <c r="Q992" i="1"/>
  <c r="Q996" i="1"/>
  <c r="Q1000" i="1"/>
  <c r="Q1004" i="1"/>
  <c r="Q1008" i="1"/>
  <c r="Q1012" i="1"/>
  <c r="Q33" i="1"/>
  <c r="Q69" i="1"/>
  <c r="Q117" i="1"/>
  <c r="Q161" i="1"/>
  <c r="Q197" i="1"/>
  <c r="Q245" i="1"/>
  <c r="Q289" i="1"/>
  <c r="Q325" i="1"/>
  <c r="Q352" i="1"/>
  <c r="Q363" i="1"/>
  <c r="Q372" i="1"/>
  <c r="Q384" i="1"/>
  <c r="Q395" i="1"/>
  <c r="Q404" i="1"/>
  <c r="Q416" i="1"/>
  <c r="Q427" i="1"/>
  <c r="Q436" i="1"/>
  <c r="Q448" i="1"/>
  <c r="Q459" i="1"/>
  <c r="Q468" i="1"/>
  <c r="Q480" i="1"/>
  <c r="Q491" i="1"/>
  <c r="Q500" i="1"/>
  <c r="Q512" i="1"/>
  <c r="Q523" i="1"/>
  <c r="Q532" i="1"/>
  <c r="Q544" i="1"/>
  <c r="Q555" i="1"/>
  <c r="Q564" i="1"/>
  <c r="Q576" i="1"/>
  <c r="Q587" i="1"/>
  <c r="Q596" i="1"/>
  <c r="Q604" i="1"/>
  <c r="Q609" i="1"/>
  <c r="Q614" i="1"/>
  <c r="Q620" i="1"/>
  <c r="Q625" i="1"/>
  <c r="Q630" i="1"/>
  <c r="Q636" i="1"/>
  <c r="Q641" i="1"/>
  <c r="Q646" i="1"/>
  <c r="Q652" i="1"/>
  <c r="Q657" i="1"/>
  <c r="Q662" i="1"/>
  <c r="Q668" i="1"/>
  <c r="Q37" i="1"/>
  <c r="Q129" i="1"/>
  <c r="Q213" i="1"/>
  <c r="Q293" i="1"/>
  <c r="Q355" i="1"/>
  <c r="Q376" i="1"/>
  <c r="Q396" i="1"/>
  <c r="Q419" i="1"/>
  <c r="Q440" i="1"/>
  <c r="Q460" i="1"/>
  <c r="Q483" i="1"/>
  <c r="Q504" i="1"/>
  <c r="Q524" i="1"/>
  <c r="Q547" i="1"/>
  <c r="Q568" i="1"/>
  <c r="Q588" i="1"/>
  <c r="Q605" i="1"/>
  <c r="Q616" i="1"/>
  <c r="Q626" i="1"/>
  <c r="Q637" i="1"/>
  <c r="Q648" i="1"/>
  <c r="Q658" i="1"/>
  <c r="Q669" i="1"/>
  <c r="Q676" i="1"/>
  <c r="Q684" i="1"/>
  <c r="Q690" i="1"/>
  <c r="Q697" i="1"/>
  <c r="Q705" i="1"/>
  <c r="Q712" i="1"/>
  <c r="Q718" i="1"/>
  <c r="Q726" i="1"/>
  <c r="Q733" i="1"/>
  <c r="Q740" i="1"/>
  <c r="Q748" i="1"/>
  <c r="Q754" i="1"/>
  <c r="Q761" i="1"/>
  <c r="Q769" i="1"/>
  <c r="Q774" i="1"/>
  <c r="Q779" i="1"/>
  <c r="Q785" i="1"/>
  <c r="Q790" i="1"/>
  <c r="Q795" i="1"/>
  <c r="Q801" i="1"/>
  <c r="Q806" i="1"/>
  <c r="Q811" i="1"/>
  <c r="Q817" i="1"/>
  <c r="Q822" i="1"/>
  <c r="Q827" i="1"/>
  <c r="Q833" i="1"/>
  <c r="Q838" i="1"/>
  <c r="Q843" i="1"/>
  <c r="Q849" i="1"/>
  <c r="Q854" i="1"/>
  <c r="Q859" i="1"/>
  <c r="Q865" i="1"/>
  <c r="Q870" i="1"/>
  <c r="Q875" i="1"/>
  <c r="Q881" i="1"/>
  <c r="Q886" i="1"/>
  <c r="Q891" i="1"/>
  <c r="Q897" i="1"/>
  <c r="Q902" i="1"/>
  <c r="Q907" i="1"/>
  <c r="Q913" i="1"/>
  <c r="Q918" i="1"/>
  <c r="Q923" i="1"/>
  <c r="Q929" i="1"/>
  <c r="Q934" i="1"/>
  <c r="Q939" i="1"/>
  <c r="Q945" i="1"/>
  <c r="Q950" i="1"/>
  <c r="Q955" i="1"/>
  <c r="Q961" i="1"/>
  <c r="Q966" i="1"/>
  <c r="Q971" i="1"/>
  <c r="Q977" i="1"/>
  <c r="Q982" i="1"/>
  <c r="Q987" i="1"/>
  <c r="Q993" i="1"/>
  <c r="Q998" i="1"/>
  <c r="Q1003" i="1"/>
  <c r="Q1009" i="1"/>
  <c r="Q1014" i="1"/>
  <c r="Q53" i="1"/>
  <c r="Q133" i="1"/>
  <c r="Q225" i="1"/>
  <c r="Q309" i="1"/>
  <c r="Q356" i="1"/>
  <c r="Q379" i="1"/>
  <c r="Q400" i="1"/>
  <c r="Q420" i="1"/>
  <c r="Q443" i="1"/>
  <c r="Q464" i="1"/>
  <c r="Q484" i="1"/>
  <c r="Q507" i="1"/>
  <c r="Q528" i="1"/>
  <c r="Q548" i="1"/>
  <c r="Q571" i="1"/>
  <c r="Q592" i="1"/>
  <c r="Q606" i="1"/>
  <c r="Q617" i="1"/>
  <c r="Q628" i="1"/>
  <c r="Q638" i="1"/>
  <c r="Q649" i="1"/>
  <c r="Q660" i="1"/>
  <c r="Q670" i="1"/>
  <c r="Q678" i="1"/>
  <c r="Q685" i="1"/>
  <c r="Q692" i="1"/>
  <c r="Q700" i="1"/>
  <c r="Q706" i="1"/>
  <c r="Q713" i="1"/>
  <c r="Q721" i="1"/>
  <c r="Q728" i="1"/>
  <c r="Q734" i="1"/>
  <c r="Q742" i="1"/>
  <c r="Q749" i="1"/>
  <c r="Q756" i="1"/>
  <c r="Q764" i="1"/>
  <c r="Q770" i="1"/>
  <c r="Q775" i="1"/>
  <c r="Q781" i="1"/>
  <c r="Q786" i="1"/>
  <c r="Q791" i="1"/>
  <c r="Q797" i="1"/>
  <c r="Q802" i="1"/>
  <c r="Q807" i="1"/>
  <c r="Q813" i="1"/>
  <c r="Q818" i="1"/>
  <c r="Q823" i="1"/>
  <c r="Q829" i="1"/>
  <c r="Q834" i="1"/>
  <c r="Q839" i="1"/>
  <c r="Q845" i="1"/>
  <c r="Q850" i="1"/>
  <c r="Q855" i="1"/>
  <c r="Q861" i="1"/>
  <c r="Q866" i="1"/>
  <c r="Q871" i="1"/>
  <c r="Q877" i="1"/>
  <c r="Q882" i="1"/>
  <c r="Q887" i="1"/>
  <c r="Q893" i="1"/>
  <c r="Q898" i="1"/>
  <c r="Q903" i="1"/>
  <c r="Q909" i="1"/>
  <c r="Q914" i="1"/>
  <c r="Q919" i="1"/>
  <c r="Q925" i="1"/>
  <c r="Q930" i="1"/>
  <c r="Q935" i="1"/>
  <c r="Q941" i="1"/>
  <c r="Q946" i="1"/>
  <c r="Q951" i="1"/>
  <c r="Q957" i="1"/>
  <c r="Q962" i="1"/>
  <c r="Q967" i="1"/>
  <c r="Q973" i="1"/>
  <c r="Q978" i="1"/>
  <c r="Q983" i="1"/>
  <c r="Q989" i="1"/>
  <c r="Q994" i="1"/>
  <c r="Q999" i="1"/>
  <c r="Q1005" i="1"/>
  <c r="Q1010" i="1"/>
  <c r="Q1015" i="1"/>
  <c r="Q85" i="1"/>
  <c r="Q165" i="1"/>
  <c r="Q257" i="1"/>
  <c r="Q341" i="1"/>
  <c r="Q364" i="1"/>
  <c r="Q387" i="1"/>
  <c r="Q408" i="1"/>
  <c r="Q428" i="1"/>
  <c r="Q451" i="1"/>
  <c r="Q472" i="1"/>
  <c r="Q492" i="1"/>
  <c r="Q515" i="1"/>
  <c r="Q536" i="1"/>
  <c r="Q556" i="1"/>
  <c r="Q579" i="1"/>
  <c r="Q600" i="1"/>
  <c r="Q610" i="1"/>
  <c r="Q621" i="1"/>
  <c r="Q632" i="1"/>
  <c r="Q642" i="1"/>
  <c r="Q653" i="1"/>
  <c r="Q664" i="1"/>
  <c r="Q673" i="1"/>
  <c r="Q680" i="1"/>
  <c r="Q686" i="1"/>
  <c r="Q694" i="1"/>
  <c r="Q701" i="1"/>
  <c r="Q708" i="1"/>
  <c r="Q716" i="1"/>
  <c r="Q722" i="1"/>
  <c r="Q729" i="1"/>
  <c r="Q737" i="1"/>
  <c r="Q744" i="1"/>
  <c r="Q750" i="1"/>
  <c r="Q758" i="1"/>
  <c r="Q765" i="1"/>
  <c r="Q771" i="1"/>
  <c r="Q777" i="1"/>
  <c r="Q782" i="1"/>
  <c r="Q787" i="1"/>
  <c r="Q793" i="1"/>
  <c r="Q798" i="1"/>
  <c r="Q803" i="1"/>
  <c r="Q809" i="1"/>
  <c r="Q814" i="1"/>
  <c r="Q819" i="1"/>
  <c r="Q825" i="1"/>
  <c r="Q830" i="1"/>
  <c r="Q835" i="1"/>
  <c r="Q841" i="1"/>
  <c r="Q846" i="1"/>
  <c r="Q851" i="1"/>
  <c r="Q857" i="1"/>
  <c r="Q862" i="1"/>
  <c r="Q867" i="1"/>
  <c r="Q873" i="1"/>
  <c r="Q878" i="1"/>
  <c r="Q883" i="1"/>
  <c r="Q889" i="1"/>
  <c r="Q894" i="1"/>
  <c r="Q899" i="1"/>
  <c r="Q905" i="1"/>
  <c r="Q910" i="1"/>
  <c r="Q915" i="1"/>
  <c r="Q921" i="1"/>
  <c r="Q926" i="1"/>
  <c r="Q931" i="1"/>
  <c r="Q937" i="1"/>
  <c r="Q942" i="1"/>
  <c r="Q947" i="1"/>
  <c r="Q953" i="1"/>
  <c r="Q958" i="1"/>
  <c r="Q963" i="1"/>
  <c r="Q969" i="1"/>
  <c r="Q974" i="1"/>
  <c r="Q979" i="1"/>
  <c r="Q985" i="1"/>
  <c r="Q990" i="1"/>
  <c r="Q995" i="1"/>
  <c r="Q1001" i="1"/>
  <c r="Q1006" i="1"/>
  <c r="Q1011" i="1"/>
  <c r="Q97" i="1"/>
  <c r="Q181" i="1"/>
  <c r="Q261" i="1"/>
  <c r="Q347" i="1"/>
  <c r="Q368" i="1"/>
  <c r="Q388" i="1"/>
  <c r="Q411" i="1"/>
  <c r="Q432" i="1"/>
  <c r="Q452" i="1"/>
  <c r="Q475" i="1"/>
  <c r="Q496" i="1"/>
  <c r="Q516" i="1"/>
  <c r="Q539" i="1"/>
  <c r="Q560" i="1"/>
  <c r="Q580" i="1"/>
  <c r="Q601" i="1"/>
  <c r="Q612" i="1"/>
  <c r="Q622" i="1"/>
  <c r="Q633" i="1"/>
  <c r="Q644" i="1"/>
  <c r="Q654" i="1"/>
  <c r="Q665" i="1"/>
  <c r="Q674" i="1"/>
  <c r="Q681" i="1"/>
  <c r="Q689" i="1"/>
  <c r="Q696" i="1"/>
  <c r="Q702" i="1"/>
  <c r="Q710" i="1"/>
  <c r="Q717" i="1"/>
  <c r="Q724" i="1"/>
  <c r="Q732" i="1"/>
  <c r="Q738" i="1"/>
  <c r="Q745" i="1"/>
  <c r="Q753" i="1"/>
  <c r="Q760" i="1"/>
  <c r="Q766" i="1"/>
  <c r="Q773" i="1"/>
  <c r="Q778" i="1"/>
  <c r="Q783" i="1"/>
  <c r="Q789" i="1"/>
  <c r="Q794" i="1"/>
  <c r="Q799" i="1"/>
  <c r="Q805" i="1"/>
  <c r="Q810" i="1"/>
  <c r="Q815" i="1"/>
  <c r="Q821" i="1"/>
  <c r="Q826" i="1"/>
  <c r="Q831" i="1"/>
  <c r="Q837" i="1"/>
  <c r="Q842" i="1"/>
  <c r="Q847" i="1"/>
  <c r="Q853" i="1"/>
  <c r="Q858" i="1"/>
  <c r="Q863" i="1"/>
  <c r="Q869" i="1"/>
  <c r="Q874" i="1"/>
  <c r="Q879" i="1"/>
  <c r="Q885" i="1"/>
  <c r="Q890" i="1"/>
  <c r="Q895" i="1"/>
  <c r="Q901" i="1"/>
  <c r="Q906" i="1"/>
  <c r="Q911" i="1"/>
  <c r="Q917" i="1"/>
  <c r="Q922" i="1"/>
  <c r="Q927" i="1"/>
  <c r="Q933" i="1"/>
  <c r="Q938" i="1"/>
  <c r="Q943" i="1"/>
  <c r="Q949" i="1"/>
  <c r="Q954" i="1"/>
  <c r="Q959" i="1"/>
  <c r="Q965" i="1"/>
  <c r="Q970" i="1"/>
  <c r="Q975" i="1"/>
  <c r="Q981" i="1"/>
  <c r="Q986" i="1"/>
  <c r="Q991" i="1"/>
  <c r="Q997" i="1"/>
  <c r="Q1002" i="1"/>
  <c r="Q1007" i="1"/>
  <c r="Q1013" i="1"/>
  <c r="Q344" i="1"/>
  <c r="Q328" i="1"/>
  <c r="Q312" i="1"/>
  <c r="Q296" i="1"/>
  <c r="Q280" i="1"/>
  <c r="Q264" i="1"/>
  <c r="Q248" i="1"/>
  <c r="Q232" i="1"/>
  <c r="Q216" i="1"/>
  <c r="Q200" i="1"/>
  <c r="Q184" i="1"/>
  <c r="Q168" i="1"/>
  <c r="Q152" i="1"/>
  <c r="Q136" i="1"/>
  <c r="Q120" i="1"/>
  <c r="Q104" i="1"/>
  <c r="Q88" i="1"/>
  <c r="Q72" i="1"/>
  <c r="Q56" i="1"/>
  <c r="Q40" i="1"/>
  <c r="Q24" i="1"/>
  <c r="Q8" i="1"/>
  <c r="Q331" i="1"/>
  <c r="Q315" i="1"/>
  <c r="Q299" i="1"/>
  <c r="Q283" i="1"/>
  <c r="Q267" i="1"/>
  <c r="Q251" i="1"/>
  <c r="Q235" i="1"/>
  <c r="Q219" i="1"/>
  <c r="Q203" i="1"/>
  <c r="Q187" i="1"/>
  <c r="Q171" i="1"/>
  <c r="Q155" i="1"/>
  <c r="Q139" i="1"/>
  <c r="Q123" i="1"/>
  <c r="Q107" i="1"/>
  <c r="Q91" i="1"/>
  <c r="Q75" i="1"/>
  <c r="Q59" i="1"/>
  <c r="Q43" i="1"/>
  <c r="Q27" i="1"/>
  <c r="Q11" i="1"/>
  <c r="Q334" i="1"/>
  <c r="Q318" i="1"/>
  <c r="Q302" i="1"/>
  <c r="Q286" i="1"/>
  <c r="Q270" i="1"/>
  <c r="Q254" i="1"/>
  <c r="Q238" i="1"/>
  <c r="Q222" i="1"/>
  <c r="Q206" i="1"/>
  <c r="Q190" i="1"/>
  <c r="Q174" i="1"/>
  <c r="Q158" i="1"/>
  <c r="Q142" i="1"/>
  <c r="Q126" i="1"/>
  <c r="Q110" i="1"/>
  <c r="Q94" i="1"/>
  <c r="Q78" i="1"/>
  <c r="Q62" i="1"/>
  <c r="Q46" i="1"/>
  <c r="Q30" i="1"/>
  <c r="Q14" i="1"/>
  <c r="Q340" i="1"/>
  <c r="Q324" i="1"/>
  <c r="Q308" i="1"/>
  <c r="Q292" i="1"/>
  <c r="Q276" i="1"/>
  <c r="Q260" i="1"/>
  <c r="Q244" i="1"/>
  <c r="Q228" i="1"/>
  <c r="Q212" i="1"/>
  <c r="Q196" i="1"/>
  <c r="Q180" i="1"/>
  <c r="Q164" i="1"/>
  <c r="Q148" i="1"/>
  <c r="Q132" i="1"/>
  <c r="Q116" i="1"/>
  <c r="Q100" i="1"/>
  <c r="Q84" i="1"/>
  <c r="Q68" i="1"/>
  <c r="Q52" i="1"/>
  <c r="Q36" i="1"/>
  <c r="Q20" i="1"/>
  <c r="Q343" i="1"/>
  <c r="Q327" i="1"/>
  <c r="Q311" i="1"/>
  <c r="Q295" i="1"/>
  <c r="Q279" i="1"/>
  <c r="Q263" i="1"/>
  <c r="Q247" i="1"/>
  <c r="Q231" i="1"/>
  <c r="Q215" i="1"/>
  <c r="Q199" i="1"/>
  <c r="Q183" i="1"/>
  <c r="Q167" i="1"/>
  <c r="Q151" i="1"/>
  <c r="Q135" i="1"/>
  <c r="Q119" i="1"/>
  <c r="Q103" i="1"/>
  <c r="Q87" i="1"/>
  <c r="Q71" i="1"/>
  <c r="Q55" i="1"/>
  <c r="Q39" i="1"/>
  <c r="Q23" i="1"/>
  <c r="Q7" i="1"/>
  <c r="Q330" i="1"/>
  <c r="Q314" i="1"/>
  <c r="Q298" i="1"/>
  <c r="Q282" i="1"/>
  <c r="Q266" i="1"/>
  <c r="Q250" i="1"/>
  <c r="Q234" i="1"/>
  <c r="Q218" i="1"/>
  <c r="Q202" i="1"/>
  <c r="Q186" i="1"/>
  <c r="Q170" i="1"/>
  <c r="Q154" i="1"/>
  <c r="Q138" i="1"/>
  <c r="Q122" i="1"/>
  <c r="Q106" i="1"/>
  <c r="Q90" i="1"/>
  <c r="Q74" i="1"/>
  <c r="Q58" i="1"/>
  <c r="Q42" i="1"/>
  <c r="Q26" i="1"/>
  <c r="Q10" i="1"/>
  <c r="Q336" i="1"/>
  <c r="Q320" i="1"/>
  <c r="Q304" i="1"/>
  <c r="Q288" i="1"/>
  <c r="Q272" i="1"/>
  <c r="Q256" i="1"/>
  <c r="Q240" i="1"/>
  <c r="Q224" i="1"/>
  <c r="Q208" i="1"/>
  <c r="Q192" i="1"/>
  <c r="Q176" i="1"/>
  <c r="Q160" i="1"/>
  <c r="Q144" i="1"/>
  <c r="Q128" i="1"/>
  <c r="Q112" i="1"/>
  <c r="Q96" i="1"/>
  <c r="Q80" i="1"/>
  <c r="Q64" i="1"/>
  <c r="Q48" i="1"/>
  <c r="Q32" i="1"/>
  <c r="Q16" i="1"/>
  <c r="Q339" i="1"/>
  <c r="Q323" i="1"/>
  <c r="Q307" i="1"/>
  <c r="Q291" i="1"/>
  <c r="Q275" i="1"/>
  <c r="Q259" i="1"/>
  <c r="Q243" i="1"/>
  <c r="Q227" i="1"/>
  <c r="Q211" i="1"/>
  <c r="Q195" i="1"/>
  <c r="Q179" i="1"/>
  <c r="Q163" i="1"/>
  <c r="Q147" i="1"/>
  <c r="Q131" i="1"/>
  <c r="Q115" i="1"/>
  <c r="Q99" i="1"/>
  <c r="Q83" i="1"/>
  <c r="Q67" i="1"/>
  <c r="Q51" i="1"/>
  <c r="Q35" i="1"/>
  <c r="Q19" i="1"/>
  <c r="Q342" i="1"/>
  <c r="Q326" i="1"/>
  <c r="Q310" i="1"/>
  <c r="Q294" i="1"/>
  <c r="Q278" i="1"/>
  <c r="Q262" i="1"/>
  <c r="Q246" i="1"/>
  <c r="Q230" i="1"/>
  <c r="Q214" i="1"/>
  <c r="Q198" i="1"/>
  <c r="Q182" i="1"/>
  <c r="Q166" i="1"/>
  <c r="Q150" i="1"/>
  <c r="Q134" i="1"/>
  <c r="Q118" i="1"/>
  <c r="Q102" i="1"/>
  <c r="Q86" i="1"/>
  <c r="Q70" i="1"/>
  <c r="Q54" i="1"/>
  <c r="Q38" i="1"/>
  <c r="Q22" i="1"/>
  <c r="Q332" i="1"/>
  <c r="Q268" i="1"/>
  <c r="Q204" i="1"/>
  <c r="Q140" i="1"/>
  <c r="Q76" i="1"/>
  <c r="Q12" i="1"/>
  <c r="Q287" i="1"/>
  <c r="Q223" i="1"/>
  <c r="Q159" i="1"/>
  <c r="Q95" i="1"/>
  <c r="Q31" i="1"/>
  <c r="Q306" i="1"/>
  <c r="Q242" i="1"/>
  <c r="Q178" i="1"/>
  <c r="Q114" i="1"/>
  <c r="Q50" i="1"/>
  <c r="Q316" i="1"/>
  <c r="Q252" i="1"/>
  <c r="Q188" i="1"/>
  <c r="Q124" i="1"/>
  <c r="Q60" i="1"/>
  <c r="Q335" i="1"/>
  <c r="Q271" i="1"/>
  <c r="Q207" i="1"/>
  <c r="Q143" i="1"/>
  <c r="Q79" i="1"/>
  <c r="Q15" i="1"/>
  <c r="Q290" i="1"/>
  <c r="Q226" i="1"/>
  <c r="Q162" i="1"/>
  <c r="Q98" i="1"/>
  <c r="Q34" i="1"/>
  <c r="Q300" i="1"/>
  <c r="Q236" i="1"/>
  <c r="Q172" i="1"/>
  <c r="Q108" i="1"/>
  <c r="Q44" i="1"/>
  <c r="Q319" i="1"/>
  <c r="Q255" i="1"/>
  <c r="Q191" i="1"/>
  <c r="Q127" i="1"/>
  <c r="Q63" i="1"/>
  <c r="Q338" i="1"/>
  <c r="Q274" i="1"/>
  <c r="Q210" i="1"/>
  <c r="Q146" i="1"/>
  <c r="Q82" i="1"/>
  <c r="Q18" i="1"/>
  <c r="Q284" i="1"/>
  <c r="Q28" i="1"/>
  <c r="Q111" i="1"/>
  <c r="Q194" i="1"/>
  <c r="Q220" i="1"/>
  <c r="Q303" i="1"/>
  <c r="Q47" i="1"/>
  <c r="Q130" i="1"/>
  <c r="Q156" i="1"/>
  <c r="Q239" i="1"/>
  <c r="Q322" i="1"/>
  <c r="Q66" i="1"/>
  <c r="Q92" i="1"/>
  <c r="Q175" i="1"/>
  <c r="Q258" i="1"/>
  <c r="X620" i="1"/>
  <c r="W620" i="1"/>
  <c r="X488" i="1"/>
  <c r="W488" i="1"/>
  <c r="X838" i="1"/>
  <c r="W838" i="1"/>
  <c r="W733" i="1"/>
  <c r="X733" i="1"/>
  <c r="W673" i="1"/>
  <c r="X673" i="1"/>
  <c r="X655" i="1"/>
  <c r="W655" i="1"/>
  <c r="X564" i="1"/>
  <c r="W564" i="1"/>
  <c r="X966" i="1"/>
  <c r="W966" i="1"/>
  <c r="W850" i="1"/>
  <c r="X850" i="1"/>
  <c r="X682" i="1"/>
  <c r="W682" i="1"/>
  <c r="X658" i="1"/>
  <c r="W658" i="1"/>
  <c r="W941" i="1"/>
  <c r="X941" i="1"/>
  <c r="X902" i="1"/>
  <c r="W902" i="1"/>
  <c r="W803" i="1"/>
  <c r="X803" i="1"/>
  <c r="W792" i="1"/>
  <c r="X792" i="1"/>
  <c r="W937" i="1"/>
  <c r="X937" i="1"/>
  <c r="W860" i="1"/>
  <c r="X860" i="1"/>
  <c r="W787" i="1"/>
  <c r="X787" i="1"/>
  <c r="W972" i="1"/>
  <c r="X972" i="1"/>
  <c r="X528" i="1"/>
  <c r="W528" i="1"/>
  <c r="X484" i="1"/>
  <c r="W484" i="1"/>
  <c r="W924" i="1"/>
  <c r="X924" i="1"/>
  <c r="X674" i="1"/>
  <c r="W674" i="1"/>
  <c r="X456" i="1"/>
  <c r="W456" i="1"/>
  <c r="X950" i="1"/>
  <c r="W950" i="1"/>
  <c r="X913" i="1"/>
  <c r="W913" i="1"/>
  <c r="X504" i="1"/>
  <c r="W504" i="1"/>
  <c r="X512" i="1"/>
  <c r="W512" i="1"/>
  <c r="X955" i="1"/>
  <c r="W955" i="1"/>
  <c r="X801" i="1"/>
  <c r="W801" i="1"/>
  <c r="W982" i="1"/>
  <c r="X982" i="1"/>
  <c r="X927" i="1"/>
  <c r="W927" i="1"/>
  <c r="X903" i="1"/>
  <c r="W903" i="1"/>
  <c r="X887" i="1"/>
  <c r="W887" i="1"/>
  <c r="X883" i="1"/>
  <c r="W883" i="1"/>
  <c r="X939" i="1"/>
  <c r="W939" i="1"/>
  <c r="X782" i="1"/>
  <c r="W782" i="1"/>
  <c r="X746" i="1"/>
  <c r="W746" i="1"/>
  <c r="W998" i="1"/>
  <c r="X998" i="1"/>
  <c r="X943" i="1"/>
  <c r="W943" i="1"/>
  <c r="W932" i="1"/>
  <c r="X932" i="1"/>
  <c r="X879" i="1"/>
  <c r="W879" i="1"/>
  <c r="W868" i="1"/>
  <c r="X868" i="1"/>
  <c r="X742" i="1"/>
  <c r="W742" i="1"/>
  <c r="X648" i="1"/>
  <c r="W648" i="1"/>
  <c r="W900" i="1"/>
  <c r="X900" i="1"/>
  <c r="X959" i="1"/>
  <c r="W959" i="1"/>
  <c r="X831" i="1"/>
  <c r="W831" i="1"/>
  <c r="X970" i="1"/>
  <c r="W970" i="1"/>
  <c r="W621" i="1"/>
  <c r="X621" i="1"/>
  <c r="X1015" i="1"/>
  <c r="W1015" i="1"/>
  <c r="X999" i="1"/>
  <c r="W999" i="1"/>
  <c r="X995" i="1"/>
  <c r="W995" i="1"/>
  <c r="X835" i="1"/>
  <c r="W835" i="1"/>
  <c r="X891" i="1"/>
  <c r="W891" i="1"/>
  <c r="X716" i="1"/>
  <c r="W716" i="1"/>
  <c r="X684" i="1"/>
  <c r="W684" i="1"/>
  <c r="X785" i="1"/>
  <c r="W785" i="1"/>
  <c r="X762" i="1"/>
  <c r="W762" i="1"/>
  <c r="X660" i="1"/>
  <c r="W660" i="1"/>
  <c r="W964" i="1"/>
  <c r="X964" i="1"/>
  <c r="X821" i="1"/>
  <c r="W821" i="1"/>
  <c r="W693" i="1"/>
  <c r="X693" i="1"/>
  <c r="X634" i="1"/>
  <c r="W634" i="1"/>
  <c r="X618" i="1"/>
  <c r="W618" i="1"/>
  <c r="X602" i="1"/>
  <c r="W602" i="1"/>
  <c r="X578" i="1"/>
  <c r="W578" i="1"/>
  <c r="W948" i="1"/>
  <c r="X948" i="1"/>
  <c r="W884" i="1"/>
  <c r="X884" i="1"/>
  <c r="X656" i="1"/>
  <c r="W656" i="1"/>
  <c r="W527" i="1"/>
  <c r="X527" i="1"/>
  <c r="W495" i="1"/>
  <c r="X495" i="1"/>
  <c r="W449" i="1"/>
  <c r="X449" i="1"/>
  <c r="W761" i="1"/>
  <c r="X761" i="1"/>
  <c r="X672" i="1"/>
  <c r="W672" i="1"/>
  <c r="W641" i="1"/>
  <c r="X641" i="1"/>
  <c r="W609" i="1"/>
  <c r="X609" i="1"/>
  <c r="W545" i="1"/>
  <c r="X545" i="1"/>
  <c r="W723" i="1"/>
  <c r="X723" i="1"/>
  <c r="X1007" i="1"/>
  <c r="W1007" i="1"/>
  <c r="X935" i="1"/>
  <c r="W935" i="1"/>
  <c r="X919" i="1"/>
  <c r="W919" i="1"/>
  <c r="X871" i="1"/>
  <c r="W871" i="1"/>
  <c r="W992" i="1"/>
  <c r="X992" i="1"/>
  <c r="X793" i="1"/>
  <c r="W793" i="1"/>
  <c r="X712" i="1"/>
  <c r="W712" i="1"/>
  <c r="X696" i="1"/>
  <c r="W696" i="1"/>
  <c r="X818" i="1"/>
  <c r="W818" i="1"/>
  <c r="X805" i="1"/>
  <c r="W805" i="1"/>
  <c r="W771" i="1"/>
  <c r="X771" i="1"/>
  <c r="X813" i="1"/>
  <c r="W813" i="1"/>
  <c r="X530" i="1"/>
  <c r="W530" i="1"/>
  <c r="X498" i="1"/>
  <c r="W498" i="1"/>
  <c r="X482" i="1"/>
  <c r="W482" i="1"/>
  <c r="X434" i="1"/>
  <c r="W434" i="1"/>
  <c r="W747" i="1"/>
  <c r="X747" i="1"/>
  <c r="W585" i="1"/>
  <c r="X585" i="1"/>
  <c r="W553" i="1"/>
  <c r="X553" i="1"/>
  <c r="W511" i="1"/>
  <c r="X511" i="1"/>
  <c r="W465" i="1"/>
  <c r="X465" i="1"/>
  <c r="W677" i="1"/>
  <c r="X677" i="1"/>
  <c r="X794" i="1"/>
  <c r="W794" i="1"/>
  <c r="W661" i="1"/>
  <c r="X661" i="1"/>
  <c r="W589" i="1"/>
  <c r="X589" i="1"/>
  <c r="W557" i="1"/>
  <c r="X557" i="1"/>
  <c r="X991" i="1"/>
  <c r="W991" i="1"/>
  <c r="X1011" i="1"/>
  <c r="W1011" i="1"/>
  <c r="X931" i="1"/>
  <c r="W931" i="1"/>
  <c r="X867" i="1"/>
  <c r="W867" i="1"/>
  <c r="X923" i="1"/>
  <c r="W923" i="1"/>
  <c r="X859" i="1"/>
  <c r="W859" i="1"/>
  <c r="X809" i="1"/>
  <c r="W809" i="1"/>
  <c r="X798" i="1"/>
  <c r="W798" i="1"/>
  <c r="X770" i="1"/>
  <c r="W770" i="1"/>
  <c r="X754" i="1"/>
  <c r="W754" i="1"/>
  <c r="X738" i="1"/>
  <c r="W738" i="1"/>
  <c r="X722" i="1"/>
  <c r="W722" i="1"/>
  <c r="X708" i="1"/>
  <c r="W708" i="1"/>
  <c r="X692" i="1"/>
  <c r="W692" i="1"/>
  <c r="W976" i="1"/>
  <c r="X976" i="1"/>
  <c r="W960" i="1"/>
  <c r="X960" i="1"/>
  <c r="W944" i="1"/>
  <c r="X944" i="1"/>
  <c r="W928" i="1"/>
  <c r="X928" i="1"/>
  <c r="W912" i="1"/>
  <c r="X912" i="1"/>
  <c r="W896" i="1"/>
  <c r="X896" i="1"/>
  <c r="W880" i="1"/>
  <c r="X880" i="1"/>
  <c r="W864" i="1"/>
  <c r="X864" i="1"/>
  <c r="W848" i="1"/>
  <c r="X848" i="1"/>
  <c r="W832" i="1"/>
  <c r="X832" i="1"/>
  <c r="X822" i="1"/>
  <c r="W822" i="1"/>
  <c r="X806" i="1"/>
  <c r="W806" i="1"/>
  <c r="X790" i="1"/>
  <c r="W790" i="1"/>
  <c r="X730" i="1"/>
  <c r="W730" i="1"/>
  <c r="X797" i="1"/>
  <c r="W797" i="1"/>
  <c r="X786" i="1"/>
  <c r="W786" i="1"/>
  <c r="W763" i="1"/>
  <c r="X763" i="1"/>
  <c r="W653" i="1"/>
  <c r="X653" i="1"/>
  <c r="X911" i="1"/>
  <c r="W911" i="1"/>
  <c r="W836" i="1"/>
  <c r="X836" i="1"/>
  <c r="X802" i="1"/>
  <c r="W802" i="1"/>
  <c r="W731" i="1"/>
  <c r="X731" i="1"/>
  <c r="W711" i="1"/>
  <c r="X711" i="1"/>
  <c r="X668" i="1"/>
  <c r="W668" i="1"/>
  <c r="X652" i="1"/>
  <c r="W652" i="1"/>
  <c r="X646" i="1"/>
  <c r="W646" i="1"/>
  <c r="X638" i="1"/>
  <c r="W638" i="1"/>
  <c r="X630" i="1"/>
  <c r="W630" i="1"/>
  <c r="X622" i="1"/>
  <c r="W622" i="1"/>
  <c r="X614" i="1"/>
  <c r="W614" i="1"/>
  <c r="X606" i="1"/>
  <c r="W606" i="1"/>
  <c r="X598" i="1"/>
  <c r="W598" i="1"/>
  <c r="X590" i="1"/>
  <c r="W590" i="1"/>
  <c r="X582" i="1"/>
  <c r="W582" i="1"/>
  <c r="X574" i="1"/>
  <c r="W574" i="1"/>
  <c r="X566" i="1"/>
  <c r="W566" i="1"/>
  <c r="X558" i="1"/>
  <c r="W558" i="1"/>
  <c r="X550" i="1"/>
  <c r="W550" i="1"/>
  <c r="X542" i="1"/>
  <c r="W542" i="1"/>
  <c r="X526" i="1"/>
  <c r="W526" i="1"/>
  <c r="X510" i="1"/>
  <c r="W510" i="1"/>
  <c r="X494" i="1"/>
  <c r="W494" i="1"/>
  <c r="X478" i="1"/>
  <c r="W478" i="1"/>
  <c r="X462" i="1"/>
  <c r="W462" i="1"/>
  <c r="X446" i="1"/>
  <c r="W446" i="1"/>
  <c r="X430" i="1"/>
  <c r="W430" i="1"/>
  <c r="X778" i="1"/>
  <c r="W778" i="1"/>
  <c r="X734" i="1"/>
  <c r="W734" i="1"/>
  <c r="X726" i="1"/>
  <c r="W726" i="1"/>
  <c r="X680" i="1"/>
  <c r="W680" i="1"/>
  <c r="W529" i="1"/>
  <c r="X529" i="1"/>
  <c r="W481" i="1"/>
  <c r="X481" i="1"/>
  <c r="W463" i="1"/>
  <c r="X463" i="1"/>
  <c r="W687" i="1"/>
  <c r="X687" i="1"/>
  <c r="X842" i="1"/>
  <c r="W842" i="1"/>
  <c r="X766" i="1"/>
  <c r="W766" i="1"/>
  <c r="W701" i="1"/>
  <c r="X701" i="1"/>
  <c r="W625" i="1"/>
  <c r="X625" i="1"/>
  <c r="W593" i="1"/>
  <c r="X593" i="1"/>
  <c r="W561" i="1"/>
  <c r="X561" i="1"/>
  <c r="W719" i="1"/>
  <c r="X719" i="1"/>
  <c r="W685" i="1"/>
  <c r="X685" i="1"/>
  <c r="AN4" i="1"/>
  <c r="W984" i="1"/>
  <c r="X984" i="1"/>
  <c r="X983" i="1"/>
  <c r="W983" i="1"/>
  <c r="X963" i="1"/>
  <c r="W963" i="1"/>
  <c r="X899" i="1"/>
  <c r="W899" i="1"/>
  <c r="X700" i="1"/>
  <c r="W700" i="1"/>
  <c r="X817" i="1"/>
  <c r="W817" i="1"/>
  <c r="X750" i="1"/>
  <c r="W750" i="1"/>
  <c r="X781" i="1"/>
  <c r="W781" i="1"/>
  <c r="X642" i="1"/>
  <c r="W642" i="1"/>
  <c r="X626" i="1"/>
  <c r="W626" i="1"/>
  <c r="X610" i="1"/>
  <c r="W610" i="1"/>
  <c r="X594" i="1"/>
  <c r="W594" i="1"/>
  <c r="X586" i="1"/>
  <c r="W586" i="1"/>
  <c r="X570" i="1"/>
  <c r="W570" i="1"/>
  <c r="X562" i="1"/>
  <c r="W562" i="1"/>
  <c r="X554" i="1"/>
  <c r="W554" i="1"/>
  <c r="X546" i="1"/>
  <c r="W546" i="1"/>
  <c r="X534" i="1"/>
  <c r="W534" i="1"/>
  <c r="X518" i="1"/>
  <c r="W518" i="1"/>
  <c r="X502" i="1"/>
  <c r="W502" i="1"/>
  <c r="X486" i="1"/>
  <c r="W486" i="1"/>
  <c r="X470" i="1"/>
  <c r="W470" i="1"/>
  <c r="X454" i="1"/>
  <c r="W454" i="1"/>
  <c r="X438" i="1"/>
  <c r="W438" i="1"/>
  <c r="X422" i="1"/>
  <c r="W422" i="1"/>
  <c r="W852" i="1"/>
  <c r="X852" i="1"/>
  <c r="X810" i="1"/>
  <c r="W810" i="1"/>
  <c r="W755" i="1"/>
  <c r="X755" i="1"/>
  <c r="X664" i="1"/>
  <c r="W664" i="1"/>
  <c r="W703" i="1"/>
  <c r="X703" i="1"/>
  <c r="W513" i="1"/>
  <c r="X513" i="1"/>
  <c r="W431" i="1"/>
  <c r="X431" i="1"/>
  <c r="W577" i="1"/>
  <c r="X577" i="1"/>
  <c r="X967" i="1"/>
  <c r="W967" i="1"/>
  <c r="X951" i="1"/>
  <c r="W951" i="1"/>
  <c r="X855" i="1"/>
  <c r="W855" i="1"/>
  <c r="X839" i="1"/>
  <c r="W839" i="1"/>
  <c r="X947" i="1"/>
  <c r="W947" i="1"/>
  <c r="X875" i="1"/>
  <c r="W875" i="1"/>
  <c r="W669" i="1"/>
  <c r="X669" i="1"/>
  <c r="X975" i="1"/>
  <c r="W975" i="1"/>
  <c r="W739" i="1"/>
  <c r="X739" i="1"/>
  <c r="X514" i="1"/>
  <c r="W514" i="1"/>
  <c r="X466" i="1"/>
  <c r="W466" i="1"/>
  <c r="X450" i="1"/>
  <c r="W450" i="1"/>
  <c r="W916" i="1"/>
  <c r="X916" i="1"/>
  <c r="W617" i="1"/>
  <c r="X617" i="1"/>
  <c r="W447" i="1"/>
  <c r="X447" i="1"/>
  <c r="W1000" i="1"/>
  <c r="X1000" i="1"/>
  <c r="X979" i="1"/>
  <c r="W979" i="1"/>
  <c r="X915" i="1"/>
  <c r="W915" i="1"/>
  <c r="X851" i="1"/>
  <c r="W851" i="1"/>
  <c r="X971" i="1"/>
  <c r="W971" i="1"/>
  <c r="X907" i="1"/>
  <c r="W907" i="1"/>
  <c r="X843" i="1"/>
  <c r="W843" i="1"/>
  <c r="X825" i="1"/>
  <c r="W825" i="1"/>
  <c r="X814" i="1"/>
  <c r="W814" i="1"/>
  <c r="X704" i="1"/>
  <c r="W704" i="1"/>
  <c r="X688" i="1"/>
  <c r="W688" i="1"/>
  <c r="W1008" i="1"/>
  <c r="X1008" i="1"/>
  <c r="X938" i="1"/>
  <c r="W938" i="1"/>
  <c r="X874" i="1"/>
  <c r="W874" i="1"/>
  <c r="X676" i="1"/>
  <c r="W676" i="1"/>
  <c r="X987" i="1"/>
  <c r="W987" i="1"/>
  <c r="X847" i="1"/>
  <c r="W847" i="1"/>
  <c r="X789" i="1"/>
  <c r="W789" i="1"/>
  <c r="X774" i="1"/>
  <c r="W774" i="1"/>
  <c r="W709" i="1"/>
  <c r="X709" i="1"/>
  <c r="W695" i="1"/>
  <c r="X695" i="1"/>
  <c r="X538" i="1"/>
  <c r="W538" i="1"/>
  <c r="X522" i="1"/>
  <c r="W522" i="1"/>
  <c r="X506" i="1"/>
  <c r="W506" i="1"/>
  <c r="X490" i="1"/>
  <c r="W490" i="1"/>
  <c r="X474" i="1"/>
  <c r="W474" i="1"/>
  <c r="X458" i="1"/>
  <c r="W458" i="1"/>
  <c r="X442" i="1"/>
  <c r="W442" i="1"/>
  <c r="X426" i="1"/>
  <c r="W426" i="1"/>
  <c r="X1003" i="1"/>
  <c r="W1003" i="1"/>
  <c r="X863" i="1"/>
  <c r="W863" i="1"/>
  <c r="W633" i="1"/>
  <c r="X633" i="1"/>
  <c r="W601" i="1"/>
  <c r="X601" i="1"/>
  <c r="W569" i="1"/>
  <c r="X569" i="1"/>
  <c r="W497" i="1"/>
  <c r="X497" i="1"/>
  <c r="W479" i="1"/>
  <c r="X479" i="1"/>
  <c r="W433" i="1"/>
  <c r="X433" i="1"/>
  <c r="W1014" i="1"/>
  <c r="X1014" i="1"/>
  <c r="X895" i="1"/>
  <c r="W895" i="1"/>
  <c r="X826" i="1"/>
  <c r="W826" i="1"/>
  <c r="W717" i="1"/>
  <c r="X717" i="1"/>
  <c r="W645" i="1"/>
  <c r="X645" i="1"/>
  <c r="W629" i="1"/>
  <c r="X629" i="1"/>
  <c r="W613" i="1"/>
  <c r="X613" i="1"/>
  <c r="W597" i="1"/>
  <c r="X597" i="1"/>
  <c r="W581" i="1"/>
  <c r="X581" i="1"/>
  <c r="W565" i="1"/>
  <c r="X565" i="1"/>
  <c r="W549" i="1"/>
  <c r="X549" i="1"/>
  <c r="X906" i="1"/>
  <c r="W906" i="1"/>
  <c r="W769" i="1"/>
  <c r="X769" i="1"/>
  <c r="X758" i="1"/>
  <c r="W758" i="1"/>
  <c r="W637" i="1"/>
  <c r="X637" i="1"/>
  <c r="W605" i="1"/>
  <c r="X605" i="1"/>
  <c r="W573" i="1"/>
  <c r="X573" i="1"/>
  <c r="W541" i="1"/>
  <c r="X541" i="1"/>
  <c r="K1" i="5"/>
  <c r="L1" i="5"/>
  <c r="AN11" i="1" s="1"/>
  <c r="U810" i="1" l="1"/>
  <c r="N8" i="1"/>
  <c r="U554" i="1"/>
  <c r="U466" i="1"/>
  <c r="U518" i="1"/>
  <c r="U476" i="1"/>
  <c r="U500" i="1"/>
  <c r="U502" i="1"/>
  <c r="U510" i="1"/>
  <c r="U610" i="1"/>
  <c r="U865" i="1"/>
  <c r="U706" i="1"/>
  <c r="U645" i="1"/>
  <c r="U662" i="1"/>
  <c r="U949" i="1"/>
  <c r="U742" i="1"/>
  <c r="U521" i="1"/>
  <c r="U599" i="1"/>
  <c r="U548" i="1"/>
  <c r="U693" i="1"/>
  <c r="U954" i="1"/>
  <c r="U838" i="1"/>
  <c r="U620" i="1"/>
  <c r="U841" i="1"/>
  <c r="U794" i="1"/>
  <c r="U791" i="1"/>
  <c r="U694" i="1"/>
  <c r="U486" i="1"/>
  <c r="U512" i="1"/>
  <c r="U452" i="1"/>
  <c r="U456" i="1"/>
  <c r="U621" i="1"/>
  <c r="U816" i="1"/>
  <c r="U499" i="1"/>
  <c r="U967" i="1"/>
  <c r="U624" i="1"/>
  <c r="U927" i="1"/>
  <c r="U998" i="1"/>
  <c r="U557" i="1"/>
  <c r="U905" i="1"/>
  <c r="U938" i="1"/>
  <c r="U817" i="1"/>
  <c r="U966" i="1"/>
  <c r="U823" i="1"/>
  <c r="U876" i="1"/>
  <c r="U503" i="1"/>
  <c r="U618" i="1"/>
  <c r="U454" i="1"/>
  <c r="U480" i="1"/>
  <c r="U798" i="1"/>
  <c r="U492" i="1"/>
  <c r="U970" i="1"/>
  <c r="U969" i="1"/>
  <c r="U579" i="1"/>
  <c r="U839" i="1"/>
  <c r="U461" i="1"/>
  <c r="U731" i="1"/>
  <c r="U859" i="1"/>
  <c r="U611" i="1"/>
  <c r="U991" i="1"/>
  <c r="U587" i="1"/>
  <c r="U789" i="1"/>
  <c r="U880" i="1"/>
  <c r="U556" i="1"/>
  <c r="U760" i="1"/>
  <c r="U1004" i="1"/>
  <c r="U571" i="1"/>
  <c r="U1002" i="1"/>
  <c r="U477" i="1"/>
  <c r="U509" i="1"/>
  <c r="U525" i="1"/>
  <c r="U542" i="1"/>
  <c r="U475" i="1"/>
  <c r="U507" i="1"/>
  <c r="U523" i="1"/>
  <c r="U555" i="1"/>
  <c r="U778" i="1"/>
  <c r="U852" i="1"/>
  <c r="U516" i="1"/>
  <c r="U700" i="1"/>
  <c r="U616" i="1"/>
  <c r="U870" i="1"/>
  <c r="U638" i="1"/>
  <c r="U948" i="1"/>
  <c r="U934" i="1"/>
  <c r="U987" i="1"/>
  <c r="U978" i="1"/>
  <c r="U914" i="1"/>
  <c r="U850" i="1"/>
  <c r="U765" i="1"/>
  <c r="U699" i="1"/>
  <c r="U981" i="1"/>
  <c r="U951" i="1"/>
  <c r="U813" i="1"/>
  <c r="U650" i="1"/>
  <c r="U1001" i="1"/>
  <c r="U878" i="1"/>
  <c r="U975" i="1"/>
  <c r="U682" i="1"/>
  <c r="U799" i="1"/>
  <c r="U1006" i="1"/>
  <c r="U971" i="1"/>
  <c r="U843" i="1"/>
  <c r="U771" i="1"/>
  <c r="U721" i="1"/>
  <c r="U720" i="1"/>
  <c r="U1015" i="1"/>
  <c r="U995" i="1"/>
  <c r="U553" i="1"/>
  <c r="U890" i="1"/>
  <c r="U824" i="1"/>
  <c r="U793" i="1"/>
  <c r="U946" i="1"/>
  <c r="U882" i="1"/>
  <c r="U733" i="1"/>
  <c r="U619" i="1"/>
  <c r="U780" i="1"/>
  <c r="U932" i="1"/>
  <c r="U663" i="1"/>
  <c r="U552" i="1"/>
  <c r="U1000" i="1"/>
  <c r="U750" i="1"/>
  <c r="U874" i="1"/>
  <c r="U617" i="1"/>
  <c r="U551" i="1"/>
  <c r="U830" i="1"/>
  <c r="U907" i="1"/>
  <c r="U773" i="1"/>
  <c r="U922" i="1"/>
  <c r="U544" i="1"/>
  <c r="U887" i="1"/>
  <c r="U607" i="1"/>
  <c r="U576" i="1"/>
  <c r="U795" i="1"/>
  <c r="U543" i="1"/>
  <c r="U514" i="1"/>
  <c r="U506" i="1"/>
  <c r="U528" i="1"/>
  <c r="U623" i="1"/>
  <c r="U451" i="1"/>
  <c r="U550" i="1"/>
  <c r="U627" i="1"/>
  <c r="U497" i="1"/>
  <c r="U597" i="1"/>
  <c r="U687" i="1"/>
  <c r="U945" i="1"/>
  <c r="U820" i="1"/>
  <c r="U857" i="1"/>
  <c r="U947" i="1"/>
  <c r="U1013" i="1"/>
  <c r="U754" i="1"/>
  <c r="U853" i="1"/>
  <c r="U718" i="1"/>
  <c r="U657" i="1"/>
  <c r="U534" i="1"/>
  <c r="U482" i="1"/>
  <c r="U462" i="1"/>
  <c r="U460" i="1"/>
  <c r="U559" i="1"/>
  <c r="U665" i="1"/>
  <c r="U563" i="1"/>
  <c r="U672" i="1"/>
  <c r="U527" i="1"/>
  <c r="U959" i="1"/>
  <c r="U973" i="1"/>
  <c r="U909" i="1"/>
  <c r="U845" i="1"/>
  <c r="U873" i="1"/>
  <c r="U888" i="1"/>
  <c r="U746" i="1"/>
  <c r="U806" i="1"/>
  <c r="U678" i="1"/>
  <c r="U668" i="1"/>
  <c r="U569" i="1"/>
  <c r="U635" i="1"/>
  <c r="U711" i="1"/>
  <c r="U836" i="1"/>
  <c r="U471" i="1"/>
  <c r="U562" i="1"/>
  <c r="U719" i="1"/>
  <c r="U485" i="1"/>
  <c r="U641" i="1"/>
  <c r="U767" i="1"/>
  <c r="U961" i="1"/>
  <c r="U972" i="1"/>
  <c r="U908" i="1"/>
  <c r="U844" i="1"/>
  <c r="U937" i="1"/>
  <c r="U787" i="1"/>
  <c r="U674" i="1"/>
  <c r="U818" i="1"/>
  <c r="U990" i="1"/>
  <c r="U894" i="1"/>
  <c r="U847" i="1"/>
  <c r="U1010" i="1"/>
  <c r="U994" i="1"/>
  <c r="U753" i="1"/>
  <c r="U930" i="1"/>
  <c r="U866" i="1"/>
  <c r="U942" i="1"/>
  <c r="U715" i="1"/>
  <c r="U855" i="1"/>
  <c r="U745" i="1"/>
  <c r="U726" i="1"/>
  <c r="U608" i="1"/>
  <c r="U986" i="1"/>
  <c r="U653" i="1"/>
  <c r="U734" i="1"/>
  <c r="U751" i="1"/>
  <c r="U992" i="1"/>
  <c r="U891" i="1"/>
  <c r="U797" i="1"/>
  <c r="U777" i="1"/>
  <c r="U584" i="1"/>
  <c r="U983" i="1"/>
  <c r="U884" i="1"/>
  <c r="U640" i="1"/>
  <c r="U936" i="1"/>
  <c r="U681" i="1"/>
  <c r="U494" i="1"/>
  <c r="U541" i="1"/>
  <c r="U637" i="1"/>
  <c r="U453" i="1"/>
  <c r="U561" i="1"/>
  <c r="U666" i="1"/>
  <c r="U549" i="1"/>
  <c r="U613" i="1"/>
  <c r="U717" i="1"/>
  <c r="U913" i="1"/>
  <c r="U804" i="1"/>
  <c r="U748" i="1"/>
  <c r="U915" i="1"/>
  <c r="U933" i="1"/>
  <c r="U736" i="1"/>
  <c r="U814" i="1"/>
  <c r="U702" i="1"/>
  <c r="U644" i="1"/>
  <c r="U472" i="1"/>
  <c r="U602" i="1"/>
  <c r="U190" i="1"/>
  <c r="U455" i="1"/>
  <c r="U573" i="1"/>
  <c r="U467" i="1"/>
  <c r="U614" i="1"/>
  <c r="U758" i="1"/>
  <c r="U529" i="1"/>
  <c r="U929" i="1"/>
  <c r="U957" i="1"/>
  <c r="U893" i="1"/>
  <c r="U829" i="1"/>
  <c r="U764" i="1"/>
  <c r="U840" i="1"/>
  <c r="U670" i="1"/>
  <c r="U775" i="1"/>
  <c r="U1007" i="1"/>
  <c r="U491" i="1"/>
  <c r="U590" i="1"/>
  <c r="U703" i="1"/>
  <c r="U747" i="1"/>
  <c r="U900" i="1"/>
  <c r="U473" i="1"/>
  <c r="U575" i="1"/>
  <c r="U723" i="1"/>
  <c r="U566" i="1"/>
  <c r="U660" i="1"/>
  <c r="U906" i="1"/>
  <c r="U833" i="1"/>
  <c r="U956" i="1"/>
  <c r="U892" i="1"/>
  <c r="U828" i="1"/>
  <c r="U889" i="1"/>
  <c r="U963" i="1"/>
  <c r="U772" i="1"/>
  <c r="U743" i="1"/>
  <c r="U1011" i="1"/>
  <c r="U898" i="1"/>
  <c r="U858" i="1"/>
  <c r="U705" i="1"/>
  <c r="U679" i="1"/>
  <c r="U958" i="1"/>
  <c r="U675" i="1"/>
  <c r="U532" i="1"/>
  <c r="U919" i="1"/>
  <c r="U570" i="1"/>
  <c r="U578" i="1"/>
  <c r="U515" i="1"/>
  <c r="U842" i="1"/>
  <c r="U629" i="1"/>
  <c r="U881" i="1"/>
  <c r="U1012" i="1"/>
  <c r="U822" i="1"/>
  <c r="U782" i="1"/>
  <c r="U484" i="1"/>
  <c r="U470" i="1"/>
  <c r="U457" i="1"/>
  <c r="U469" i="1"/>
  <c r="U759" i="1"/>
  <c r="U1005" i="1"/>
  <c r="U877" i="1"/>
  <c r="U968" i="1"/>
  <c r="U654" i="1"/>
  <c r="U854" i="1"/>
  <c r="U834" i="1"/>
  <c r="U606" i="1"/>
  <c r="U633" i="1"/>
  <c r="U955" i="1"/>
  <c r="U856" i="1"/>
  <c r="U652" i="1"/>
  <c r="U488" i="1"/>
  <c r="U589" i="1"/>
  <c r="U517" i="1"/>
  <c r="U495" i="1"/>
  <c r="U647" i="1"/>
  <c r="U849" i="1"/>
  <c r="U979" i="1"/>
  <c r="U790" i="1"/>
  <c r="U730" i="1"/>
  <c r="U649" i="1"/>
  <c r="U474" i="1"/>
  <c r="U546" i="1"/>
  <c r="U547" i="1"/>
  <c r="U807" i="1"/>
  <c r="U989" i="1"/>
  <c r="U861" i="1"/>
  <c r="U931" i="1"/>
  <c r="U837" i="1"/>
  <c r="U727" i="1"/>
  <c r="U622" i="1"/>
  <c r="U689" i="1"/>
  <c r="U505" i="1"/>
  <c r="U483" i="1"/>
  <c r="U761" i="1"/>
  <c r="U988" i="1"/>
  <c r="U860" i="1"/>
  <c r="U819" i="1"/>
  <c r="U756" i="1"/>
  <c r="U712" i="1"/>
  <c r="U684" i="1"/>
  <c r="U612" i="1"/>
  <c r="U580" i="1"/>
  <c r="U984" i="1"/>
  <c r="U939" i="1"/>
  <c r="U809" i="1"/>
  <c r="U928" i="1"/>
  <c r="U864" i="1"/>
  <c r="U801" i="1"/>
  <c r="U786" i="1"/>
  <c r="U664" i="1"/>
  <c r="U774" i="1"/>
  <c r="U916" i="1"/>
  <c r="U659" i="1"/>
  <c r="U568" i="1"/>
  <c r="U735" i="1"/>
  <c r="U869" i="1"/>
  <c r="U796" i="1"/>
  <c r="U513" i="1"/>
  <c r="U766" i="1"/>
  <c r="U598" i="1"/>
  <c r="U537" i="1"/>
  <c r="U519" i="1"/>
  <c r="U950" i="1"/>
  <c r="U825" i="1"/>
  <c r="U943" i="1"/>
  <c r="U697" i="1"/>
  <c r="U821" i="1"/>
  <c r="U691" i="1"/>
  <c r="U737" i="1"/>
  <c r="U885" i="1"/>
  <c r="U651" i="1"/>
  <c r="U459" i="1"/>
  <c r="U716" i="1"/>
  <c r="U783" i="1"/>
  <c r="U980" i="1"/>
  <c r="U871" i="1"/>
  <c r="U999" i="1"/>
  <c r="U615" i="1"/>
  <c r="U643" i="1"/>
  <c r="U533" i="1"/>
  <c r="U685" i="1"/>
  <c r="U728" i="1"/>
  <c r="U996" i="1"/>
  <c r="U677" i="1"/>
  <c r="U594" i="1"/>
  <c r="U464" i="1"/>
  <c r="U538" i="1"/>
  <c r="U634" i="1"/>
  <c r="U917" i="1"/>
  <c r="U683" i="1"/>
  <c r="U803" i="1"/>
  <c r="U639" i="1"/>
  <c r="U985" i="1"/>
  <c r="U770" i="1"/>
  <c r="U901" i="1"/>
  <c r="U487" i="1"/>
  <c r="U661" i="1"/>
  <c r="U582" i="1"/>
  <c r="U565" i="1"/>
  <c r="U1009" i="1"/>
  <c r="U788" i="1"/>
  <c r="U883" i="1"/>
  <c r="U768" i="1"/>
  <c r="U686" i="1"/>
  <c r="U490" i="1"/>
  <c r="U468" i="1"/>
  <c r="U626" i="1"/>
  <c r="U625" i="1"/>
  <c r="U583" i="1"/>
  <c r="U941" i="1"/>
  <c r="U812" i="1"/>
  <c r="U811" i="1"/>
  <c r="U714" i="1"/>
  <c r="U493" i="1"/>
  <c r="U710" i="1"/>
  <c r="U520" i="1"/>
  <c r="U591" i="1"/>
  <c r="U577" i="1"/>
  <c r="U567" i="1"/>
  <c r="U940" i="1"/>
  <c r="U808" i="1"/>
  <c r="U920" i="1"/>
  <c r="U740" i="1"/>
  <c r="U696" i="1"/>
  <c r="U636" i="1"/>
  <c r="U604" i="1"/>
  <c r="U572" i="1"/>
  <c r="U926" i="1"/>
  <c r="U902" i="1"/>
  <c r="U976" i="1"/>
  <c r="U912" i="1"/>
  <c r="U848" i="1"/>
  <c r="U785" i="1"/>
  <c r="U763" i="1"/>
  <c r="U964" i="1"/>
  <c r="U739" i="1"/>
  <c r="U863" i="1"/>
  <c r="U530" i="1"/>
  <c r="U600" i="1"/>
  <c r="U815" i="1"/>
  <c r="U867" i="1"/>
  <c r="U993" i="1"/>
  <c r="U511" i="1"/>
  <c r="U701" i="1"/>
  <c r="U545" i="1"/>
  <c r="U535" i="1"/>
  <c r="U522" i="1"/>
  <c r="U923" i="1"/>
  <c r="U1008" i="1"/>
  <c r="U868" i="1"/>
  <c r="U669" i="1"/>
  <c r="U802" i="1"/>
  <c r="U1003" i="1"/>
  <c r="U729" i="1"/>
  <c r="U692" i="1"/>
  <c r="U585" i="1"/>
  <c r="U560" i="1"/>
  <c r="U738" i="1"/>
  <c r="U688" i="1"/>
  <c r="U732" i="1"/>
  <c r="U903" i="1"/>
  <c r="U897" i="1"/>
  <c r="U465" i="1"/>
  <c r="U609" i="1"/>
  <c r="U531" i="1"/>
  <c r="U504" i="1"/>
  <c r="U827" i="1"/>
  <c r="U725" i="1"/>
  <c r="U918" i="1"/>
  <c r="U962" i="1"/>
  <c r="U749" i="1"/>
  <c r="U974" i="1"/>
  <c r="U879" i="1"/>
  <c r="U680" i="1"/>
  <c r="U539" i="1"/>
  <c r="U953" i="1"/>
  <c r="U496" i="1"/>
  <c r="U489" i="1"/>
  <c r="U708" i="1"/>
  <c r="U593" i="1"/>
  <c r="U581" i="1"/>
  <c r="U977" i="1"/>
  <c r="U921" i="1"/>
  <c r="U851" i="1"/>
  <c r="U722" i="1"/>
  <c r="U673" i="1"/>
  <c r="U478" i="1"/>
  <c r="U586" i="1"/>
  <c r="U642" i="1"/>
  <c r="U667" i="1"/>
  <c r="U895" i="1"/>
  <c r="U925" i="1"/>
  <c r="U792" i="1"/>
  <c r="U779" i="1"/>
  <c r="U698" i="1"/>
  <c r="U558" i="1"/>
  <c r="U695" i="1"/>
  <c r="U524" i="1"/>
  <c r="U605" i="1"/>
  <c r="U630" i="1"/>
  <c r="U631" i="1"/>
  <c r="U924" i="1"/>
  <c r="U784" i="1"/>
  <c r="U872" i="1"/>
  <c r="U724" i="1"/>
  <c r="U997" i="1"/>
  <c r="U628" i="1"/>
  <c r="U596" i="1"/>
  <c r="U564" i="1"/>
  <c r="U862" i="1"/>
  <c r="U875" i="1"/>
  <c r="U960" i="1"/>
  <c r="U896" i="1"/>
  <c r="U832" i="1"/>
  <c r="U757" i="1"/>
  <c r="U713" i="1"/>
  <c r="U911" i="1"/>
  <c r="U707" i="1"/>
  <c r="U755" i="1"/>
  <c r="U603" i="1"/>
  <c r="U540" i="1"/>
  <c r="U632" i="1"/>
  <c r="U965" i="1"/>
  <c r="U952" i="1"/>
  <c r="U1014" i="1"/>
  <c r="U481" i="1"/>
  <c r="U646" i="1"/>
  <c r="U762" i="1"/>
  <c r="U526" i="1"/>
  <c r="U910" i="1"/>
  <c r="U886" i="1"/>
  <c r="U741" i="1"/>
  <c r="U805" i="1"/>
  <c r="U655" i="1"/>
  <c r="U781" i="1"/>
  <c r="U982" i="1"/>
  <c r="U709" i="1"/>
  <c r="U676" i="1"/>
  <c r="U574" i="1"/>
  <c r="U592" i="1"/>
  <c r="U776" i="1"/>
  <c r="U704" i="1"/>
  <c r="U800" i="1"/>
  <c r="U935" i="1"/>
  <c r="U826" i="1"/>
  <c r="U463" i="1"/>
  <c r="U595" i="1"/>
  <c r="U501" i="1"/>
  <c r="U690" i="1"/>
  <c r="U536" i="1"/>
  <c r="U458" i="1"/>
  <c r="U752" i="1"/>
  <c r="U831" i="1"/>
  <c r="U904" i="1"/>
  <c r="U769" i="1"/>
  <c r="U899" i="1"/>
  <c r="U656" i="1"/>
  <c r="U648" i="1"/>
  <c r="U846" i="1"/>
  <c r="U479" i="1"/>
  <c r="U658" i="1"/>
  <c r="U671" i="1"/>
  <c r="U944" i="1"/>
  <c r="U588" i="1"/>
  <c r="U835" i="1"/>
  <c r="U744" i="1"/>
  <c r="U601" i="1"/>
  <c r="I4" i="1" a="1"/>
  <c r="I4" i="1" s="1"/>
  <c r="D13" i="9"/>
  <c r="U8" i="1"/>
  <c r="E8" i="1" s="1"/>
  <c r="R266" i="1"/>
  <c r="AL5" i="1"/>
  <c r="W6" i="1"/>
  <c r="E7" i="1"/>
  <c r="X7" i="1" s="1"/>
  <c r="U9" i="1" l="1"/>
  <c r="E9" i="1" s="1"/>
  <c r="R329" i="1"/>
  <c r="W7" i="1"/>
  <c r="X8" i="1"/>
  <c r="W8" i="1"/>
  <c r="U10" i="1" l="1"/>
  <c r="E10" i="1" s="1"/>
  <c r="W9" i="1"/>
  <c r="X9" i="1"/>
  <c r="R344" i="1"/>
  <c r="U11" i="1" l="1"/>
  <c r="U12" i="1" s="1"/>
  <c r="E12" i="1" s="1"/>
  <c r="X12" i="1" s="1"/>
  <c r="X10" i="1"/>
  <c r="W10" i="1"/>
  <c r="R265" i="1"/>
  <c r="W12" i="1" l="1"/>
  <c r="R296" i="1"/>
  <c r="U13" i="1"/>
  <c r="E13" i="1" s="1"/>
  <c r="E11" i="1"/>
  <c r="W11" i="1" s="1"/>
  <c r="R237" i="1" l="1"/>
  <c r="X11" i="1"/>
  <c r="U14" i="1"/>
  <c r="U15" i="1" s="1"/>
  <c r="E15" i="1" s="1"/>
  <c r="X13" i="1"/>
  <c r="W13" i="1"/>
  <c r="R249" i="1"/>
  <c r="U16" i="1" l="1"/>
  <c r="U17" i="1" s="1"/>
  <c r="E17" i="1" s="1"/>
  <c r="R294" i="1" s="1"/>
  <c r="E14" i="1"/>
  <c r="X14" i="1" s="1"/>
  <c r="W15" i="1"/>
  <c r="X15" i="1"/>
  <c r="R70" i="1"/>
  <c r="R341" i="1" l="1"/>
  <c r="U18" i="1"/>
  <c r="E18" i="1" s="1"/>
  <c r="E16" i="1"/>
  <c r="X16" i="1" s="1"/>
  <c r="W17" i="1"/>
  <c r="X17" i="1"/>
  <c r="W14" i="1"/>
  <c r="U19" i="1" l="1"/>
  <c r="E19" i="1" s="1"/>
  <c r="R200" i="1"/>
  <c r="W16" i="1"/>
  <c r="X18" i="1"/>
  <c r="W18" i="1"/>
  <c r="X232" i="1"/>
  <c r="R232" i="1"/>
  <c r="U20" i="1" l="1"/>
  <c r="E20" i="1" s="1"/>
  <c r="X19" i="1"/>
  <c r="W19" i="1"/>
  <c r="R210" i="1"/>
  <c r="U21" i="1" l="1"/>
  <c r="E21" i="1" s="1"/>
  <c r="W20" i="1"/>
  <c r="X20" i="1"/>
  <c r="R357" i="1"/>
  <c r="U22" i="1" l="1"/>
  <c r="E22" i="1" s="1"/>
  <c r="W21" i="1"/>
  <c r="X21" i="1"/>
  <c r="R212" i="1"/>
  <c r="U23" i="1" l="1"/>
  <c r="E23" i="1" s="1"/>
  <c r="W22" i="1"/>
  <c r="X22" i="1"/>
  <c r="R189" i="1"/>
  <c r="U24" i="1" l="1"/>
  <c r="E24" i="1" s="1"/>
  <c r="X23" i="1"/>
  <c r="W23" i="1"/>
  <c r="R402" i="1"/>
  <c r="U25" i="1" l="1"/>
  <c r="E25" i="1" s="1"/>
  <c r="W24" i="1"/>
  <c r="X24" i="1"/>
  <c r="R238" i="1"/>
  <c r="U26" i="1" l="1"/>
  <c r="E26" i="1" s="1"/>
  <c r="X25" i="1"/>
  <c r="W25" i="1"/>
  <c r="R292" i="1"/>
  <c r="U27" i="1" l="1"/>
  <c r="E27" i="1" s="1"/>
  <c r="W26" i="1"/>
  <c r="X26" i="1"/>
  <c r="U28" i="1" l="1"/>
  <c r="E28" i="1" s="1"/>
  <c r="W27" i="1"/>
  <c r="X27" i="1"/>
  <c r="R222" i="1"/>
  <c r="U29" i="1" l="1"/>
  <c r="E29" i="1" s="1"/>
  <c r="X28" i="1"/>
  <c r="W28" i="1"/>
  <c r="R416" i="1"/>
  <c r="U30" i="1" l="1"/>
  <c r="E30" i="1" s="1"/>
  <c r="X29" i="1"/>
  <c r="W29" i="1"/>
  <c r="R363" i="1"/>
  <c r="U31" i="1" l="1"/>
  <c r="E31" i="1" s="1"/>
  <c r="X30" i="1"/>
  <c r="W30" i="1"/>
  <c r="R199" i="1"/>
  <c r="U32" i="1" l="1"/>
  <c r="E32" i="1" s="1"/>
  <c r="X31" i="1"/>
  <c r="W31" i="1"/>
  <c r="R211" i="1"/>
  <c r="U33" i="1" l="1"/>
  <c r="E33" i="1" s="1"/>
  <c r="X32" i="1"/>
  <c r="W32" i="1"/>
  <c r="R216" i="1"/>
  <c r="U34" i="1" l="1"/>
  <c r="E34" i="1" s="1"/>
  <c r="W33" i="1"/>
  <c r="X33" i="1"/>
  <c r="R377" i="1"/>
  <c r="U35" i="1" l="1"/>
  <c r="E35" i="1" s="1"/>
  <c r="X34" i="1"/>
  <c r="W34" i="1"/>
  <c r="R288" i="1"/>
  <c r="U36" i="1" l="1"/>
  <c r="E36" i="1" s="1"/>
  <c r="W35" i="1"/>
  <c r="X35" i="1"/>
  <c r="R376" i="1"/>
  <c r="U37" i="1" l="1"/>
  <c r="E37" i="1" s="1"/>
  <c r="X36" i="1"/>
  <c r="W36" i="1"/>
  <c r="X408" i="1"/>
  <c r="R408" i="1"/>
  <c r="U38" i="1" l="1"/>
  <c r="E38" i="1" s="1"/>
  <c r="W37" i="1"/>
  <c r="X37" i="1"/>
  <c r="R233" i="1"/>
  <c r="U39" i="1" l="1"/>
  <c r="E39" i="1" s="1"/>
  <c r="W38" i="1"/>
  <c r="X38" i="1"/>
  <c r="R400" i="1"/>
  <c r="U40" i="1" l="1"/>
  <c r="E40" i="1" s="1"/>
  <c r="W39" i="1"/>
  <c r="X39" i="1"/>
  <c r="R298" i="1"/>
  <c r="U41" i="1" l="1"/>
  <c r="E41" i="1" s="1"/>
  <c r="X40" i="1"/>
  <c r="W40" i="1"/>
  <c r="R319" i="1"/>
  <c r="U42" i="1" l="1"/>
  <c r="E42" i="1" s="1"/>
  <c r="W41" i="1"/>
  <c r="X41" i="1"/>
  <c r="R322" i="1"/>
  <c r="U43" i="1" l="1"/>
  <c r="E43" i="1" s="1"/>
  <c r="X42" i="1"/>
  <c r="W42" i="1"/>
  <c r="R342" i="1"/>
  <c r="U44" i="1" l="1"/>
  <c r="E44" i="1" s="1"/>
  <c r="W43" i="1"/>
  <c r="X43" i="1"/>
  <c r="U45" i="1" l="1"/>
  <c r="E45" i="1" s="1"/>
  <c r="X44" i="1"/>
  <c r="W44" i="1"/>
  <c r="R325" i="1"/>
  <c r="U46" i="1" l="1"/>
  <c r="E46" i="1" s="1"/>
  <c r="W45" i="1"/>
  <c r="X45" i="1"/>
  <c r="R226" i="1"/>
  <c r="U47" i="1" l="1"/>
  <c r="E47" i="1" s="1"/>
  <c r="W46" i="1"/>
  <c r="X46" i="1"/>
  <c r="R318" i="1"/>
  <c r="U48" i="1" l="1"/>
  <c r="E48" i="1" s="1"/>
  <c r="W47" i="1"/>
  <c r="X47" i="1"/>
  <c r="R382" i="1"/>
  <c r="U49" i="1" l="1"/>
  <c r="E49" i="1" s="1"/>
  <c r="X48" i="1"/>
  <c r="W48" i="1"/>
  <c r="R234" i="1"/>
  <c r="U50" i="1" l="1"/>
  <c r="E50" i="1" s="1"/>
  <c r="W49" i="1"/>
  <c r="X49" i="1"/>
  <c r="R267" i="1"/>
  <c r="U51" i="1" l="1"/>
  <c r="E51" i="1" s="1"/>
  <c r="X50" i="1"/>
  <c r="W50" i="1"/>
  <c r="R291" i="1"/>
  <c r="U52" i="1" l="1"/>
  <c r="E52" i="1" s="1"/>
  <c r="W51" i="1"/>
  <c r="X51" i="1"/>
  <c r="R399" i="1"/>
  <c r="U53" i="1" l="1"/>
  <c r="E53" i="1" s="1"/>
  <c r="X52" i="1"/>
  <c r="W52" i="1"/>
  <c r="R271" i="1"/>
  <c r="U54" i="1" l="1"/>
  <c r="E54" i="1" s="1"/>
  <c r="W53" i="1"/>
  <c r="X53" i="1"/>
  <c r="R374" i="1"/>
  <c r="X374" i="1"/>
  <c r="U55" i="1" l="1"/>
  <c r="E55" i="1" s="1"/>
  <c r="W54" i="1"/>
  <c r="X54" i="1"/>
  <c r="R359" i="1"/>
  <c r="U56" i="1" l="1"/>
  <c r="E56" i="1" s="1"/>
  <c r="W55" i="1"/>
  <c r="X55" i="1"/>
  <c r="X224" i="1"/>
  <c r="R224" i="1"/>
  <c r="U57" i="1" l="1"/>
  <c r="E57" i="1" s="1"/>
  <c r="U58" i="1"/>
  <c r="X56" i="1"/>
  <c r="W56" i="1"/>
  <c r="R310" i="1"/>
  <c r="E58" i="1" l="1"/>
  <c r="U59" i="1"/>
  <c r="W57" i="1"/>
  <c r="X57" i="1"/>
  <c r="R309" i="1"/>
  <c r="E59" i="1" l="1"/>
  <c r="U60" i="1"/>
  <c r="X58" i="1"/>
  <c r="W58" i="1"/>
  <c r="R346" i="1"/>
  <c r="E60" i="1" l="1"/>
  <c r="U61" i="1"/>
  <c r="W59" i="1"/>
  <c r="X59" i="1"/>
  <c r="R198" i="1"/>
  <c r="E61" i="1" l="1"/>
  <c r="U62" i="1"/>
  <c r="X60" i="1"/>
  <c r="W60" i="1"/>
  <c r="R401" i="1"/>
  <c r="E62" i="1" l="1"/>
  <c r="U63" i="1"/>
  <c r="W61" i="1"/>
  <c r="X61" i="1"/>
  <c r="R283" i="1"/>
  <c r="E63" i="1" l="1"/>
  <c r="U64" i="1"/>
  <c r="W62" i="1"/>
  <c r="X62" i="1"/>
  <c r="R239" i="1"/>
  <c r="E64" i="1" l="1"/>
  <c r="U65" i="1"/>
  <c r="W63" i="1"/>
  <c r="X63" i="1"/>
  <c r="R240" i="1"/>
  <c r="E65" i="1" l="1"/>
  <c r="U66" i="1"/>
  <c r="X64" i="1"/>
  <c r="W64" i="1"/>
  <c r="R276" i="1"/>
  <c r="E66" i="1" l="1"/>
  <c r="U67" i="1"/>
  <c r="W65" i="1"/>
  <c r="X65" i="1"/>
  <c r="R194" i="1"/>
  <c r="E67" i="1" l="1"/>
  <c r="U68" i="1"/>
  <c r="X66" i="1"/>
  <c r="W66" i="1"/>
  <c r="R383" i="1"/>
  <c r="E68" i="1" l="1"/>
  <c r="U69" i="1"/>
  <c r="W67" i="1"/>
  <c r="X67" i="1"/>
  <c r="R368" i="1"/>
  <c r="E69" i="1" l="1"/>
  <c r="U70" i="1"/>
  <c r="X68" i="1"/>
  <c r="W68" i="1"/>
  <c r="R358" i="1"/>
  <c r="E70" i="1" l="1"/>
  <c r="U71" i="1"/>
  <c r="W69" i="1"/>
  <c r="X69" i="1"/>
  <c r="R417" i="1"/>
  <c r="E71" i="1" l="1"/>
  <c r="U72" i="1"/>
  <c r="W70" i="1"/>
  <c r="X70" i="1"/>
  <c r="E72" i="1" l="1"/>
  <c r="U73" i="1"/>
  <c r="X71" i="1"/>
  <c r="W71" i="1"/>
  <c r="R300" i="1"/>
  <c r="E73" i="1" l="1"/>
  <c r="U74" i="1"/>
  <c r="X72" i="1"/>
  <c r="W72" i="1"/>
  <c r="R302" i="1"/>
  <c r="E74" i="1" l="1"/>
  <c r="U75" i="1"/>
  <c r="X73" i="1"/>
  <c r="W73" i="1"/>
  <c r="R345" i="1"/>
  <c r="E75" i="1" l="1"/>
  <c r="U76" i="1"/>
  <c r="X74" i="1"/>
  <c r="W74" i="1"/>
  <c r="R221" i="1"/>
  <c r="X221" i="1"/>
  <c r="E76" i="1" l="1"/>
  <c r="U77" i="1"/>
  <c r="X75" i="1"/>
  <c r="W75" i="1"/>
  <c r="R393" i="1"/>
  <c r="E77" i="1" l="1"/>
  <c r="U78" i="1"/>
  <c r="X76" i="1"/>
  <c r="W76" i="1"/>
  <c r="R252" i="1"/>
  <c r="E78" i="1" l="1"/>
  <c r="U79" i="1"/>
  <c r="X77" i="1"/>
  <c r="W77" i="1"/>
  <c r="R255" i="1"/>
  <c r="E79" i="1" l="1"/>
  <c r="U80" i="1"/>
  <c r="X78" i="1"/>
  <c r="W78" i="1"/>
  <c r="R407" i="1"/>
  <c r="E80" i="1" l="1"/>
  <c r="U81" i="1"/>
  <c r="X79" i="1"/>
  <c r="W79" i="1"/>
  <c r="R209" i="1"/>
  <c r="E81" i="1" l="1"/>
  <c r="U82" i="1"/>
  <c r="X80" i="1"/>
  <c r="W80" i="1"/>
  <c r="R284" i="1"/>
  <c r="E82" i="1" l="1"/>
  <c r="U83" i="1"/>
  <c r="X81" i="1"/>
  <c r="W81" i="1"/>
  <c r="R299" i="1"/>
  <c r="E83" i="1" l="1"/>
  <c r="U84" i="1"/>
  <c r="X82" i="1"/>
  <c r="W82" i="1"/>
  <c r="X208" i="1"/>
  <c r="R208" i="1"/>
  <c r="E84" i="1" l="1"/>
  <c r="U85" i="1"/>
  <c r="X83" i="1"/>
  <c r="W83" i="1"/>
  <c r="R191" i="1"/>
  <c r="E85" i="1" l="1"/>
  <c r="U86" i="1"/>
  <c r="X84" i="1"/>
  <c r="W84" i="1"/>
  <c r="R184" i="1"/>
  <c r="E86" i="1" l="1"/>
  <c r="U87" i="1"/>
  <c r="X85" i="1"/>
  <c r="W85" i="1"/>
  <c r="R289" i="1"/>
  <c r="E87" i="1" l="1"/>
  <c r="U88" i="1"/>
  <c r="X86" i="1"/>
  <c r="W86" i="1"/>
  <c r="R264" i="1"/>
  <c r="E88" i="1" l="1"/>
  <c r="U89" i="1"/>
  <c r="X87" i="1"/>
  <c r="W87" i="1"/>
  <c r="R193" i="1"/>
  <c r="E89" i="1" l="1"/>
  <c r="U90" i="1"/>
  <c r="X88" i="1"/>
  <c r="W88" i="1"/>
  <c r="R273" i="1"/>
  <c r="E90" i="1" l="1"/>
  <c r="U91" i="1"/>
  <c r="X89" i="1"/>
  <c r="W89" i="1"/>
  <c r="R371" i="1"/>
  <c r="E91" i="1" l="1"/>
  <c r="U92" i="1"/>
  <c r="X90" i="1"/>
  <c r="W90" i="1"/>
  <c r="R364" i="1"/>
  <c r="E92" i="1" l="1"/>
  <c r="U93" i="1"/>
  <c r="X91" i="1"/>
  <c r="W91" i="1"/>
  <c r="R290" i="1"/>
  <c r="E93" i="1" l="1"/>
  <c r="U94" i="1"/>
  <c r="X92" i="1"/>
  <c r="W92" i="1"/>
  <c r="R380" i="1"/>
  <c r="E94" i="1" l="1"/>
  <c r="U95" i="1"/>
  <c r="X93" i="1"/>
  <c r="W93" i="1"/>
  <c r="R378" i="1"/>
  <c r="E95" i="1" l="1"/>
  <c r="U96" i="1"/>
  <c r="X94" i="1"/>
  <c r="W94" i="1"/>
  <c r="R413" i="1"/>
  <c r="E96" i="1" l="1"/>
  <c r="U97" i="1"/>
  <c r="X95" i="1"/>
  <c r="W95" i="1"/>
  <c r="R337" i="1"/>
  <c r="E97" i="1" l="1"/>
  <c r="U98" i="1"/>
  <c r="X96" i="1"/>
  <c r="W96" i="1"/>
  <c r="R334" i="1"/>
  <c r="X334" i="1"/>
  <c r="E98" i="1" l="1"/>
  <c r="U99" i="1"/>
  <c r="X97" i="1"/>
  <c r="W97" i="1"/>
  <c r="R258" i="1"/>
  <c r="E99" i="1" l="1"/>
  <c r="U100" i="1"/>
  <c r="X98" i="1"/>
  <c r="W98" i="1"/>
  <c r="R391" i="1"/>
  <c r="E100" i="1" l="1"/>
  <c r="U101" i="1"/>
  <c r="X99" i="1"/>
  <c r="W99" i="1"/>
  <c r="R314" i="1"/>
  <c r="E101" i="1" l="1"/>
  <c r="U102" i="1"/>
  <c r="X100" i="1"/>
  <c r="W100" i="1"/>
  <c r="R245" i="1"/>
  <c r="E102" i="1" l="1"/>
  <c r="U103" i="1"/>
  <c r="X101" i="1"/>
  <c r="W101" i="1"/>
  <c r="R324" i="1"/>
  <c r="E103" i="1" l="1"/>
  <c r="U104" i="1"/>
  <c r="X102" i="1"/>
  <c r="W102" i="1"/>
  <c r="R295" i="1"/>
  <c r="E104" i="1" l="1"/>
  <c r="U105" i="1"/>
  <c r="X103" i="1"/>
  <c r="W103" i="1"/>
  <c r="R386" i="1"/>
  <c r="E105" i="1" l="1"/>
  <c r="U106" i="1"/>
  <c r="X104" i="1"/>
  <c r="W104" i="1"/>
  <c r="R269" i="1"/>
  <c r="E106" i="1" l="1"/>
  <c r="U107" i="1"/>
  <c r="X105" i="1"/>
  <c r="W105" i="1"/>
  <c r="R356" i="1"/>
  <c r="E107" i="1" l="1"/>
  <c r="U108" i="1"/>
  <c r="X106" i="1"/>
  <c r="W106" i="1"/>
  <c r="R389" i="1"/>
  <c r="E108" i="1" l="1"/>
  <c r="U109" i="1"/>
  <c r="X107" i="1"/>
  <c r="W107" i="1"/>
  <c r="R390" i="1"/>
  <c r="E109" i="1" l="1"/>
  <c r="U110" i="1"/>
  <c r="X108" i="1"/>
  <c r="W108" i="1"/>
  <c r="R259" i="1"/>
  <c r="E110" i="1" l="1"/>
  <c r="U111" i="1"/>
  <c r="X109" i="1"/>
  <c r="W109" i="1"/>
  <c r="E111" i="1" l="1"/>
  <c r="U112" i="1"/>
  <c r="X110" i="1"/>
  <c r="W110" i="1"/>
  <c r="E112" i="1" l="1"/>
  <c r="U113" i="1"/>
  <c r="X111" i="1"/>
  <c r="W111" i="1"/>
  <c r="X316" i="1"/>
  <c r="R316" i="1"/>
  <c r="E113" i="1" l="1"/>
  <c r="U114" i="1"/>
  <c r="X112" i="1"/>
  <c r="W112" i="1"/>
  <c r="R411" i="1"/>
  <c r="E114" i="1" l="1"/>
  <c r="U115" i="1"/>
  <c r="X113" i="1"/>
  <c r="W113" i="1"/>
  <c r="R223" i="1"/>
  <c r="E115" i="1" l="1"/>
  <c r="U116" i="1"/>
  <c r="X114" i="1"/>
  <c r="W114" i="1"/>
  <c r="R220" i="1"/>
  <c r="E116" i="1" l="1"/>
  <c r="U117" i="1"/>
  <c r="X115" i="1"/>
  <c r="W115" i="1"/>
  <c r="R332" i="1"/>
  <c r="E117" i="1" l="1"/>
  <c r="U118" i="1"/>
  <c r="X116" i="1"/>
  <c r="W116" i="1"/>
  <c r="R192" i="1"/>
  <c r="E118" i="1" l="1"/>
  <c r="U119" i="1"/>
  <c r="X117" i="1"/>
  <c r="W117" i="1"/>
  <c r="R242" i="1"/>
  <c r="U120" i="1" l="1"/>
  <c r="X118" i="1"/>
  <c r="W118" i="1"/>
  <c r="R213" i="1"/>
  <c r="U121" i="1" l="1"/>
  <c r="X119" i="1"/>
  <c r="W119" i="1"/>
  <c r="R256" i="1"/>
  <c r="U122" i="1" l="1"/>
  <c r="X120" i="1"/>
  <c r="W120" i="1"/>
  <c r="R360" i="1"/>
  <c r="U123" i="1" l="1"/>
  <c r="X121" i="1"/>
  <c r="W121" i="1"/>
  <c r="R355" i="1"/>
  <c r="U124" i="1" l="1"/>
  <c r="X122" i="1"/>
  <c r="W122" i="1"/>
  <c r="R185" i="1"/>
  <c r="U125" i="1" l="1"/>
  <c r="X123" i="1"/>
  <c r="W123" i="1"/>
  <c r="R330" i="1"/>
  <c r="U126" i="1" l="1"/>
  <c r="X124" i="1"/>
  <c r="W124" i="1"/>
  <c r="R347" i="1"/>
  <c r="U127" i="1" l="1"/>
  <c r="X125" i="1"/>
  <c r="W125" i="1"/>
  <c r="U128" i="1" l="1"/>
  <c r="X126" i="1"/>
  <c r="W126" i="1"/>
  <c r="R278" i="1"/>
  <c r="U129" i="1" l="1"/>
  <c r="X127" i="1"/>
  <c r="W127" i="1"/>
  <c r="R340" i="1"/>
  <c r="U130" i="1" l="1"/>
  <c r="X128" i="1"/>
  <c r="W128" i="1"/>
  <c r="R412" i="1"/>
  <c r="U131" i="1" l="1"/>
  <c r="X129" i="1"/>
  <c r="W129" i="1"/>
  <c r="R372" i="1"/>
  <c r="U132" i="1" l="1"/>
  <c r="X130" i="1"/>
  <c r="W130" i="1"/>
  <c r="R373" i="1"/>
  <c r="U133" i="1" l="1"/>
  <c r="X131" i="1"/>
  <c r="W131" i="1"/>
  <c r="R350" i="1"/>
  <c r="U134" i="1" l="1"/>
  <c r="X132" i="1"/>
  <c r="W132" i="1"/>
  <c r="R303" i="1"/>
  <c r="U135" i="1" l="1"/>
  <c r="X133" i="1"/>
  <c r="W133" i="1"/>
  <c r="X188" i="1"/>
  <c r="R188" i="1"/>
  <c r="U136" i="1" l="1"/>
  <c r="X134" i="1"/>
  <c r="W134" i="1"/>
  <c r="R282" i="1"/>
  <c r="U137" i="1" l="1"/>
  <c r="X135" i="1"/>
  <c r="W135" i="1"/>
  <c r="R253" i="1"/>
  <c r="U138" i="1" l="1"/>
  <c r="X136" i="1"/>
  <c r="W136" i="1"/>
  <c r="R202" i="1"/>
  <c r="U139" i="1" l="1"/>
  <c r="X137" i="1"/>
  <c r="W137" i="1"/>
  <c r="R247" i="1"/>
  <c r="U140" i="1" l="1"/>
  <c r="X138" i="1"/>
  <c r="W138" i="1"/>
  <c r="R204" i="1"/>
  <c r="U141" i="1" l="1"/>
  <c r="X139" i="1"/>
  <c r="W139" i="1"/>
  <c r="R367" i="1"/>
  <c r="U142" i="1" l="1"/>
  <c r="X140" i="1"/>
  <c r="W140" i="1"/>
  <c r="R251" i="1"/>
  <c r="U143" i="1" l="1"/>
  <c r="X141" i="1"/>
  <c r="W141" i="1"/>
  <c r="R287" i="1"/>
  <c r="U144" i="1" l="1"/>
  <c r="X142" i="1"/>
  <c r="W142" i="1"/>
  <c r="X317" i="1"/>
  <c r="R317" i="1"/>
  <c r="U145" i="1" l="1"/>
  <c r="X143" i="1"/>
  <c r="W143" i="1"/>
  <c r="U146" i="1" l="1"/>
  <c r="X144" i="1"/>
  <c r="W144" i="1"/>
  <c r="R312" i="1"/>
  <c r="U147" i="1" l="1"/>
  <c r="X145" i="1"/>
  <c r="W145" i="1"/>
  <c r="R315" i="1"/>
  <c r="X315" i="1"/>
  <c r="U148" i="1" l="1"/>
  <c r="X146" i="1"/>
  <c r="W146" i="1"/>
  <c r="R323" i="1"/>
  <c r="U149" i="1" l="1"/>
  <c r="X147" i="1"/>
  <c r="W147" i="1"/>
  <c r="R285" i="1"/>
  <c r="U150" i="1" l="1"/>
  <c r="X148" i="1"/>
  <c r="W148" i="1"/>
  <c r="R404" i="1"/>
  <c r="U151" i="1" l="1"/>
  <c r="X149" i="1"/>
  <c r="W149" i="1"/>
  <c r="R195" i="1"/>
  <c r="U152" i="1" l="1"/>
  <c r="X150" i="1"/>
  <c r="W150" i="1"/>
  <c r="R351" i="1"/>
  <c r="U153" i="1" l="1"/>
  <c r="X151" i="1"/>
  <c r="W151" i="1"/>
  <c r="R260" i="1"/>
  <c r="U154" i="1" l="1"/>
  <c r="X152" i="1"/>
  <c r="W152" i="1"/>
  <c r="R203" i="1"/>
  <c r="U155" i="1" l="1"/>
  <c r="X153" i="1"/>
  <c r="W153" i="1"/>
  <c r="R297" i="1"/>
  <c r="U156" i="1" l="1"/>
  <c r="X154" i="1"/>
  <c r="W154" i="1"/>
  <c r="R396" i="1"/>
  <c r="U157" i="1" l="1"/>
  <c r="X155" i="1"/>
  <c r="W155" i="1"/>
  <c r="R293" i="1"/>
  <c r="U158" i="1" l="1"/>
  <c r="X156" i="1"/>
  <c r="W156" i="1"/>
  <c r="R217" i="1"/>
  <c r="U159" i="1" l="1"/>
  <c r="X157" i="1"/>
  <c r="W157" i="1"/>
  <c r="R308" i="1"/>
  <c r="U160" i="1" l="1"/>
  <c r="X158" i="1"/>
  <c r="W158" i="1"/>
  <c r="R270" i="1"/>
  <c r="U161" i="1" l="1"/>
  <c r="X159" i="1"/>
  <c r="W159" i="1"/>
  <c r="R379" i="1"/>
  <c r="U162" i="1" l="1"/>
  <c r="X160" i="1"/>
  <c r="W160" i="1"/>
  <c r="R410" i="1"/>
  <c r="U163" i="1" l="1"/>
  <c r="X161" i="1"/>
  <c r="W161" i="1"/>
  <c r="R268" i="1"/>
  <c r="U164" i="1" l="1"/>
  <c r="X162" i="1"/>
  <c r="W162" i="1"/>
  <c r="R277" i="1"/>
  <c r="U165" i="1" l="1"/>
  <c r="X163" i="1"/>
  <c r="W163" i="1"/>
  <c r="R375" i="1"/>
  <c r="U166" i="1" l="1"/>
  <c r="X164" i="1"/>
  <c r="W164" i="1"/>
  <c r="R366" i="1"/>
  <c r="U167" i="1" l="1"/>
  <c r="X165" i="1"/>
  <c r="W165" i="1"/>
  <c r="R280" i="1"/>
  <c r="U168" i="1" l="1"/>
  <c r="X166" i="1"/>
  <c r="W166" i="1"/>
  <c r="R248" i="1"/>
  <c r="U169" i="1" l="1"/>
  <c r="X167" i="1"/>
  <c r="W167" i="1"/>
  <c r="R365" i="1"/>
  <c r="U170" i="1" l="1"/>
  <c r="X168" i="1"/>
  <c r="W168" i="1"/>
  <c r="X403" i="1"/>
  <c r="R403" i="1"/>
  <c r="U171" i="1" l="1"/>
  <c r="X169" i="1"/>
  <c r="W169" i="1"/>
  <c r="R349" i="1"/>
  <c r="U172" i="1" l="1"/>
  <c r="X170" i="1"/>
  <c r="W170" i="1"/>
  <c r="R207" i="1"/>
  <c r="U173" i="1" l="1"/>
  <c r="X171" i="1"/>
  <c r="W171" i="1"/>
  <c r="R243" i="1"/>
  <c r="U174" i="1" l="1"/>
  <c r="X172" i="1"/>
  <c r="W172" i="1"/>
  <c r="R395" i="1"/>
  <c r="U175" i="1" l="1"/>
  <c r="X173" i="1"/>
  <c r="W173" i="1"/>
  <c r="R369" i="1"/>
  <c r="U176" i="1" l="1"/>
  <c r="X174" i="1"/>
  <c r="W174" i="1"/>
  <c r="R343" i="1"/>
  <c r="U177" i="1" l="1"/>
  <c r="X175" i="1"/>
  <c r="W175" i="1"/>
  <c r="R370" i="1"/>
  <c r="U178" i="1" l="1"/>
  <c r="X176" i="1"/>
  <c r="W176" i="1"/>
  <c r="R197" i="1"/>
  <c r="U179" i="1" l="1"/>
  <c r="X177" i="1"/>
  <c r="W177" i="1"/>
  <c r="U180" i="1" l="1"/>
  <c r="X178" i="1"/>
  <c r="W178" i="1"/>
  <c r="R244" i="1"/>
  <c r="U181" i="1" l="1"/>
  <c r="X179" i="1"/>
  <c r="W179" i="1"/>
  <c r="R227" i="1"/>
  <c r="U182" i="1" l="1"/>
  <c r="X180" i="1"/>
  <c r="W180" i="1"/>
  <c r="R311" i="1"/>
  <c r="U183" i="1" l="1"/>
  <c r="X181" i="1"/>
  <c r="W181" i="1"/>
  <c r="U184" i="1" l="1"/>
  <c r="X182" i="1"/>
  <c r="W182" i="1"/>
  <c r="R231" i="1"/>
  <c r="U185" i="1" l="1"/>
  <c r="X183" i="1"/>
  <c r="W183" i="1"/>
  <c r="R405" i="1"/>
  <c r="U186" i="1" l="1"/>
  <c r="X184" i="1"/>
  <c r="W184" i="1"/>
  <c r="U187" i="1" l="1"/>
  <c r="U188" i="1" s="1"/>
  <c r="U189" i="1" s="1"/>
  <c r="X185" i="1"/>
  <c r="W185" i="1"/>
  <c r="U191" i="1" l="1"/>
  <c r="U192" i="1" l="1"/>
  <c r="W189" i="1"/>
  <c r="X189" i="1"/>
  <c r="U193" i="1" l="1"/>
  <c r="W191" i="1"/>
  <c r="X191" i="1"/>
  <c r="U194" i="1" l="1"/>
  <c r="X192" i="1"/>
  <c r="W192" i="1"/>
  <c r="U195" i="1" l="1"/>
  <c r="W193" i="1"/>
  <c r="X193" i="1"/>
  <c r="U196" i="1" l="1"/>
  <c r="U197" i="1" s="1"/>
  <c r="X194" i="1"/>
  <c r="W194" i="1"/>
  <c r="U198" i="1" l="1"/>
  <c r="W195" i="1"/>
  <c r="X195" i="1"/>
  <c r="R306" i="1" l="1"/>
  <c r="U199" i="1"/>
  <c r="X197" i="1"/>
  <c r="W197" i="1"/>
  <c r="U200" i="1" l="1"/>
  <c r="W198" i="1"/>
  <c r="X198" i="1"/>
  <c r="U201" i="1" l="1"/>
  <c r="U202" i="1" s="1"/>
  <c r="X199" i="1"/>
  <c r="W199" i="1"/>
  <c r="U203" i="1" l="1"/>
  <c r="W200" i="1"/>
  <c r="X200" i="1"/>
  <c r="U204" i="1" l="1"/>
  <c r="W202" i="1"/>
  <c r="X202" i="1"/>
  <c r="U205" i="1" l="1"/>
  <c r="X203" i="1"/>
  <c r="W203" i="1"/>
  <c r="U206" i="1" l="1"/>
  <c r="U207" i="1" s="1"/>
  <c r="W204" i="1"/>
  <c r="X204" i="1"/>
  <c r="U208" i="1" l="1"/>
  <c r="U209" i="1" s="1"/>
  <c r="X205" i="1"/>
  <c r="W205" i="1"/>
  <c r="U210" i="1" l="1"/>
  <c r="W207" i="1"/>
  <c r="X207" i="1"/>
  <c r="U211" i="1" l="1"/>
  <c r="W209" i="1"/>
  <c r="X209" i="1"/>
  <c r="U212" i="1" l="1"/>
  <c r="X210" i="1"/>
  <c r="W210" i="1"/>
  <c r="U213" i="1" l="1"/>
  <c r="W211" i="1"/>
  <c r="X211" i="1"/>
  <c r="X212" i="1" l="1"/>
  <c r="W212" i="1"/>
  <c r="U214" i="1"/>
  <c r="U215" i="1" s="1"/>
  <c r="U216" i="1" l="1"/>
  <c r="W213" i="1"/>
  <c r="X213" i="1"/>
  <c r="U217" i="1" l="1"/>
  <c r="X215" i="1"/>
  <c r="W215" i="1"/>
  <c r="U218" i="1" l="1"/>
  <c r="W216" i="1"/>
  <c r="X216" i="1"/>
  <c r="U219" i="1" l="1"/>
  <c r="U220" i="1" s="1"/>
  <c r="X217" i="1"/>
  <c r="W217" i="1"/>
  <c r="U221" i="1" l="1"/>
  <c r="U222" i="1" s="1"/>
  <c r="U223" i="1" l="1"/>
  <c r="X220" i="1"/>
  <c r="W220" i="1"/>
  <c r="U224" i="1" l="1"/>
  <c r="W222" i="1"/>
  <c r="X222" i="1"/>
  <c r="U225" i="1" l="1"/>
  <c r="U226" i="1" s="1"/>
  <c r="W223" i="1"/>
  <c r="X223" i="1"/>
  <c r="U227" i="1" l="1"/>
  <c r="U228" i="1" l="1"/>
  <c r="W226" i="1"/>
  <c r="X226" i="1"/>
  <c r="U229" i="1" l="1"/>
  <c r="X227" i="1"/>
  <c r="W227" i="1"/>
  <c r="U230" i="1" l="1"/>
  <c r="U231" i="1" s="1"/>
  <c r="W228" i="1"/>
  <c r="X228" i="1"/>
  <c r="U232" i="1" l="1"/>
  <c r="U233" i="1" s="1"/>
  <c r="W229" i="1"/>
  <c r="X229" i="1"/>
  <c r="U234" i="1" l="1"/>
  <c r="X231" i="1"/>
  <c r="W231" i="1"/>
  <c r="U235" i="1" l="1"/>
  <c r="W233" i="1"/>
  <c r="X233" i="1"/>
  <c r="U236" i="1" l="1"/>
  <c r="U237" i="1" s="1"/>
  <c r="X234" i="1"/>
  <c r="W234" i="1"/>
  <c r="U238" i="1" l="1"/>
  <c r="U239" i="1" l="1"/>
  <c r="X237" i="1"/>
  <c r="W237" i="1"/>
  <c r="U240" i="1" l="1"/>
  <c r="W238" i="1"/>
  <c r="X238" i="1"/>
  <c r="U241" i="1" l="1"/>
  <c r="U242" i="1" s="1"/>
  <c r="X239" i="1"/>
  <c r="W239" i="1"/>
  <c r="U243" i="1" l="1"/>
  <c r="W240" i="1"/>
  <c r="X240" i="1"/>
  <c r="U244" i="1" l="1"/>
  <c r="X242" i="1"/>
  <c r="W242" i="1"/>
  <c r="U245" i="1" l="1"/>
  <c r="W243" i="1"/>
  <c r="X243" i="1"/>
  <c r="R250" i="1" l="1"/>
  <c r="U246" i="1"/>
  <c r="U247" i="1" s="1"/>
  <c r="X244" i="1"/>
  <c r="W244" i="1"/>
  <c r="U248" i="1" l="1"/>
  <c r="W245" i="1"/>
  <c r="X245" i="1"/>
  <c r="U249" i="1" l="1"/>
  <c r="W247" i="1"/>
  <c r="X247" i="1"/>
  <c r="U250" i="1" l="1"/>
  <c r="X248" i="1"/>
  <c r="W248" i="1"/>
  <c r="U251" i="1" l="1"/>
  <c r="W249" i="1"/>
  <c r="X249" i="1"/>
  <c r="U252" i="1" l="1"/>
  <c r="X250" i="1"/>
  <c r="W250" i="1"/>
  <c r="U253" i="1" l="1"/>
  <c r="W251" i="1"/>
  <c r="X251" i="1"/>
  <c r="U254" i="1" l="1"/>
  <c r="X252" i="1"/>
  <c r="W252" i="1"/>
  <c r="U255" i="1" l="1"/>
  <c r="W253" i="1"/>
  <c r="X253" i="1"/>
  <c r="U256" i="1" l="1"/>
  <c r="X254" i="1"/>
  <c r="W254" i="1"/>
  <c r="U257" i="1" l="1"/>
  <c r="U258" i="1" s="1"/>
  <c r="W255" i="1"/>
  <c r="X255" i="1"/>
  <c r="U259" i="1" l="1"/>
  <c r="X256" i="1"/>
  <c r="W256" i="1"/>
  <c r="U260" i="1" l="1"/>
  <c r="X258" i="1"/>
  <c r="W258" i="1"/>
  <c r="U261" i="1" l="1"/>
  <c r="W259" i="1"/>
  <c r="X259" i="1"/>
  <c r="U262" i="1" l="1"/>
  <c r="X260" i="1"/>
  <c r="W260" i="1"/>
  <c r="U263" i="1" l="1"/>
  <c r="U264" i="1" s="1"/>
  <c r="U265" i="1" l="1"/>
  <c r="U266" i="1" l="1"/>
  <c r="X264" i="1"/>
  <c r="W264" i="1"/>
  <c r="U267" i="1" l="1"/>
  <c r="W265" i="1"/>
  <c r="X265" i="1"/>
  <c r="U268" i="1" l="1"/>
  <c r="X266" i="1"/>
  <c r="W266" i="1"/>
  <c r="AM4" i="1"/>
  <c r="U269" i="1" l="1"/>
  <c r="W267" i="1"/>
  <c r="X267" i="1"/>
  <c r="U270" i="1" l="1"/>
  <c r="X268" i="1"/>
  <c r="W268" i="1"/>
  <c r="U271" i="1" l="1"/>
  <c r="W269" i="1"/>
  <c r="X269" i="1"/>
  <c r="U272" i="1" l="1"/>
  <c r="U273" i="1" s="1"/>
  <c r="X270" i="1"/>
  <c r="W270" i="1"/>
  <c r="U274" i="1" l="1"/>
  <c r="W271" i="1"/>
  <c r="X271" i="1"/>
  <c r="U275" i="1" l="1"/>
  <c r="U276" i="1" s="1"/>
  <c r="W273" i="1"/>
  <c r="X273" i="1"/>
  <c r="U277" i="1" l="1"/>
  <c r="W274" i="1"/>
  <c r="X274" i="1"/>
  <c r="U278" i="1" l="1"/>
  <c r="X276" i="1"/>
  <c r="W276" i="1"/>
  <c r="U279" i="1" l="1"/>
  <c r="X277" i="1"/>
  <c r="W277" i="1"/>
  <c r="U280" i="1" l="1"/>
  <c r="X278" i="1"/>
  <c r="W278" i="1"/>
  <c r="U281" i="1" l="1"/>
  <c r="X279" i="1"/>
  <c r="W279" i="1"/>
  <c r="U282" i="1" l="1"/>
  <c r="X280" i="1"/>
  <c r="W280" i="1"/>
  <c r="U283" i="1" l="1"/>
  <c r="X281" i="1"/>
  <c r="W281" i="1"/>
  <c r="U284" i="1" l="1"/>
  <c r="X282" i="1"/>
  <c r="W282" i="1"/>
  <c r="U285" i="1" l="1"/>
  <c r="X283" i="1"/>
  <c r="W283" i="1"/>
  <c r="U286" i="1" l="1"/>
  <c r="U287" i="1" s="1"/>
  <c r="X284" i="1"/>
  <c r="W284" i="1"/>
  <c r="U288" i="1" l="1"/>
  <c r="X285" i="1"/>
  <c r="W285" i="1"/>
  <c r="U289" i="1" l="1"/>
  <c r="W287" i="1"/>
  <c r="X287" i="1"/>
  <c r="U290" i="1" l="1"/>
  <c r="X288" i="1"/>
  <c r="W288" i="1"/>
  <c r="U291" i="1" l="1"/>
  <c r="W289" i="1"/>
  <c r="X289" i="1"/>
  <c r="U292" i="1" l="1"/>
  <c r="X290" i="1"/>
  <c r="W290" i="1"/>
  <c r="U293" i="1" l="1"/>
  <c r="W291" i="1"/>
  <c r="X291" i="1"/>
  <c r="U294" i="1" l="1"/>
  <c r="X292" i="1"/>
  <c r="W292" i="1"/>
  <c r="U295" i="1" l="1"/>
  <c r="W293" i="1"/>
  <c r="X293" i="1"/>
  <c r="U296" i="1" l="1"/>
  <c r="X294" i="1"/>
  <c r="W294" i="1"/>
  <c r="U297" i="1" l="1"/>
  <c r="W295" i="1"/>
  <c r="X295" i="1"/>
  <c r="U298" i="1" l="1"/>
  <c r="X296" i="1"/>
  <c r="W296" i="1"/>
  <c r="U299" i="1" l="1"/>
  <c r="W297" i="1"/>
  <c r="X297" i="1"/>
  <c r="U300" i="1" l="1"/>
  <c r="X298" i="1"/>
  <c r="W298" i="1"/>
  <c r="U301" i="1" l="1"/>
  <c r="W299" i="1"/>
  <c r="X299" i="1"/>
  <c r="U302" i="1" l="1"/>
  <c r="X300" i="1"/>
  <c r="W300" i="1"/>
  <c r="U303" i="1" l="1"/>
  <c r="W301" i="1"/>
  <c r="X301" i="1"/>
  <c r="U304" i="1" l="1"/>
  <c r="X302" i="1"/>
  <c r="W302" i="1"/>
  <c r="U305" i="1" l="1"/>
  <c r="W303" i="1"/>
  <c r="X303" i="1"/>
  <c r="U306" i="1" l="1"/>
  <c r="X304" i="1"/>
  <c r="W304" i="1"/>
  <c r="U307" i="1" l="1"/>
  <c r="U308" i="1" s="1"/>
  <c r="W305" i="1"/>
  <c r="X305" i="1"/>
  <c r="U309" i="1" l="1"/>
  <c r="X306" i="1"/>
  <c r="W306" i="1"/>
  <c r="U310" i="1" l="1"/>
  <c r="W308" i="1"/>
  <c r="X308" i="1"/>
  <c r="U311" i="1" l="1"/>
  <c r="X309" i="1"/>
  <c r="W309" i="1"/>
  <c r="U312" i="1" l="1"/>
  <c r="W310" i="1"/>
  <c r="X310" i="1"/>
  <c r="U313" i="1" l="1"/>
  <c r="X311" i="1"/>
  <c r="W311" i="1"/>
  <c r="U314" i="1" l="1"/>
  <c r="W312" i="1"/>
  <c r="X312" i="1"/>
  <c r="U315" i="1" l="1"/>
  <c r="U316" i="1" s="1"/>
  <c r="U317" i="1" s="1"/>
  <c r="U318" i="1" s="1"/>
  <c r="X313" i="1"/>
  <c r="W313" i="1"/>
  <c r="U319" i="1" l="1"/>
  <c r="W314" i="1"/>
  <c r="X314" i="1"/>
  <c r="U320" i="1" l="1"/>
  <c r="X318" i="1"/>
  <c r="W318" i="1"/>
  <c r="U321" i="1" l="1"/>
  <c r="W319" i="1"/>
  <c r="X319" i="1"/>
  <c r="U322" i="1" l="1"/>
  <c r="X320" i="1"/>
  <c r="W320" i="1"/>
  <c r="U323" i="1" l="1"/>
  <c r="W321" i="1"/>
  <c r="X321" i="1"/>
  <c r="U324" i="1" l="1"/>
  <c r="X322" i="1"/>
  <c r="W322" i="1"/>
  <c r="U325" i="1" l="1"/>
  <c r="W323" i="1"/>
  <c r="X323" i="1"/>
  <c r="U326" i="1" l="1"/>
  <c r="X324" i="1"/>
  <c r="W324" i="1"/>
  <c r="U327" i="1" l="1"/>
  <c r="W325" i="1"/>
  <c r="X325" i="1"/>
  <c r="U328" i="1" l="1"/>
  <c r="U329" i="1" s="1"/>
  <c r="U330" i="1" l="1"/>
  <c r="U331" i="1" l="1"/>
  <c r="U332" i="1" s="1"/>
  <c r="X329" i="1"/>
  <c r="W329" i="1"/>
  <c r="U333" i="1" l="1"/>
  <c r="W330" i="1"/>
  <c r="X330" i="1"/>
  <c r="U334" i="1" l="1"/>
  <c r="U335" i="1" s="1"/>
  <c r="X332" i="1"/>
  <c r="W332" i="1"/>
  <c r="U336" i="1" l="1"/>
  <c r="W333" i="1"/>
  <c r="X333" i="1"/>
  <c r="U337" i="1" l="1"/>
  <c r="X335" i="1"/>
  <c r="W335" i="1"/>
  <c r="U338" i="1" l="1"/>
  <c r="W336" i="1"/>
  <c r="X336" i="1"/>
  <c r="U339" i="1" l="1"/>
  <c r="U340" i="1" s="1"/>
  <c r="X337" i="1"/>
  <c r="W337" i="1"/>
  <c r="U341" i="1" l="1"/>
  <c r="U342" i="1" l="1"/>
  <c r="W340" i="1"/>
  <c r="X340" i="1"/>
  <c r="U343" i="1" l="1"/>
  <c r="X341" i="1"/>
  <c r="W341" i="1"/>
  <c r="U344" i="1" l="1"/>
  <c r="W342" i="1"/>
  <c r="X342" i="1"/>
  <c r="U345" i="1" l="1"/>
  <c r="X343" i="1"/>
  <c r="W343" i="1"/>
  <c r="U346" i="1" l="1"/>
  <c r="W344" i="1"/>
  <c r="X344" i="1"/>
  <c r="U347" i="1" l="1"/>
  <c r="X345" i="1"/>
  <c r="W345" i="1"/>
  <c r="U348" i="1" l="1"/>
  <c r="U349" i="1" s="1"/>
  <c r="W346" i="1"/>
  <c r="X346" i="1"/>
  <c r="U350" i="1" l="1"/>
  <c r="X347" i="1"/>
  <c r="W347" i="1"/>
  <c r="U351" i="1" l="1"/>
  <c r="W349" i="1"/>
  <c r="X349" i="1"/>
  <c r="U352" i="1" l="1"/>
  <c r="X350" i="1"/>
  <c r="W350" i="1"/>
  <c r="U353" i="1" l="1"/>
  <c r="W351" i="1"/>
  <c r="X351" i="1"/>
  <c r="U354" i="1" l="1"/>
  <c r="U355" i="1" s="1"/>
  <c r="U356" i="1" l="1"/>
  <c r="U357" i="1" l="1"/>
  <c r="X355" i="1"/>
  <c r="W355" i="1"/>
  <c r="U358" i="1" l="1"/>
  <c r="W356" i="1"/>
  <c r="X356" i="1"/>
  <c r="U359" i="1" l="1"/>
  <c r="X357" i="1"/>
  <c r="W357" i="1"/>
  <c r="U360" i="1" l="1"/>
  <c r="W358" i="1"/>
  <c r="X358" i="1"/>
  <c r="R415" i="1" l="1"/>
  <c r="U361" i="1"/>
  <c r="X359" i="1"/>
  <c r="W359" i="1"/>
  <c r="U362" i="1" l="1"/>
  <c r="W360" i="1"/>
  <c r="X360" i="1"/>
  <c r="U363" i="1" l="1"/>
  <c r="X361" i="1"/>
  <c r="W361" i="1"/>
  <c r="U364" i="1" l="1"/>
  <c r="W362" i="1"/>
  <c r="X362" i="1"/>
  <c r="U365" i="1" l="1"/>
  <c r="X363" i="1"/>
  <c r="W363" i="1"/>
  <c r="U366" i="1" l="1"/>
  <c r="W364" i="1"/>
  <c r="X364" i="1"/>
  <c r="U367" i="1" l="1"/>
  <c r="X365" i="1"/>
  <c r="W365" i="1"/>
  <c r="U368" i="1" l="1"/>
  <c r="X366" i="1"/>
  <c r="W366" i="1"/>
  <c r="U369" i="1" l="1"/>
  <c r="W367" i="1"/>
  <c r="X367" i="1"/>
  <c r="U370" i="1" l="1"/>
  <c r="X368" i="1"/>
  <c r="W368" i="1"/>
  <c r="U371" i="1" l="1"/>
  <c r="W369" i="1"/>
  <c r="X369" i="1"/>
  <c r="U372" i="1" l="1"/>
  <c r="X370" i="1"/>
  <c r="W370" i="1"/>
  <c r="U373" i="1" l="1"/>
  <c r="W371" i="1"/>
  <c r="X371" i="1"/>
  <c r="U374" i="1" l="1"/>
  <c r="U375" i="1" s="1"/>
  <c r="X372" i="1"/>
  <c r="W372" i="1"/>
  <c r="U376" i="1" l="1"/>
  <c r="W373" i="1"/>
  <c r="X373" i="1"/>
  <c r="U377" i="1" l="1"/>
  <c r="X375" i="1"/>
  <c r="W375" i="1"/>
  <c r="U378" i="1" l="1"/>
  <c r="W376" i="1"/>
  <c r="X376" i="1"/>
  <c r="U379" i="1" l="1"/>
  <c r="X377" i="1"/>
  <c r="W377" i="1"/>
  <c r="U380" i="1" l="1"/>
  <c r="X378" i="1"/>
  <c r="W378" i="1"/>
  <c r="U381" i="1" l="1"/>
  <c r="X379" i="1"/>
  <c r="W379" i="1"/>
  <c r="U382" i="1" l="1"/>
  <c r="W380" i="1"/>
  <c r="X380" i="1"/>
  <c r="U383" i="1" l="1"/>
  <c r="X381" i="1"/>
  <c r="W381" i="1"/>
  <c r="U384" i="1" l="1"/>
  <c r="X382" i="1"/>
  <c r="W382" i="1"/>
  <c r="U385" i="1" l="1"/>
  <c r="X383" i="1"/>
  <c r="W383" i="1"/>
  <c r="U386" i="1" l="1"/>
  <c r="W384" i="1"/>
  <c r="X384" i="1"/>
  <c r="U387" i="1" l="1"/>
  <c r="U388" i="1" s="1"/>
  <c r="X385" i="1"/>
  <c r="W385" i="1"/>
  <c r="U389" i="1" l="1"/>
  <c r="X386" i="1"/>
  <c r="W386" i="1"/>
  <c r="U390" i="1" l="1"/>
  <c r="X388" i="1"/>
  <c r="W388" i="1"/>
  <c r="U391" i="1" l="1"/>
  <c r="X389" i="1"/>
  <c r="W389" i="1"/>
  <c r="U392" i="1" l="1"/>
  <c r="W390" i="1"/>
  <c r="X390" i="1"/>
  <c r="U393" i="1" l="1"/>
  <c r="W391" i="1"/>
  <c r="X391" i="1"/>
  <c r="U394" i="1" l="1"/>
  <c r="X392" i="1"/>
  <c r="W392" i="1"/>
  <c r="U395" i="1" l="1"/>
  <c r="X393" i="1"/>
  <c r="W393" i="1"/>
  <c r="U396" i="1" l="1"/>
  <c r="W394" i="1"/>
  <c r="X394" i="1"/>
  <c r="U397" i="1" l="1"/>
  <c r="W395" i="1"/>
  <c r="X395" i="1"/>
  <c r="U398" i="1" l="1"/>
  <c r="X396" i="1"/>
  <c r="W396" i="1"/>
  <c r="U399" i="1" l="1"/>
  <c r="X397" i="1"/>
  <c r="W397" i="1"/>
  <c r="U400" i="1" l="1"/>
  <c r="W398" i="1"/>
  <c r="X398" i="1"/>
  <c r="U401" i="1" l="1"/>
  <c r="W399" i="1"/>
  <c r="X399" i="1"/>
  <c r="U402" i="1" l="1"/>
  <c r="X400" i="1"/>
  <c r="W400" i="1"/>
  <c r="U403" i="1" l="1"/>
  <c r="U404" i="1" s="1"/>
  <c r="X401" i="1"/>
  <c r="W401" i="1"/>
  <c r="U405" i="1" l="1"/>
  <c r="W402" i="1"/>
  <c r="X402" i="1"/>
  <c r="U406" i="1" l="1"/>
  <c r="X404" i="1"/>
  <c r="W404" i="1"/>
  <c r="U407" i="1" l="1"/>
  <c r="X405" i="1"/>
  <c r="W405" i="1"/>
  <c r="U408" i="1" l="1"/>
  <c r="U409" i="1" s="1"/>
  <c r="U410" i="1" s="1"/>
  <c r="X406" i="1"/>
  <c r="W406" i="1"/>
  <c r="U411" i="1" l="1"/>
  <c r="W407" i="1"/>
  <c r="X407" i="1"/>
  <c r="U412" i="1" l="1"/>
  <c r="X410" i="1"/>
  <c r="W410" i="1"/>
  <c r="U413" i="1" l="1"/>
  <c r="X411" i="1"/>
  <c r="W411" i="1"/>
  <c r="U414" i="1" l="1"/>
  <c r="X412" i="1"/>
  <c r="W412" i="1"/>
  <c r="U415" i="1" l="1"/>
  <c r="W413" i="1"/>
  <c r="X413" i="1"/>
  <c r="U416" i="1" l="1"/>
  <c r="X414" i="1"/>
  <c r="W414" i="1"/>
  <c r="U417" i="1" l="1"/>
  <c r="X415" i="1"/>
  <c r="W415" i="1"/>
  <c r="U418" i="1" l="1"/>
  <c r="X416" i="1"/>
  <c r="W416" i="1"/>
  <c r="U419" i="1" l="1"/>
  <c r="W417" i="1"/>
  <c r="AN9" i="1" s="1"/>
  <c r="X417" i="1"/>
  <c r="AN10" i="1"/>
  <c r="U420" i="1" l="1"/>
  <c r="AN7" i="1"/>
  <c r="C4" i="1" s="1"/>
  <c r="U421" i="1" l="1"/>
  <c r="U422" i="1" l="1"/>
  <c r="U423" i="1" l="1"/>
  <c r="U424" i="1" l="1"/>
  <c r="U425" i="1" l="1"/>
  <c r="U426" i="1" l="1"/>
  <c r="U427" i="1" l="1"/>
  <c r="U428" i="1" l="1"/>
  <c r="U429" i="1" l="1"/>
  <c r="U430" i="1" l="1"/>
  <c r="U431" i="1" l="1"/>
  <c r="U432" i="1" l="1"/>
  <c r="U433" i="1" l="1"/>
  <c r="U434" i="1" l="1"/>
  <c r="U435" i="1" l="1"/>
  <c r="U436" i="1" l="1"/>
  <c r="U437" i="1" l="1"/>
  <c r="U438" i="1" l="1"/>
  <c r="U439" i="1" l="1"/>
  <c r="U440" i="1" l="1"/>
  <c r="U441" i="1" l="1"/>
  <c r="U442" i="1" l="1"/>
  <c r="U443" i="1" l="1"/>
  <c r="U444" i="1" l="1"/>
  <c r="U445" i="1" l="1"/>
  <c r="U446" i="1" l="1"/>
  <c r="U447" i="1" l="1"/>
  <c r="U448" i="1" l="1"/>
  <c r="U449" i="1" l="1"/>
  <c r="U4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1" authorId="0" shapeId="0" xr:uid="{244BEAFC-B2C0-4DB5-B95D-8EC79FCE9F66}">
      <text>
        <r>
          <rPr>
            <sz val="9"/>
            <color indexed="81"/>
            <rFont val="Tahoma"/>
            <family val="2"/>
          </rPr>
          <t xml:space="preserve">Copiar Valores </t>
        </r>
        <r>
          <rPr>
            <i/>
            <sz val="9"/>
            <color indexed="81"/>
            <rFont val="Tahoma"/>
            <family val="2"/>
          </rPr>
          <t>(Append)</t>
        </r>
        <r>
          <rPr>
            <sz val="9"/>
            <color indexed="81"/>
            <rFont val="Tahoma"/>
            <family val="2"/>
          </rPr>
          <t xml:space="preserve"> de  Columnas </t>
        </r>
        <r>
          <rPr>
            <b/>
            <sz val="9"/>
            <color indexed="81"/>
            <rFont val="Tahoma"/>
            <family val="2"/>
          </rPr>
          <t xml:space="preserve"> B - N</t>
        </r>
        <r>
          <rPr>
            <sz val="9"/>
            <color indexed="81"/>
            <rFont val="Tahoma"/>
            <family val="2"/>
          </rPr>
          <t xml:space="preserve"> en </t>
        </r>
        <r>
          <rPr>
            <i/>
            <sz val="9"/>
            <color indexed="81"/>
            <rFont val="Tahoma"/>
            <family val="2"/>
          </rPr>
          <t xml:space="preserve">Reg. Diario </t>
        </r>
        <r>
          <rPr>
            <sz val="9"/>
            <color indexed="81"/>
            <rFont val="Tahoma"/>
            <family val="2"/>
          </rPr>
          <t>de Master File</t>
        </r>
      </text>
    </comment>
    <comment ref="C1" authorId="0" shapeId="0" xr:uid="{F4E63884-B743-4CAF-85D3-152F243F0B10}">
      <text>
        <r>
          <rPr>
            <sz val="9"/>
            <color indexed="81"/>
            <rFont val="Tahoma"/>
            <family val="2"/>
          </rPr>
          <t xml:space="preserve">Esta Columna muestra </t>
        </r>
        <r>
          <rPr>
            <b/>
            <sz val="9"/>
            <color indexed="81"/>
            <rFont val="Tahoma"/>
            <family val="2"/>
          </rPr>
          <t>Categoria HOY.</t>
        </r>
        <r>
          <rPr>
            <sz val="9"/>
            <color indexed="81"/>
            <rFont val="Tahoma"/>
            <family val="2"/>
          </rPr>
          <t xml:space="preserve"> Sobreescribir solo para </t>
        </r>
        <r>
          <rPr>
            <i/>
            <sz val="9"/>
            <color indexed="81"/>
            <rFont val="Tahoma"/>
            <family val="2"/>
          </rPr>
          <t>Entradas.</t>
        </r>
        <r>
          <rPr>
            <sz val="9"/>
            <color indexed="81"/>
            <rFont val="Tahoma"/>
            <family val="2"/>
          </rPr>
          <t xml:space="preserve"> </t>
        </r>
      </text>
    </comment>
    <comment ref="D1" authorId="0" shapeId="0" xr:uid="{DEE392B7-0CF5-4CCB-820E-7A57229762CF}">
      <text>
        <r>
          <rPr>
            <b/>
            <sz val="9"/>
            <color indexed="81"/>
            <rFont val="Tahoma"/>
            <family val="2"/>
          </rPr>
          <t>Multiple values: comma-separated.</t>
        </r>
      </text>
    </comment>
    <comment ref="G1" authorId="0" shapeId="0" xr:uid="{F5FD5C59-F00B-47D8-812F-1CDBA7BD722A}">
      <text>
        <r>
          <rPr>
            <b/>
            <sz val="9"/>
            <color indexed="81"/>
            <rFont val="Tahoma"/>
            <family val="2"/>
          </rPr>
          <t>Multiple values: comma-separated.</t>
        </r>
      </text>
    </comment>
    <comment ref="I1" authorId="0" shapeId="0" xr:uid="{C6E9E0A8-10F2-4033-BFD1-1EB5B281D1F4}">
      <text>
        <r>
          <rPr>
            <b/>
            <sz val="9"/>
            <color indexed="81"/>
            <rFont val="Tahoma"/>
            <family val="2"/>
          </rPr>
          <t>Admin:</t>
        </r>
        <r>
          <rPr>
            <sz val="9"/>
            <color indexed="81"/>
            <rFont val="Tahoma"/>
            <family val="2"/>
          </rPr>
          <t xml:space="preserve">
Numero de pasada por la manga. Separar Encierres con </t>
        </r>
        <r>
          <rPr>
            <b/>
            <sz val="9"/>
            <color indexed="81"/>
            <rFont val="Tahoma"/>
            <family val="2"/>
          </rPr>
          <t xml:space="preserve">X </t>
        </r>
        <r>
          <rPr>
            <sz val="9"/>
            <color indexed="81"/>
            <rFont val="Tahoma"/>
            <family val="2"/>
          </rPr>
          <t>u otro caracter &lt;&gt; Numero.</t>
        </r>
      </text>
    </comment>
    <comment ref="J1" authorId="0" shapeId="0" xr:uid="{E5CED281-355B-409E-A4B0-A0B8949D78A9}">
      <text>
        <r>
          <rPr>
            <b/>
            <sz val="9"/>
            <color indexed="81"/>
            <rFont val="Tahoma"/>
            <family val="2"/>
          </rPr>
          <t>Admin:</t>
        </r>
        <r>
          <rPr>
            <sz val="9"/>
            <color indexed="81"/>
            <rFont val="Tahoma"/>
            <family val="2"/>
          </rPr>
          <t xml:space="preserve">
Cantidad total de animales en cada encierre</t>
        </r>
      </text>
    </comment>
    <comment ref="N1" authorId="0" shapeId="0" xr:uid="{A7332912-1B0C-4AFE-BD0B-6D8B3C1BE451}">
      <text>
        <r>
          <rPr>
            <sz val="9"/>
            <color indexed="81"/>
            <rFont val="Tahoma"/>
            <family val="2"/>
          </rPr>
          <t>Copiar Comentarios en Master File si son relevantes.</t>
        </r>
      </text>
    </comment>
    <comment ref="Q1" authorId="0" shapeId="0" xr:uid="{405B69C5-30AA-4034-A989-861CC05DF294}">
      <text>
        <r>
          <rPr>
            <b/>
            <sz val="9"/>
            <color indexed="81"/>
            <rFont val="Tahoma"/>
            <charset val="1"/>
          </rPr>
          <t>Set to Y when row is processed into the Ganado System.</t>
        </r>
      </text>
    </comment>
    <comment ref="T1" authorId="0" shapeId="0" xr:uid="{66071E1D-45FF-43F5-956F-1F9DD3FD3A95}">
      <text>
        <r>
          <rPr>
            <sz val="9"/>
            <color indexed="81"/>
            <rFont val="Tahoma"/>
            <family val="2"/>
          </rPr>
          <t>Ingresar Fecha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1" authorId="0" shapeId="0" xr:uid="{EB31CA77-C430-4094-A9E3-31F7B9D92278}">
      <text>
        <r>
          <rPr>
            <sz val="9"/>
            <color indexed="81"/>
            <rFont val="Tahoma"/>
            <family val="2"/>
          </rPr>
          <t xml:space="preserve">Copiar Valores </t>
        </r>
        <r>
          <rPr>
            <i/>
            <sz val="9"/>
            <color indexed="81"/>
            <rFont val="Tahoma"/>
            <family val="2"/>
          </rPr>
          <t>(Append)</t>
        </r>
        <r>
          <rPr>
            <sz val="9"/>
            <color indexed="81"/>
            <rFont val="Tahoma"/>
            <family val="2"/>
          </rPr>
          <t xml:space="preserve"> de  Columnas </t>
        </r>
        <r>
          <rPr>
            <b/>
            <sz val="9"/>
            <color indexed="81"/>
            <rFont val="Tahoma"/>
            <family val="2"/>
          </rPr>
          <t xml:space="preserve"> B - N</t>
        </r>
        <r>
          <rPr>
            <sz val="9"/>
            <color indexed="81"/>
            <rFont val="Tahoma"/>
            <family val="2"/>
          </rPr>
          <t xml:space="preserve"> en </t>
        </r>
        <r>
          <rPr>
            <i/>
            <sz val="9"/>
            <color indexed="81"/>
            <rFont val="Tahoma"/>
            <family val="2"/>
          </rPr>
          <t xml:space="preserve">Reg. Diario </t>
        </r>
        <r>
          <rPr>
            <sz val="9"/>
            <color indexed="81"/>
            <rFont val="Tahoma"/>
            <family val="2"/>
          </rPr>
          <t>de Master File</t>
        </r>
      </text>
    </comment>
    <comment ref="C1" authorId="0" shapeId="0" xr:uid="{4ACFED52-BC63-45D2-8D4D-C307EAF770A6}">
      <text>
        <r>
          <rPr>
            <sz val="9"/>
            <color indexed="81"/>
            <rFont val="Tahoma"/>
            <family val="2"/>
          </rPr>
          <t xml:space="preserve">Esta Columna muestra </t>
        </r>
        <r>
          <rPr>
            <b/>
            <sz val="9"/>
            <color indexed="81"/>
            <rFont val="Tahoma"/>
            <family val="2"/>
          </rPr>
          <t>Categoria HOY.</t>
        </r>
        <r>
          <rPr>
            <sz val="9"/>
            <color indexed="81"/>
            <rFont val="Tahoma"/>
            <family val="2"/>
          </rPr>
          <t xml:space="preserve"> Sobreescribir solo para </t>
        </r>
        <r>
          <rPr>
            <i/>
            <sz val="9"/>
            <color indexed="81"/>
            <rFont val="Tahoma"/>
            <family val="2"/>
          </rPr>
          <t>Entradas.</t>
        </r>
        <r>
          <rPr>
            <sz val="9"/>
            <color indexed="81"/>
            <rFont val="Tahoma"/>
            <family val="2"/>
          </rPr>
          <t xml:space="preserve"> </t>
        </r>
      </text>
    </comment>
    <comment ref="I1" authorId="0" shapeId="0" xr:uid="{9CDEB887-EA8F-4174-ABA8-F8CCC75B65B0}">
      <text>
        <r>
          <rPr>
            <b/>
            <sz val="9"/>
            <color indexed="81"/>
            <rFont val="Tahoma"/>
            <family val="2"/>
          </rPr>
          <t>Admin:</t>
        </r>
        <r>
          <rPr>
            <sz val="9"/>
            <color indexed="81"/>
            <rFont val="Tahoma"/>
            <family val="2"/>
          </rPr>
          <t xml:space="preserve">
Numero de pasada por la manga. Separar Encierres con </t>
        </r>
        <r>
          <rPr>
            <b/>
            <sz val="9"/>
            <color indexed="81"/>
            <rFont val="Tahoma"/>
            <family val="2"/>
          </rPr>
          <t xml:space="preserve">X </t>
        </r>
        <r>
          <rPr>
            <sz val="9"/>
            <color indexed="81"/>
            <rFont val="Tahoma"/>
            <family val="2"/>
          </rPr>
          <t>u otro caracter &lt;&gt; Numero.</t>
        </r>
      </text>
    </comment>
    <comment ref="J1" authorId="0" shapeId="0" xr:uid="{DE34C63C-5B81-4B3C-9EA8-6FEE2CE93446}">
      <text>
        <r>
          <rPr>
            <b/>
            <sz val="9"/>
            <color indexed="81"/>
            <rFont val="Tahoma"/>
            <family val="2"/>
          </rPr>
          <t>Admin:</t>
        </r>
        <r>
          <rPr>
            <sz val="9"/>
            <color indexed="81"/>
            <rFont val="Tahoma"/>
            <family val="2"/>
          </rPr>
          <t xml:space="preserve">
Cantidad total de animales en cada encierre</t>
        </r>
      </text>
    </comment>
    <comment ref="N1" authorId="0" shapeId="0" xr:uid="{6CC85D73-6990-4A7D-B023-179D66E300D3}">
      <text>
        <r>
          <rPr>
            <sz val="9"/>
            <color indexed="81"/>
            <rFont val="Tahoma"/>
            <family val="2"/>
          </rPr>
          <t>Copiar Comentarios en Master File si son relevantes.</t>
        </r>
      </text>
    </comment>
    <comment ref="R1" authorId="0" shapeId="0" xr:uid="{CC73543C-DE25-4993-BDF3-7F431C7B3728}">
      <text>
        <r>
          <rPr>
            <sz val="9"/>
            <color indexed="81"/>
            <rFont val="Tahoma"/>
            <family val="2"/>
          </rPr>
          <t>Ingresar Fecha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1" authorId="0" shapeId="0" xr:uid="{39CE01FB-70C6-49D5-9645-542DC51BC893}">
      <text>
        <r>
          <rPr>
            <sz val="9"/>
            <color indexed="81"/>
            <rFont val="Tahoma"/>
            <family val="2"/>
          </rPr>
          <t xml:space="preserve">Copiar Valores </t>
        </r>
        <r>
          <rPr>
            <i/>
            <sz val="9"/>
            <color indexed="81"/>
            <rFont val="Tahoma"/>
            <family val="2"/>
          </rPr>
          <t>(Append)</t>
        </r>
        <r>
          <rPr>
            <sz val="9"/>
            <color indexed="81"/>
            <rFont val="Tahoma"/>
            <family val="2"/>
          </rPr>
          <t xml:space="preserve"> de  Columnas </t>
        </r>
        <r>
          <rPr>
            <b/>
            <sz val="9"/>
            <color indexed="81"/>
            <rFont val="Tahoma"/>
            <family val="2"/>
          </rPr>
          <t xml:space="preserve"> B - N</t>
        </r>
        <r>
          <rPr>
            <sz val="9"/>
            <color indexed="81"/>
            <rFont val="Tahoma"/>
            <family val="2"/>
          </rPr>
          <t xml:space="preserve"> en </t>
        </r>
        <r>
          <rPr>
            <i/>
            <sz val="9"/>
            <color indexed="81"/>
            <rFont val="Tahoma"/>
            <family val="2"/>
          </rPr>
          <t xml:space="preserve">Reg. Diario </t>
        </r>
        <r>
          <rPr>
            <sz val="9"/>
            <color indexed="81"/>
            <rFont val="Tahoma"/>
            <family val="2"/>
          </rPr>
          <t>de Master File</t>
        </r>
      </text>
    </comment>
    <comment ref="C1" authorId="0" shapeId="0" xr:uid="{0E9AC5ED-D98A-47FC-A132-58A33FDB705E}">
      <text>
        <r>
          <rPr>
            <sz val="9"/>
            <color indexed="81"/>
            <rFont val="Tahoma"/>
            <family val="2"/>
          </rPr>
          <t xml:space="preserve">Esta Columna muestra </t>
        </r>
        <r>
          <rPr>
            <b/>
            <sz val="9"/>
            <color indexed="81"/>
            <rFont val="Tahoma"/>
            <family val="2"/>
          </rPr>
          <t>Categoria HOY.</t>
        </r>
        <r>
          <rPr>
            <sz val="9"/>
            <color indexed="81"/>
            <rFont val="Tahoma"/>
            <family val="2"/>
          </rPr>
          <t xml:space="preserve"> Sobreescribir solo para </t>
        </r>
        <r>
          <rPr>
            <i/>
            <sz val="9"/>
            <color indexed="81"/>
            <rFont val="Tahoma"/>
            <family val="2"/>
          </rPr>
          <t>Entradas.</t>
        </r>
        <r>
          <rPr>
            <sz val="9"/>
            <color indexed="81"/>
            <rFont val="Tahoma"/>
            <family val="2"/>
          </rPr>
          <t xml:space="preserve"> </t>
        </r>
      </text>
    </comment>
    <comment ref="I1" authorId="0" shapeId="0" xr:uid="{1AD632F3-49E6-44E3-864C-4649E91BB5E1}">
      <text>
        <r>
          <rPr>
            <b/>
            <sz val="9"/>
            <color indexed="81"/>
            <rFont val="Tahoma"/>
            <family val="2"/>
          </rPr>
          <t>Admin:</t>
        </r>
        <r>
          <rPr>
            <sz val="9"/>
            <color indexed="81"/>
            <rFont val="Tahoma"/>
            <family val="2"/>
          </rPr>
          <t xml:space="preserve">
Numero de pasada por la manga. Separar Encierres con </t>
        </r>
        <r>
          <rPr>
            <b/>
            <sz val="9"/>
            <color indexed="81"/>
            <rFont val="Tahoma"/>
            <family val="2"/>
          </rPr>
          <t xml:space="preserve">X </t>
        </r>
        <r>
          <rPr>
            <sz val="9"/>
            <color indexed="81"/>
            <rFont val="Tahoma"/>
            <family val="2"/>
          </rPr>
          <t>u otro caracter &lt;&gt; Numero.</t>
        </r>
      </text>
    </comment>
    <comment ref="J1" authorId="0" shapeId="0" xr:uid="{78AF0235-E4CC-4EF7-B362-11EF7B050D5E}">
      <text>
        <r>
          <rPr>
            <b/>
            <sz val="9"/>
            <color indexed="81"/>
            <rFont val="Tahoma"/>
            <family val="2"/>
          </rPr>
          <t>Admin:</t>
        </r>
        <r>
          <rPr>
            <sz val="9"/>
            <color indexed="81"/>
            <rFont val="Tahoma"/>
            <family val="2"/>
          </rPr>
          <t xml:space="preserve">
Cantidad total de animales en cada encierre</t>
        </r>
      </text>
    </comment>
    <comment ref="N1" authorId="0" shapeId="0" xr:uid="{28ACE245-9109-475D-A499-0C1F4F1EE20C}">
      <text>
        <r>
          <rPr>
            <sz val="9"/>
            <color indexed="81"/>
            <rFont val="Tahoma"/>
            <family val="2"/>
          </rPr>
          <t>Copiar Comentarios en Master File si son relevantes.</t>
        </r>
      </text>
    </comment>
    <comment ref="R1" authorId="0" shapeId="0" xr:uid="{7BA92C51-B19B-4DE2-93FA-F9350BB8EFD8}">
      <text>
        <r>
          <rPr>
            <sz val="9"/>
            <color indexed="81"/>
            <rFont val="Tahoma"/>
            <family val="2"/>
          </rPr>
          <t>Ingresar Fecha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31CB312F-AA77-4334-91D5-147831C61C5C}">
      <text>
        <r>
          <rPr>
            <sz val="9"/>
            <color indexed="81"/>
            <rFont val="Tahoma"/>
            <family val="2"/>
          </rPr>
          <t>Ingresar Fecha</t>
        </r>
      </text>
    </comment>
    <comment ref="A3" authorId="0" shapeId="0" xr:uid="{B9E113D8-216E-481D-BFD3-5CDA539BDB4C}">
      <text>
        <r>
          <rPr>
            <sz val="9"/>
            <color indexed="81"/>
            <rFont val="Tahoma"/>
            <family val="2"/>
          </rPr>
          <t xml:space="preserve">Copiar Valores </t>
        </r>
        <r>
          <rPr>
            <i/>
            <sz val="9"/>
            <color indexed="81"/>
            <rFont val="Tahoma"/>
            <family val="2"/>
          </rPr>
          <t>(Append)</t>
        </r>
        <r>
          <rPr>
            <sz val="9"/>
            <color indexed="81"/>
            <rFont val="Tahoma"/>
            <family val="2"/>
          </rPr>
          <t xml:space="preserve"> de  Columnas </t>
        </r>
        <r>
          <rPr>
            <b/>
            <sz val="9"/>
            <color indexed="81"/>
            <rFont val="Tahoma"/>
            <family val="2"/>
          </rPr>
          <t xml:space="preserve"> B - N</t>
        </r>
        <r>
          <rPr>
            <sz val="9"/>
            <color indexed="81"/>
            <rFont val="Tahoma"/>
            <family val="2"/>
          </rPr>
          <t xml:space="preserve"> en </t>
        </r>
        <r>
          <rPr>
            <i/>
            <sz val="9"/>
            <color indexed="81"/>
            <rFont val="Tahoma"/>
            <family val="2"/>
          </rPr>
          <t xml:space="preserve">Reg. Diario </t>
        </r>
        <r>
          <rPr>
            <sz val="9"/>
            <color indexed="81"/>
            <rFont val="Tahoma"/>
            <family val="2"/>
          </rPr>
          <t>de Master File</t>
        </r>
      </text>
    </comment>
    <comment ref="B3" authorId="0" shapeId="0" xr:uid="{B079AAD5-2CC6-4436-9B58-F6EB9732DB91}">
      <text>
        <r>
          <rPr>
            <sz val="9"/>
            <color indexed="81"/>
            <rFont val="Tahoma"/>
            <family val="2"/>
          </rPr>
          <t xml:space="preserve">Esta Columna muestra </t>
        </r>
        <r>
          <rPr>
            <b/>
            <sz val="9"/>
            <color indexed="81"/>
            <rFont val="Tahoma"/>
            <family val="2"/>
          </rPr>
          <t>Categoria HOY.</t>
        </r>
        <r>
          <rPr>
            <sz val="9"/>
            <color indexed="81"/>
            <rFont val="Tahoma"/>
            <family val="2"/>
          </rPr>
          <t xml:space="preserve"> Sobreescribir solo para </t>
        </r>
        <r>
          <rPr>
            <i/>
            <sz val="9"/>
            <color indexed="81"/>
            <rFont val="Tahoma"/>
            <family val="2"/>
          </rPr>
          <t>Entradas.</t>
        </r>
        <r>
          <rPr>
            <sz val="9"/>
            <color indexed="81"/>
            <rFont val="Tahoma"/>
            <family val="2"/>
          </rPr>
          <t xml:space="preserve"> </t>
        </r>
      </text>
    </comment>
    <comment ref="G3" authorId="0" shapeId="0" xr:uid="{DBE18235-7AD5-4CE8-B3BC-861E7BE347E5}">
      <text>
        <r>
          <rPr>
            <b/>
            <sz val="9"/>
            <color indexed="81"/>
            <rFont val="Tahoma"/>
            <family val="2"/>
          </rPr>
          <t>Admin:</t>
        </r>
        <r>
          <rPr>
            <sz val="9"/>
            <color indexed="81"/>
            <rFont val="Tahoma"/>
            <family val="2"/>
          </rPr>
          <t xml:space="preserve">
Numero de pasada por la manga. Separar Encierres con </t>
        </r>
        <r>
          <rPr>
            <b/>
            <sz val="9"/>
            <color indexed="81"/>
            <rFont val="Tahoma"/>
            <family val="2"/>
          </rPr>
          <t xml:space="preserve">X </t>
        </r>
        <r>
          <rPr>
            <sz val="9"/>
            <color indexed="81"/>
            <rFont val="Tahoma"/>
            <family val="2"/>
          </rPr>
          <t>u otro caracter &lt;&gt; Numero.</t>
        </r>
      </text>
    </comment>
    <comment ref="H3" authorId="0" shapeId="0" xr:uid="{54787C28-A120-427C-BFD1-DF049E8FBE37}">
      <text>
        <r>
          <rPr>
            <b/>
            <sz val="9"/>
            <color indexed="81"/>
            <rFont val="Tahoma"/>
            <family val="2"/>
          </rPr>
          <t>Admin:</t>
        </r>
        <r>
          <rPr>
            <sz val="9"/>
            <color indexed="81"/>
            <rFont val="Tahoma"/>
            <family val="2"/>
          </rPr>
          <t xml:space="preserve">
Cantidad total de animales en cada encierre</t>
        </r>
      </text>
    </comment>
    <comment ref="M3" authorId="0" shapeId="0" xr:uid="{0720B485-752C-4C26-A69A-C3F31D4BC5CD}">
      <text>
        <r>
          <rPr>
            <sz val="9"/>
            <color indexed="81"/>
            <rFont val="Tahoma"/>
            <family val="2"/>
          </rPr>
          <t>Copiar Comentarios en Master File si son relevantes.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author>
    <author>Javier Sartori</author>
  </authors>
  <commentList>
    <comment ref="X1" authorId="0" shapeId="0" xr:uid="{60AEDF05-3DC8-44C8-A420-75B86B3852AC}">
      <text>
        <r>
          <rPr>
            <b/>
            <sz val="9"/>
            <color indexed="81"/>
            <rFont val="Tahoma"/>
            <family val="2"/>
          </rPr>
          <t>Leading char</t>
        </r>
      </text>
    </comment>
    <comment ref="X3" authorId="0" shapeId="0" xr:uid="{40D0DD5A-D55B-48DE-9A07-BD3BBCFF4E07}">
      <text>
        <r>
          <rPr>
            <b/>
            <sz val="9"/>
            <color indexed="81"/>
            <rFont val="Tahoma"/>
            <family val="2"/>
          </rPr>
          <t>Trailing char</t>
        </r>
      </text>
    </comment>
    <comment ref="D4" authorId="0" shapeId="0" xr:uid="{00000000-0006-0000-0100-000001000000}">
      <text>
        <r>
          <rPr>
            <sz val="9"/>
            <color indexed="81"/>
            <rFont val="Tahoma"/>
            <family val="2"/>
          </rPr>
          <t xml:space="preserve">=SUMPRODUCT(--(D$6:D$1000&lt;&gt;""),SUBTOTAL(103,OFFSET(D$6,ROW(D$6:D$1000)-ROW(D$6),0)))
</t>
        </r>
      </text>
    </comment>
    <comment ref="C5" authorId="0" shapeId="0" xr:uid="{B1703060-836C-4ED9-91E6-DFCFAA66AC4A}">
      <text>
        <r>
          <rPr>
            <sz val="9"/>
            <color indexed="81"/>
            <rFont val="Tahoma"/>
            <family val="2"/>
          </rPr>
          <t>=LOOKUP(2,1/((Table_RegDiario[Caravana ID - Texto]=$U6)*(Table_RegDiario[Fecha Ult. Registro]&gt;0)),Table_RegDiario[Categ. a FECHA])</t>
        </r>
      </text>
    </comment>
    <comment ref="D5" authorId="0" shapeId="0" xr:uid="{00000000-0006-0000-0100-000002000000}">
      <text>
        <r>
          <rPr>
            <b/>
            <sz val="10"/>
            <color indexed="81"/>
            <rFont val="Tahoma"/>
            <family val="2"/>
          </rPr>
          <t xml:space="preserve">2) </t>
        </r>
        <r>
          <rPr>
            <sz val="10"/>
            <color indexed="81"/>
            <rFont val="Tahoma"/>
            <family val="2"/>
          </rPr>
          <t>Copiar Datos deTab</t>
        </r>
        <r>
          <rPr>
            <i/>
            <sz val="10"/>
            <color indexed="81"/>
            <rFont val="Tahoma"/>
            <family val="2"/>
          </rPr>
          <t>"Animales Activos"</t>
        </r>
        <r>
          <rPr>
            <sz val="10"/>
            <color indexed="81"/>
            <rFont val="Tahoma"/>
            <family val="2"/>
          </rPr>
          <t xml:space="preserve"> (COL A) de Master File en esta Columna. Sort COL D, A to Z.</t>
        </r>
      </text>
    </comment>
    <comment ref="E5" authorId="0" shapeId="0" xr:uid="{6666A9E7-7464-4137-8B3F-D9730D7F1ECA}">
      <text>
        <r>
          <rPr>
            <sz val="9"/>
            <color indexed="81"/>
            <rFont val="Tahoma"/>
            <family val="2"/>
          </rPr>
          <t xml:space="preserve">=LOOKUP(2,1/((Table_RegDiario[Caravana ID - Texto]=$U6)*(Table_RegDiario[Fecha Ult. Registro]&gt;0)),Table_RegDiario[Dueño])
</t>
        </r>
      </text>
    </comment>
    <comment ref="F5" authorId="0" shapeId="0" xr:uid="{C1DA4694-4D3B-4431-B80E-0ABAF5A1DA65}">
      <text>
        <r>
          <rPr>
            <sz val="9"/>
            <color indexed="81"/>
            <rFont val="Tahoma"/>
            <family val="2"/>
          </rPr>
          <t>=LOOKUP(2,1/((Table_RegDiario[Caravana ID - Texto]=$U6)*(Table_RegDiario[Fecha Ult. Registro]&gt;0)),Table_RegDiario[Fecha Ult. Registro])</t>
        </r>
      </text>
    </comment>
    <comment ref="K5" authorId="0" shapeId="0" xr:uid="{00000000-0006-0000-0100-000003000000}">
      <text>
        <r>
          <rPr>
            <b/>
            <sz val="9"/>
            <color indexed="81"/>
            <rFont val="Tahoma"/>
            <family val="2"/>
          </rPr>
          <t>Copy/Paste Values, COL H.</t>
        </r>
      </text>
    </comment>
    <comment ref="L5" authorId="0" shapeId="0" xr:uid="{224574BF-1437-498B-AAE2-8BA19198DDED}">
      <text>
        <r>
          <rPr>
            <b/>
            <sz val="9"/>
            <color indexed="81"/>
            <rFont val="Tahoma"/>
            <family val="2"/>
          </rPr>
          <t>Admin:</t>
        </r>
        <r>
          <rPr>
            <sz val="9"/>
            <color indexed="81"/>
            <rFont val="Tahoma"/>
            <family val="2"/>
          </rPr>
          <t xml:space="preserve">
11Feb22</t>
        </r>
      </text>
    </comment>
    <comment ref="T5" authorId="0" shapeId="0" xr:uid="{3234AA0F-E2A8-444E-B455-2BCCEE35AF3D}">
      <text>
        <r>
          <rPr>
            <sz val="9"/>
            <color indexed="81"/>
            <rFont val="Tahoma"/>
            <family val="2"/>
          </rPr>
          <t xml:space="preserve">De Main File, tabla </t>
        </r>
        <r>
          <rPr>
            <b/>
            <i/>
            <sz val="9"/>
            <color indexed="81"/>
            <rFont val="Tahoma"/>
            <family val="2"/>
          </rPr>
          <t>Activos</t>
        </r>
      </text>
    </comment>
    <comment ref="J289" authorId="1" shapeId="0" xr:uid="{00000000-0006-0000-0100-000004000000}">
      <text>
        <r>
          <rPr>
            <b/>
            <sz val="9"/>
            <color indexed="81"/>
            <rFont val="Tahoma"/>
            <family val="2"/>
          </rPr>
          <t>Javier Sartori:</t>
        </r>
        <r>
          <rPr>
            <sz val="9"/>
            <color indexed="81"/>
            <rFont val="Tahoma"/>
            <family val="2"/>
          </rPr>
          <t xml:space="preserve">
Conteo 1: 02Sep19
Conteo 2: 24Oct19
Conteo 3: 29Dic19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L4" authorId="0" shapeId="0" xr:uid="{00000000-0006-0000-0600-000001000000}">
      <text>
        <r>
          <rPr>
            <b/>
            <sz val="9"/>
            <color indexed="81"/>
            <rFont val="Tahoma"/>
            <family val="2"/>
          </rPr>
          <t>Admin:</t>
        </r>
        <r>
          <rPr>
            <sz val="9"/>
            <color indexed="81"/>
            <rFont val="Tahoma"/>
            <family val="2"/>
          </rPr>
          <t xml:space="preserve">
Numero de pasada por la manga</t>
        </r>
      </text>
    </comment>
    <comment ref="M4" authorId="0" shapeId="0" xr:uid="{00000000-0006-0000-0600-000002000000}">
      <text>
        <r>
          <rPr>
            <b/>
            <sz val="9"/>
            <color indexed="81"/>
            <rFont val="Tahoma"/>
            <family val="2"/>
          </rPr>
          <t>Admin:</t>
        </r>
        <r>
          <rPr>
            <sz val="9"/>
            <color indexed="81"/>
            <rFont val="Tahoma"/>
            <family val="2"/>
          </rPr>
          <t xml:space="preserve">
Define Fecha de Nacimiento para Operacion </t>
        </r>
        <r>
          <rPr>
            <i/>
            <sz val="9"/>
            <color indexed="81"/>
            <rFont val="Tahoma"/>
            <family val="2"/>
          </rPr>
          <t>Nacimiento</t>
        </r>
        <r>
          <rPr>
            <sz val="9"/>
            <color indexed="81"/>
            <rFont val="Tahoma"/>
            <family val="2"/>
          </rPr>
          <t xml:space="preserve"> en 
Registro Diario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M5" authorId="0" shapeId="0" xr:uid="{00000000-0006-0000-0700-000001000000}">
      <text>
        <r>
          <rPr>
            <b/>
            <sz val="9"/>
            <color indexed="81"/>
            <rFont val="Tahoma"/>
            <family val="2"/>
          </rPr>
          <t>Admin:</t>
        </r>
        <r>
          <rPr>
            <sz val="9"/>
            <color indexed="81"/>
            <rFont val="Tahoma"/>
            <family val="2"/>
          </rPr>
          <t xml:space="preserve">
Numero de pasada por la manga</t>
        </r>
      </text>
    </comment>
    <comment ref="N5" authorId="0" shapeId="0" xr:uid="{00000000-0006-0000-0700-000002000000}">
      <text>
        <r>
          <rPr>
            <b/>
            <sz val="9"/>
            <color indexed="81"/>
            <rFont val="Tahoma"/>
            <family val="2"/>
          </rPr>
          <t>Admin:</t>
        </r>
        <r>
          <rPr>
            <sz val="9"/>
            <color indexed="81"/>
            <rFont val="Tahoma"/>
            <family val="2"/>
          </rPr>
          <t xml:space="preserve">
Define Fecha de Nacimiento para Operacion </t>
        </r>
        <r>
          <rPr>
            <i/>
            <sz val="9"/>
            <color indexed="81"/>
            <rFont val="Tahoma"/>
            <family val="2"/>
          </rPr>
          <t>Nacimiento</t>
        </r>
        <r>
          <rPr>
            <sz val="9"/>
            <color indexed="81"/>
            <rFont val="Tahoma"/>
            <family val="2"/>
          </rPr>
          <t xml:space="preserve"> en 
Registro Diario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Admin</author>
    <author>Javier Sartori</author>
  </authors>
  <commentList>
    <comment ref="B4" authorId="0" shapeId="0" xr:uid="{00000000-0006-0000-0000-000001000000}">
      <text>
        <r>
          <rPr>
            <sz val="9"/>
            <color indexed="81"/>
            <rFont val="Tahoma"/>
            <family val="2"/>
          </rPr>
          <t>Ingresar Fecha</t>
        </r>
      </text>
    </comment>
    <comment ref="F4" authorId="0" shapeId="0" xr:uid="{00000000-0006-0000-0000-000002000000}">
      <text>
        <r>
          <rPr>
            <sz val="9"/>
            <color indexed="81"/>
            <rFont val="Tahoma"/>
            <family val="2"/>
          </rPr>
          <t xml:space="preserve">Formula fancy celda $C$4. No funciona con WPS.
</t>
        </r>
        <r>
          <rPr>
            <i/>
            <sz val="8"/>
            <color indexed="81"/>
            <rFont val="Tahoma"/>
            <family val="2"/>
          </rPr>
          <t>=IF($AF$7&gt;0,TEXTJOIN("; ",TRUE,IF($AF$9:$AF$19&gt;0,AD9:AD19,"")),"Area de notificaciones. Max: 1010 entradas")</t>
        </r>
      </text>
    </comment>
    <comment ref="H4" authorId="0" shapeId="0" xr:uid="{00000000-0006-0000-0000-000003000000}">
      <text>
        <r>
          <rPr>
            <sz val="9"/>
            <color indexed="81"/>
            <rFont val="Tahoma"/>
            <family val="2"/>
          </rPr>
          <t>Cantidad de Caravanas Unicas encontradas en el conteo.</t>
        </r>
      </text>
    </comment>
    <comment ref="I4" authorId="0" shapeId="0" xr:uid="{00000000-0006-0000-0000-000004000000}">
      <text>
        <r>
          <rPr>
            <sz val="7"/>
            <color indexed="81"/>
            <rFont val="Tahoma"/>
            <family val="2"/>
          </rPr>
          <t>=SUM(--(FREQUENCY(MATCH($U$6:$U$1015,$U$6:U$1015,0),ROW($U$6:$U$1015)-ROW($U$6)+1)&gt;0))-(COUNTBLANK($U$6:$U$1015)&gt;0)</t>
        </r>
      </text>
    </comment>
    <comment ref="M4" authorId="0" shapeId="0" xr:uid="{00000000-0006-0000-0000-000005000000}">
      <text>
        <r>
          <rPr>
            <i/>
            <sz val="9"/>
            <color indexed="81"/>
            <rFont val="Tahoma"/>
            <family val="2"/>
          </rPr>
          <t>Ingresar Caravana</t>
        </r>
      </text>
    </comment>
    <comment ref="AG4" authorId="1" shapeId="0" xr:uid="{00000000-0006-0000-0000-000006000000}">
      <text>
        <r>
          <rPr>
            <b/>
            <sz val="9"/>
            <color indexed="81"/>
            <rFont val="Tahoma"/>
            <family val="2"/>
          </rPr>
          <t>Javier Sartori:</t>
        </r>
        <r>
          <rPr>
            <sz val="9"/>
            <color indexed="81"/>
            <rFont val="Tahoma"/>
            <family val="2"/>
          </rPr>
          <t xml:space="preserve">
NO MODIFICAR ESTA TABLA</t>
        </r>
      </text>
    </comment>
    <comment ref="AL4" authorId="0" shapeId="0" xr:uid="{00000000-0006-0000-0000-000007000000}">
      <text>
        <r>
          <rPr>
            <sz val="9"/>
            <color indexed="81"/>
            <rFont val="Tahoma"/>
            <family val="2"/>
          </rPr>
          <t>Data Validation COL E (Original)</t>
        </r>
      </text>
    </comment>
    <comment ref="AM4" authorId="0" shapeId="0" xr:uid="{00000000-0006-0000-0000-000008000000}">
      <text>
        <r>
          <rPr>
            <sz val="9"/>
            <color indexed="81"/>
            <rFont val="Tahoma"/>
            <family val="2"/>
          </rPr>
          <t xml:space="preserve">Data Validation COL E (Revisada y ampliada)
</t>
        </r>
      </text>
    </comment>
    <comment ref="AN4" authorId="0" shapeId="0" xr:uid="{00000000-0006-0000-0000-000009000000}">
      <text>
        <r>
          <rPr>
            <sz val="9"/>
            <color indexed="81"/>
            <rFont val="Tahoma"/>
            <family val="2"/>
          </rPr>
          <t>Cond. Formatting COL F (Caravana ID)</t>
        </r>
      </text>
    </comment>
    <comment ref="B5" authorId="0" shapeId="0" xr:uid="{00000000-0006-0000-0000-00000A000000}">
      <text>
        <r>
          <rPr>
            <sz val="9"/>
            <color indexed="81"/>
            <rFont val="Tahoma"/>
            <family val="2"/>
          </rPr>
          <t xml:space="preserve">Copiar Valores </t>
        </r>
        <r>
          <rPr>
            <i/>
            <sz val="9"/>
            <color indexed="81"/>
            <rFont val="Tahoma"/>
            <family val="2"/>
          </rPr>
          <t>(Append)</t>
        </r>
        <r>
          <rPr>
            <sz val="9"/>
            <color indexed="81"/>
            <rFont val="Tahoma"/>
            <family val="2"/>
          </rPr>
          <t xml:space="preserve"> de  Columnas </t>
        </r>
        <r>
          <rPr>
            <b/>
            <sz val="9"/>
            <color indexed="81"/>
            <rFont val="Tahoma"/>
            <family val="2"/>
          </rPr>
          <t xml:space="preserve"> B - N</t>
        </r>
        <r>
          <rPr>
            <sz val="9"/>
            <color indexed="81"/>
            <rFont val="Tahoma"/>
            <family val="2"/>
          </rPr>
          <t xml:space="preserve"> en </t>
        </r>
        <r>
          <rPr>
            <i/>
            <sz val="9"/>
            <color indexed="81"/>
            <rFont val="Tahoma"/>
            <family val="2"/>
          </rPr>
          <t xml:space="preserve">Reg. Diario </t>
        </r>
        <r>
          <rPr>
            <sz val="9"/>
            <color indexed="81"/>
            <rFont val="Tahoma"/>
            <family val="2"/>
          </rPr>
          <t>de Master File</t>
        </r>
      </text>
    </comment>
    <comment ref="E5" authorId="0" shapeId="0" xr:uid="{00000000-0006-0000-0000-00000B000000}">
      <text>
        <r>
          <rPr>
            <sz val="9"/>
            <color indexed="81"/>
            <rFont val="Tahoma"/>
            <family val="2"/>
          </rPr>
          <t xml:space="preserve">Esta Columna muestra </t>
        </r>
        <r>
          <rPr>
            <b/>
            <sz val="9"/>
            <color indexed="81"/>
            <rFont val="Tahoma"/>
            <family val="2"/>
          </rPr>
          <t>Categoria HOY.</t>
        </r>
        <r>
          <rPr>
            <sz val="9"/>
            <color indexed="81"/>
            <rFont val="Tahoma"/>
            <family val="2"/>
          </rPr>
          <t xml:space="preserve"> Sobreescribir solo para </t>
        </r>
        <r>
          <rPr>
            <i/>
            <sz val="9"/>
            <color indexed="81"/>
            <rFont val="Tahoma"/>
            <family val="2"/>
          </rPr>
          <t>Entradas.</t>
        </r>
        <r>
          <rPr>
            <sz val="9"/>
            <color indexed="81"/>
            <rFont val="Tahoma"/>
            <family val="2"/>
          </rPr>
          <t xml:space="preserve"> </t>
        </r>
      </text>
    </comment>
    <comment ref="J5" authorId="0" shapeId="0" xr:uid="{00000000-0006-0000-0000-00000C000000}">
      <text>
        <r>
          <rPr>
            <b/>
            <sz val="9"/>
            <color indexed="81"/>
            <rFont val="Tahoma"/>
            <family val="2"/>
          </rPr>
          <t>Admin:</t>
        </r>
        <r>
          <rPr>
            <sz val="9"/>
            <color indexed="81"/>
            <rFont val="Tahoma"/>
            <family val="2"/>
          </rPr>
          <t xml:space="preserve">
Numero de pasada por la manga. Separar Encierres con </t>
        </r>
        <r>
          <rPr>
            <b/>
            <sz val="9"/>
            <color indexed="81"/>
            <rFont val="Tahoma"/>
            <family val="2"/>
          </rPr>
          <t xml:space="preserve">X </t>
        </r>
        <r>
          <rPr>
            <sz val="9"/>
            <color indexed="81"/>
            <rFont val="Tahoma"/>
            <family val="2"/>
          </rPr>
          <t>u otro caracter &lt;&gt; Numero.</t>
        </r>
      </text>
    </comment>
    <comment ref="K5" authorId="0" shapeId="0" xr:uid="{00000000-0006-0000-0000-00000D000000}">
      <text>
        <r>
          <rPr>
            <b/>
            <sz val="9"/>
            <color indexed="81"/>
            <rFont val="Tahoma"/>
            <family val="2"/>
          </rPr>
          <t>Admin:</t>
        </r>
        <r>
          <rPr>
            <sz val="9"/>
            <color indexed="81"/>
            <rFont val="Tahoma"/>
            <family val="2"/>
          </rPr>
          <t xml:space="preserve">
Cantidad total de animales en cada encierre</t>
        </r>
      </text>
    </comment>
    <comment ref="P5" authorId="0" shapeId="0" xr:uid="{00000000-0006-0000-0000-00000E000000}">
      <text>
        <r>
          <rPr>
            <sz val="9"/>
            <color indexed="81"/>
            <rFont val="Tahoma"/>
            <family val="2"/>
          </rPr>
          <t>Copiar Comentarios en Master File si son relevantes.</t>
        </r>
      </text>
    </comment>
    <comment ref="Q5" authorId="0" shapeId="0" xr:uid="{00000000-0006-0000-0000-00000F000000}">
      <text>
        <r>
          <rPr>
            <sz val="9"/>
            <color indexed="81"/>
            <rFont val="Tahoma"/>
            <family val="2"/>
          </rPr>
          <t>Used to speed-up FREQUENCY() calls.</t>
        </r>
      </text>
    </comment>
    <comment ref="R5" authorId="0" shapeId="0" xr:uid="{00000000-0006-0000-0000-000010000000}">
      <text>
        <r>
          <rPr>
            <sz val="9"/>
            <color indexed="81"/>
            <rFont val="Tahoma"/>
            <family val="2"/>
          </rPr>
          <t>Usado en Data Validation de Categorias.</t>
        </r>
      </text>
    </comment>
    <comment ref="S5" authorId="0" shapeId="0" xr:uid="{00000000-0006-0000-0000-000011000000}">
      <text>
        <r>
          <rPr>
            <sz val="9"/>
            <color indexed="81"/>
            <rFont val="Tahoma"/>
            <family val="2"/>
          </rPr>
          <t xml:space="preserve">Usado en Data Validation de Categorias.
TRUE: La caravana existe en el Sistema (Tab de </t>
        </r>
        <r>
          <rPr>
            <i/>
            <sz val="9"/>
            <color indexed="81"/>
            <rFont val="Tahoma"/>
            <family val="2"/>
          </rPr>
          <t xml:space="preserve">Activos </t>
        </r>
        <r>
          <rPr>
            <sz val="9"/>
            <color indexed="81"/>
            <rFont val="Tahoma"/>
            <family val="2"/>
          </rPr>
          <t>o Caravana nueva ingresada en tab ED).</t>
        </r>
      </text>
    </comment>
    <comment ref="T5" authorId="0" shapeId="0" xr:uid="{00000000-0006-0000-0000-000012000000}">
      <text>
        <r>
          <rPr>
            <sz val="9"/>
            <color indexed="81"/>
            <rFont val="Tahoma"/>
            <family val="2"/>
          </rPr>
          <t>Caravanas ingresadas (inventariadas) mas de 1 vez.</t>
        </r>
      </text>
    </comment>
    <comment ref="U5" authorId="0" shapeId="0" xr:uid="{00000000-0006-0000-0000-000013000000}">
      <text>
        <r>
          <rPr>
            <b/>
            <sz val="9"/>
            <color indexed="81"/>
            <rFont val="Tahoma"/>
            <family val="2"/>
          </rPr>
          <t xml:space="preserve">Caravanas Ingresadas en esta Entrada de Datos </t>
        </r>
        <r>
          <rPr>
            <sz val="9"/>
            <color indexed="81"/>
            <rFont val="Tahoma"/>
            <family val="2"/>
          </rPr>
          <t xml:space="preserve">(Y que no existen en la tabla </t>
        </r>
        <r>
          <rPr>
            <i/>
            <sz val="9"/>
            <color indexed="81"/>
            <rFont val="Tahoma"/>
            <family val="2"/>
          </rPr>
          <t>Activos RegDiario)</t>
        </r>
      </text>
    </comment>
    <comment ref="W5" authorId="0" shapeId="0" xr:uid="{00000000-0006-0000-0000-000014000000}">
      <text>
        <r>
          <rPr>
            <sz val="9"/>
            <color indexed="81"/>
            <rFont val="Tahoma"/>
            <family val="2"/>
          </rPr>
          <t>Cond. Formatting para reportar error en Macho/Hembra de la Caravana.</t>
        </r>
      </text>
    </comment>
    <comment ref="AL5" authorId="0" shapeId="0" xr:uid="{00000000-0006-0000-0000-000015000000}">
      <text>
        <r>
          <rPr>
            <sz val="9"/>
            <color indexed="81"/>
            <rFont val="Tahoma"/>
            <family val="2"/>
          </rPr>
          <t>Cond. Formatting COL E para determinar ingreso de Categoria erronea (asignar Macho Y Hembra a un mismo Animal).</t>
        </r>
      </text>
    </comment>
    <comment ref="AM5" authorId="0" shapeId="0" xr:uid="{00000000-0006-0000-0000-000016000000}">
      <text>
        <r>
          <rPr>
            <sz val="9"/>
            <color indexed="81"/>
            <rFont val="Tahoma"/>
            <family val="2"/>
          </rPr>
          <t>Data Validation Caravanas. AVISO si se ingresa una Caravana mas de 1 vez.</t>
        </r>
      </text>
    </comment>
    <comment ref="AL6" authorId="0" shapeId="0" xr:uid="{00000000-0006-0000-0000-000017000000}">
      <text>
        <r>
          <rPr>
            <sz val="9"/>
            <color indexed="81"/>
            <rFont val="Tahoma"/>
            <family val="2"/>
          </rPr>
          <t>Cond. Formatting COL E para mostrar Caravanas Nuevas (no existentes en Lista de Activos)</t>
        </r>
      </text>
    </comment>
    <comment ref="AI11" authorId="1" shapeId="0" xr:uid="{00000000-0006-0000-0000-000018000000}">
      <text>
        <r>
          <rPr>
            <b/>
            <sz val="9"/>
            <color indexed="81"/>
            <rFont val="Tahoma"/>
            <family val="2"/>
          </rPr>
          <t>Javier Sartori:</t>
        </r>
        <r>
          <rPr>
            <sz val="9"/>
            <color indexed="81"/>
            <rFont val="Tahoma"/>
            <family val="2"/>
          </rPr>
          <t xml:space="preserve">
Reposicion de Caravana a Animal que perdio/extravio su Caravana Principal.
La logica asume que el animal ya existia en el sistema (tiene entrada), por lo que la </t>
        </r>
        <r>
          <rPr>
            <i/>
            <sz val="9"/>
            <color indexed="81"/>
            <rFont val="Tahoma"/>
            <family val="2"/>
          </rPr>
          <t xml:space="preserve">Re-emision </t>
        </r>
        <r>
          <rPr>
            <sz val="9"/>
            <color indexed="81"/>
            <rFont val="Tahoma"/>
            <family val="2"/>
          </rPr>
          <t xml:space="preserve">se realiza con </t>
        </r>
        <r>
          <rPr>
            <b/>
            <i/>
            <sz val="9"/>
            <color indexed="81"/>
            <rFont val="Tahoma"/>
            <family val="2"/>
          </rPr>
          <t>Cantidad=0</t>
        </r>
        <r>
          <rPr>
            <sz val="9"/>
            <color indexed="81"/>
            <rFont val="Tahoma"/>
            <family val="2"/>
          </rPr>
          <t xml:space="preserve">.
Si el Animal no existia previamente en el sistema, realizar operacion de </t>
        </r>
        <r>
          <rPr>
            <b/>
            <sz val="9"/>
            <color indexed="81"/>
            <rFont val="Tahoma"/>
            <family val="2"/>
          </rPr>
          <t>Entrada.</t>
        </r>
      </text>
    </comment>
  </commentList>
</comments>
</file>

<file path=xl/sharedStrings.xml><?xml version="1.0" encoding="utf-8"?>
<sst xmlns="http://schemas.openxmlformats.org/spreadsheetml/2006/main" count="10777" uniqueCount="2453">
  <si>
    <t>Fecha</t>
  </si>
  <si>
    <t>Entrada/Salida/Ops</t>
  </si>
  <si>
    <t>Detalle de Operacion</t>
  </si>
  <si>
    <t>Categoría</t>
  </si>
  <si>
    <t>Caravana ID</t>
  </si>
  <si>
    <t>Color Caravana ID</t>
  </si>
  <si>
    <t>Raza / Pelaje</t>
  </si>
  <si>
    <t>Fecha Nacimiento</t>
  </si>
  <si>
    <t>Edad Max</t>
  </si>
  <si>
    <t>Entrada</t>
  </si>
  <si>
    <t>Nacimiento</t>
  </si>
  <si>
    <t>Ternero</t>
  </si>
  <si>
    <t>Compra</t>
  </si>
  <si>
    <t>Operaciones</t>
  </si>
  <si>
    <t>Conteo</t>
  </si>
  <si>
    <t>Pesaje</t>
  </si>
  <si>
    <t>Stock Inicial</t>
  </si>
  <si>
    <t>Marca</t>
  </si>
  <si>
    <t>Entrada-Otro</t>
  </si>
  <si>
    <t>Sanidad</t>
  </si>
  <si>
    <t>Paricion</t>
  </si>
  <si>
    <t>Reemplazo Caravana</t>
  </si>
  <si>
    <t>Re-emision Caravana</t>
  </si>
  <si>
    <t>Transferencia</t>
  </si>
  <si>
    <t>Salida</t>
  </si>
  <si>
    <t>Malparicion</t>
  </si>
  <si>
    <t>Venta</t>
  </si>
  <si>
    <t>Inseminacion</t>
  </si>
  <si>
    <t>Muerte</t>
  </si>
  <si>
    <t>Castracion</t>
  </si>
  <si>
    <t>Extravio</t>
  </si>
  <si>
    <t>Tacto</t>
  </si>
  <si>
    <t>Salida-Otro</t>
  </si>
  <si>
    <t>Baño</t>
  </si>
  <si>
    <t>Categoria</t>
  </si>
  <si>
    <t>Categ. Numerica</t>
  </si>
  <si>
    <t>Ternera</t>
  </si>
  <si>
    <t>Vaquillona</t>
  </si>
  <si>
    <t>Vaca</t>
  </si>
  <si>
    <t>Torito</t>
  </si>
  <si>
    <t>Novillo</t>
  </si>
  <si>
    <t>Toro</t>
  </si>
  <si>
    <t>Mes</t>
  </si>
  <si>
    <t>Fraccion</t>
  </si>
  <si>
    <t>Dueño</t>
  </si>
  <si>
    <t>Naranja</t>
  </si>
  <si>
    <t>Criolla</t>
  </si>
  <si>
    <t>El Ñandú</t>
  </si>
  <si>
    <t>Sartori</t>
  </si>
  <si>
    <t>Verde Claro</t>
  </si>
  <si>
    <t>Buyatti</t>
  </si>
  <si>
    <t>Brangus</t>
  </si>
  <si>
    <t>8480</t>
  </si>
  <si>
    <t>8488</t>
  </si>
  <si>
    <t>8498</t>
  </si>
  <si>
    <t>8483</t>
  </si>
  <si>
    <t>8496</t>
  </si>
  <si>
    <t>8491</t>
  </si>
  <si>
    <t>8481</t>
  </si>
  <si>
    <t>8494</t>
  </si>
  <si>
    <t>8478</t>
  </si>
  <si>
    <t>8486</t>
  </si>
  <si>
    <t>8490</t>
  </si>
  <si>
    <t>8487</t>
  </si>
  <si>
    <t>8477</t>
  </si>
  <si>
    <t>8492</t>
  </si>
  <si>
    <t>8495</t>
  </si>
  <si>
    <t>8497</t>
  </si>
  <si>
    <t>8493</t>
  </si>
  <si>
    <t>8485</t>
  </si>
  <si>
    <t>8476</t>
  </si>
  <si>
    <t>8482</t>
  </si>
  <si>
    <t>8500</t>
  </si>
  <si>
    <t>8479</t>
  </si>
  <si>
    <t>8484</t>
  </si>
  <si>
    <t>15</t>
  </si>
  <si>
    <t>49</t>
  </si>
  <si>
    <t>6</t>
  </si>
  <si>
    <t>99</t>
  </si>
  <si>
    <t>118</t>
  </si>
  <si>
    <t>17</t>
  </si>
  <si>
    <t>51</t>
  </si>
  <si>
    <t>76</t>
  </si>
  <si>
    <t>8300</t>
  </si>
  <si>
    <t>119</t>
  </si>
  <si>
    <t>4</t>
  </si>
  <si>
    <t>8381</t>
  </si>
  <si>
    <t>40</t>
  </si>
  <si>
    <t>90</t>
  </si>
  <si>
    <t>26</t>
  </si>
  <si>
    <t>89</t>
  </si>
  <si>
    <t>8473</t>
  </si>
  <si>
    <t>32</t>
  </si>
  <si>
    <t>25</t>
  </si>
  <si>
    <t>8431</t>
  </si>
  <si>
    <t>115</t>
  </si>
  <si>
    <t>38</t>
  </si>
  <si>
    <t>8403</t>
  </si>
  <si>
    <t>67</t>
  </si>
  <si>
    <t>8429</t>
  </si>
  <si>
    <t>27</t>
  </si>
  <si>
    <t>8446</t>
  </si>
  <si>
    <t>100</t>
  </si>
  <si>
    <t>8198</t>
  </si>
  <si>
    <t>21</t>
  </si>
  <si>
    <t>106</t>
  </si>
  <si>
    <t>28</t>
  </si>
  <si>
    <t>56</t>
  </si>
  <si>
    <t>8591</t>
  </si>
  <si>
    <t>42</t>
  </si>
  <si>
    <t>11</t>
  </si>
  <si>
    <t>10</t>
  </si>
  <si>
    <t>113</t>
  </si>
  <si>
    <t>105</t>
  </si>
  <si>
    <t>8245</t>
  </si>
  <si>
    <t>8458</t>
  </si>
  <si>
    <t>8518</t>
  </si>
  <si>
    <t>8421</t>
  </si>
  <si>
    <t>8463</t>
  </si>
  <si>
    <t>54</t>
  </si>
  <si>
    <t>59</t>
  </si>
  <si>
    <t>68</t>
  </si>
  <si>
    <t>35</t>
  </si>
  <si>
    <t>8433</t>
  </si>
  <si>
    <t>16</t>
  </si>
  <si>
    <t>33</t>
  </si>
  <si>
    <t>84</t>
  </si>
  <si>
    <t>124</t>
  </si>
  <si>
    <t>58</t>
  </si>
  <si>
    <t>8465</t>
  </si>
  <si>
    <t>8461</t>
  </si>
  <si>
    <t>8816</t>
  </si>
  <si>
    <t>8580</t>
  </si>
  <si>
    <t>126</t>
  </si>
  <si>
    <t>1</t>
  </si>
  <si>
    <t>8330</t>
  </si>
  <si>
    <t>5</t>
  </si>
  <si>
    <t>13</t>
  </si>
  <si>
    <t>14</t>
  </si>
  <si>
    <t>20</t>
  </si>
  <si>
    <t>65</t>
  </si>
  <si>
    <t>74</t>
  </si>
  <si>
    <t>109</t>
  </si>
  <si>
    <t>117</t>
  </si>
  <si>
    <t>91</t>
  </si>
  <si>
    <t>24</t>
  </si>
  <si>
    <t>8552</t>
  </si>
  <si>
    <t>107</t>
  </si>
  <si>
    <t>55</t>
  </si>
  <si>
    <t>37</t>
  </si>
  <si>
    <t>111</t>
  </si>
  <si>
    <t>87</t>
  </si>
  <si>
    <t>97</t>
  </si>
  <si>
    <t>8406</t>
  </si>
  <si>
    <t>8258</t>
  </si>
  <si>
    <t>114</t>
  </si>
  <si>
    <t>69</t>
  </si>
  <si>
    <t>8489</t>
  </si>
  <si>
    <t>8449</t>
  </si>
  <si>
    <t>101</t>
  </si>
  <si>
    <t>8410</t>
  </si>
  <si>
    <t>8412</t>
  </si>
  <si>
    <t>8285</t>
  </si>
  <si>
    <t>72</t>
  </si>
  <si>
    <t>8459</t>
  </si>
  <si>
    <t>85</t>
  </si>
  <si>
    <t>8452</t>
  </si>
  <si>
    <t>47</t>
  </si>
  <si>
    <t>95</t>
  </si>
  <si>
    <t>77</t>
  </si>
  <si>
    <t>62</t>
  </si>
  <si>
    <t>36</t>
  </si>
  <si>
    <t>2</t>
  </si>
  <si>
    <t>71</t>
  </si>
  <si>
    <t>5884</t>
  </si>
  <si>
    <t>8453</t>
  </si>
  <si>
    <t>8423</t>
  </si>
  <si>
    <t>8256</t>
  </si>
  <si>
    <t>57</t>
  </si>
  <si>
    <t>94</t>
  </si>
  <si>
    <t>8469</t>
  </si>
  <si>
    <t>50</t>
  </si>
  <si>
    <t>8</t>
  </si>
  <si>
    <t>8206</t>
  </si>
  <si>
    <t>8271</t>
  </si>
  <si>
    <t>19</t>
  </si>
  <si>
    <t>116</t>
  </si>
  <si>
    <t>125</t>
  </si>
  <si>
    <t>8437</t>
  </si>
  <si>
    <t>61</t>
  </si>
  <si>
    <t>8470</t>
  </si>
  <si>
    <t>8474</t>
  </si>
  <si>
    <t>8283</t>
  </si>
  <si>
    <t>8205</t>
  </si>
  <si>
    <t>103</t>
  </si>
  <si>
    <t>75</t>
  </si>
  <si>
    <t>8468</t>
  </si>
  <si>
    <t>29</t>
  </si>
  <si>
    <t>80</t>
  </si>
  <si>
    <t>102</t>
  </si>
  <si>
    <t>78</t>
  </si>
  <si>
    <t>8276</t>
  </si>
  <si>
    <t>TORO</t>
  </si>
  <si>
    <t>2403</t>
  </si>
  <si>
    <t>8269</t>
  </si>
  <si>
    <t>8275</t>
  </si>
  <si>
    <t>8284</t>
  </si>
  <si>
    <t>8290</t>
  </si>
  <si>
    <t>8515</t>
  </si>
  <si>
    <t>8516</t>
  </si>
  <si>
    <t>8501</t>
  </si>
  <si>
    <t>8502</t>
  </si>
  <si>
    <t>8503</t>
  </si>
  <si>
    <t>8504</t>
  </si>
  <si>
    <t>8505</t>
  </si>
  <si>
    <t>8506</t>
  </si>
  <si>
    <t>8507</t>
  </si>
  <si>
    <t>8508</t>
  </si>
  <si>
    <t>8509</t>
  </si>
  <si>
    <t>8510</t>
  </si>
  <si>
    <t>8511</t>
  </si>
  <si>
    <t>8512</t>
  </si>
  <si>
    <t>8513</t>
  </si>
  <si>
    <t>8521</t>
  </si>
  <si>
    <t>8522</t>
  </si>
  <si>
    <t>108</t>
  </si>
  <si>
    <t>110</t>
  </si>
  <si>
    <t>112</t>
  </si>
  <si>
    <t>73</t>
  </si>
  <si>
    <t>8217</t>
  </si>
  <si>
    <t>8226</t>
  </si>
  <si>
    <t>8235</t>
  </si>
  <si>
    <t>8249</t>
  </si>
  <si>
    <t>8298</t>
  </si>
  <si>
    <t>8441</t>
  </si>
  <si>
    <t>8467</t>
  </si>
  <si>
    <t>8475</t>
  </si>
  <si>
    <t>98</t>
  </si>
  <si>
    <t>8208</t>
  </si>
  <si>
    <t>Caravana</t>
  </si>
  <si>
    <t>Timeout</t>
  </si>
  <si>
    <t>Inventariado</t>
  </si>
  <si>
    <t>En Ninguna Lista</t>
  </si>
  <si>
    <t>Inventariado / Timeout</t>
  </si>
  <si>
    <t>Fecha:</t>
  </si>
  <si>
    <t/>
  </si>
  <si>
    <t>Hoja No:</t>
  </si>
  <si>
    <t>Stock de Hacienda</t>
  </si>
  <si>
    <t>Color Caravana</t>
  </si>
  <si>
    <t>Preñada</t>
  </si>
  <si>
    <t>Garrapata / Tristeza</t>
  </si>
  <si>
    <t>Aftosa</t>
  </si>
  <si>
    <t>Brucelosis</t>
  </si>
  <si>
    <t>Tratam. Antiparasitario</t>
  </si>
  <si>
    <t>Carbunclo</t>
  </si>
  <si>
    <t>Comentarios / Datos de Sanidad / Señas del Animal</t>
  </si>
  <si>
    <t>Operaciones Planeadas</t>
  </si>
  <si>
    <t>Peso</t>
  </si>
  <si>
    <t>Costo de Compra</t>
  </si>
  <si>
    <t>Costo Sanidad-Acumulativo</t>
  </si>
  <si>
    <t>Comentario</t>
  </si>
  <si>
    <t>8540</t>
  </si>
  <si>
    <t>Entrada/ Salida/ Ops</t>
  </si>
  <si>
    <t>127</t>
  </si>
  <si>
    <t>128</t>
  </si>
  <si>
    <t>129</t>
  </si>
  <si>
    <t>8546</t>
  </si>
  <si>
    <t>131</t>
  </si>
  <si>
    <t>132</t>
  </si>
  <si>
    <t>133</t>
  </si>
  <si>
    <t>134</t>
  </si>
  <si>
    <t>136</t>
  </si>
  <si>
    <t>8499</t>
  </si>
  <si>
    <t>8544</t>
  </si>
  <si>
    <t>8545</t>
  </si>
  <si>
    <t>138</t>
  </si>
  <si>
    <t>139</t>
  </si>
  <si>
    <t>8547</t>
  </si>
  <si>
    <t>140</t>
  </si>
  <si>
    <t>2161</t>
  </si>
  <si>
    <t>8548</t>
  </si>
  <si>
    <t>150</t>
  </si>
  <si>
    <t>149</t>
  </si>
  <si>
    <t>144</t>
  </si>
  <si>
    <t>8551</t>
  </si>
  <si>
    <t>148</t>
  </si>
  <si>
    <t>2205</t>
  </si>
  <si>
    <t>152</t>
  </si>
  <si>
    <t>2145</t>
  </si>
  <si>
    <t>154</t>
  </si>
  <si>
    <t>8257</t>
  </si>
  <si>
    <t>155</t>
  </si>
  <si>
    <t>157</t>
  </si>
  <si>
    <t>8530</t>
  </si>
  <si>
    <t>158</t>
  </si>
  <si>
    <t>159</t>
  </si>
  <si>
    <t>8532</t>
  </si>
  <si>
    <t>8533</t>
  </si>
  <si>
    <t>8526</t>
  </si>
  <si>
    <t>Notas:</t>
  </si>
  <si>
    <t>Encierre en Manga #</t>
  </si>
  <si>
    <t>Caravana #</t>
  </si>
  <si>
    <t>8541</t>
  </si>
  <si>
    <t>2195</t>
  </si>
  <si>
    <t>Caravana
 ID</t>
  </si>
  <si>
    <t>Activo</t>
  </si>
  <si>
    <t>Operacion / Comentario</t>
  </si>
  <si>
    <t>CARAVANA  ID</t>
  </si>
  <si>
    <t>CARAVANA ID - Texto</t>
  </si>
  <si>
    <t>Encierre en Manga # / Cant. Animales</t>
  </si>
  <si>
    <t>Edad (Meses / Años)</t>
  </si>
  <si>
    <t>v 3.0</t>
  </si>
  <si>
    <t>Caravana ID - Texto</t>
  </si>
  <si>
    <t>11975</t>
  </si>
  <si>
    <t>12103</t>
  </si>
  <si>
    <t>12145</t>
  </si>
  <si>
    <t>Orden</t>
  </si>
  <si>
    <t>Actividad</t>
  </si>
  <si>
    <t>Encierre #</t>
  </si>
  <si>
    <t>Diferencia</t>
  </si>
  <si>
    <t>TOTALES</t>
  </si>
  <si>
    <t>Animales - Total</t>
  </si>
  <si>
    <t>Animales - Buyatti / Sartori</t>
  </si>
  <si>
    <t>Ultimo Registro (RegDiario)</t>
  </si>
  <si>
    <t>Timeout (Days)</t>
  </si>
  <si>
    <t>Otro Dueño 1</t>
  </si>
  <si>
    <t>Otro Dueño 2</t>
  </si>
  <si>
    <t>dddd</t>
  </si>
  <si>
    <t>Ubicación / Establec.</t>
  </si>
  <si>
    <t>Seleccion</t>
  </si>
  <si>
    <t>Conteo #</t>
  </si>
  <si>
    <t>Aux6</t>
  </si>
  <si>
    <t>Aux5</t>
  </si>
  <si>
    <t>Aux7</t>
  </si>
  <si>
    <t>Aux8</t>
  </si>
  <si>
    <t>Aux9</t>
  </si>
  <si>
    <t>Categoría a Fecha</t>
  </si>
  <si>
    <t>Aux11</t>
  </si>
  <si>
    <t>No Inventariados:</t>
  </si>
  <si>
    <t>Total Animales en Encierre</t>
  </si>
  <si>
    <t>x</t>
  </si>
  <si>
    <t>Cond. Format. #1 COL E</t>
  </si>
  <si>
    <t>Subtotal</t>
  </si>
  <si>
    <t>ED vs. Animales Activos</t>
  </si>
  <si>
    <t>Caravana Nuevas</t>
  </si>
  <si>
    <t>Pide confirmación de caravanas repetidas</t>
  </si>
  <si>
    <t>No pide confirmación de caravanas repetidas</t>
  </si>
  <si>
    <t>Cond. Format #1 - Contd.</t>
  </si>
  <si>
    <t>AVISO</t>
  </si>
  <si>
    <t>Notificacion</t>
  </si>
  <si>
    <t>Condicion</t>
  </si>
  <si>
    <t>AVISO: Ingresar Categoria!</t>
  </si>
  <si>
    <t>AVISO: Verificar Categorías en rojo</t>
  </si>
  <si>
    <t>CARAVANA ID Match</t>
  </si>
  <si>
    <t>Match Categorias Hembras</t>
  </si>
  <si>
    <t>Caravanas únicas:</t>
  </si>
  <si>
    <t>Fecha De Nacimiento</t>
  </si>
  <si>
    <t>Codigo Aviso</t>
  </si>
  <si>
    <t>ENCONTRADO: Sheet1</t>
  </si>
  <si>
    <t>Pasada 1</t>
  </si>
  <si>
    <t>Pasada 2</t>
  </si>
  <si>
    <t>OK</t>
  </si>
  <si>
    <t>Pasada 3</t>
  </si>
  <si>
    <t>Pasada 4</t>
  </si>
  <si>
    <t>SUMPRODUCT(($U$6:$U$1015&lt;&gt;"")/COUNTIFS($U$6:U$1015,$U$6:$U$1015&amp;""))</t>
  </si>
  <si>
    <t>Encontrado-PA1</t>
  </si>
  <si>
    <t>Encontrado-PA2</t>
  </si>
  <si>
    <t>Encontrado-PA3</t>
  </si>
  <si>
    <t>Encontrado-PA4</t>
  </si>
  <si>
    <t>MATCH() Array</t>
  </si>
  <si>
    <t>Compute Flag</t>
  </si>
  <si>
    <t>Y</t>
  </si>
  <si>
    <t>N</t>
  </si>
  <si>
    <t>Clave Sheet Protect:</t>
  </si>
  <si>
    <t>Pasada 1: Enero/Febrero 2022</t>
  </si>
  <si>
    <t>2da Actividad</t>
  </si>
  <si>
    <t>Destete</t>
  </si>
  <si>
    <t>Curacion</t>
  </si>
  <si>
    <t>Cond. Format #2 - Encierre</t>
  </si>
  <si>
    <t>8443</t>
  </si>
  <si>
    <t>161</t>
  </si>
  <si>
    <t>8534</t>
  </si>
  <si>
    <t>8535</t>
  </si>
  <si>
    <t>8536</t>
  </si>
  <si>
    <t>8537</t>
  </si>
  <si>
    <t>8538</t>
  </si>
  <si>
    <t>162</t>
  </si>
  <si>
    <t>8539</t>
  </si>
  <si>
    <t>163</t>
  </si>
  <si>
    <t>164</t>
  </si>
  <si>
    <t>165</t>
  </si>
  <si>
    <t>8553</t>
  </si>
  <si>
    <t>166</t>
  </si>
  <si>
    <t>167</t>
  </si>
  <si>
    <t>168</t>
  </si>
  <si>
    <t>8555</t>
  </si>
  <si>
    <t>169</t>
  </si>
  <si>
    <t>170</t>
  </si>
  <si>
    <t>8556</t>
  </si>
  <si>
    <t>171</t>
  </si>
  <si>
    <t>8557</t>
  </si>
  <si>
    <t>172</t>
  </si>
  <si>
    <t>185</t>
  </si>
  <si>
    <t>8558</t>
  </si>
  <si>
    <t>174</t>
  </si>
  <si>
    <t>8559</t>
  </si>
  <si>
    <t>8560</t>
  </si>
  <si>
    <t>173</t>
  </si>
  <si>
    <t>8561</t>
  </si>
  <si>
    <t>176</t>
  </si>
  <si>
    <t>177</t>
  </si>
  <si>
    <t>Cantidad</t>
  </si>
  <si>
    <t>INVENTARIO EL ÑANDÚ</t>
  </si>
  <si>
    <t>TOTAL</t>
  </si>
  <si>
    <t>Novillos Buyatti Febrero 2021</t>
  </si>
  <si>
    <t>68 ES VACA. Ya esta recategorizado</t>
  </si>
  <si>
    <t>BAJA MANUAL (NO ENCONTRADOS) DESPUES DE CONTEO #4, FEB2021</t>
  </si>
  <si>
    <t>Encontrado-PA5</t>
  </si>
  <si>
    <t>Encontrado-PA6</t>
  </si>
  <si>
    <t>Vendida 27Sep21</t>
  </si>
  <si>
    <t>68, 107, 138 Recategorizadas a VACA</t>
  </si>
  <si>
    <t>Caravanas no Contabilizadas</t>
  </si>
  <si>
    <t>3 Novillos recategorizados a Vaquillona: 68, 107, 138</t>
  </si>
  <si>
    <t>2 Vacas muertas</t>
  </si>
  <si>
    <t>6 Vacas viejas vendidas</t>
  </si>
  <si>
    <t>Caravanas Ingresadas mas de 1 vez</t>
  </si>
  <si>
    <t>||</t>
  </si>
  <si>
    <t>|</t>
  </si>
  <si>
    <t>Caravana Concatenada</t>
  </si>
  <si>
    <t>String Caravana IDs</t>
  </si>
  <si>
    <t>Movimientos 2021</t>
  </si>
  <si>
    <t>Caravaneo</t>
  </si>
  <si>
    <t>178</t>
  </si>
  <si>
    <t>179</t>
  </si>
  <si>
    <t>180</t>
  </si>
  <si>
    <t>181</t>
  </si>
  <si>
    <t>182</t>
  </si>
  <si>
    <t>183</t>
  </si>
  <si>
    <t>184</t>
  </si>
  <si>
    <t>8562</t>
  </si>
  <si>
    <t>8563</t>
  </si>
  <si>
    <t>8564</t>
  </si>
  <si>
    <t>8565</t>
  </si>
  <si>
    <t>8567</t>
  </si>
  <si>
    <t>8568</t>
  </si>
  <si>
    <t>8569</t>
  </si>
  <si>
    <t>Data Adicional</t>
  </si>
  <si>
    <t xml:space="preserve">     1</t>
  </si>
  <si>
    <t xml:space="preserve">     2</t>
  </si>
  <si>
    <t xml:space="preserve">     4</t>
  </si>
  <si>
    <t xml:space="preserve">     5</t>
  </si>
  <si>
    <t xml:space="preserve">     6</t>
  </si>
  <si>
    <t xml:space="preserve">     8</t>
  </si>
  <si>
    <t xml:space="preserve">    10</t>
  </si>
  <si>
    <t xml:space="preserve">    11</t>
  </si>
  <si>
    <t xml:space="preserve">    13</t>
  </si>
  <si>
    <t xml:space="preserve">    14</t>
  </si>
  <si>
    <t xml:space="preserve">    16</t>
  </si>
  <si>
    <t xml:space="preserve">    17</t>
  </si>
  <si>
    <t xml:space="preserve">    19</t>
  </si>
  <si>
    <t xml:space="preserve">    20</t>
  </si>
  <si>
    <t xml:space="preserve">    21</t>
  </si>
  <si>
    <t xml:space="preserve">    24</t>
  </si>
  <si>
    <t xml:space="preserve">    25</t>
  </si>
  <si>
    <t xml:space="preserve">    26</t>
  </si>
  <si>
    <t xml:space="preserve">    27</t>
  </si>
  <si>
    <t xml:space="preserve">    28</t>
  </si>
  <si>
    <t xml:space="preserve">    29</t>
  </si>
  <si>
    <t xml:space="preserve">    32</t>
  </si>
  <si>
    <t xml:space="preserve">    33</t>
  </si>
  <si>
    <t xml:space="preserve">    35</t>
  </si>
  <si>
    <t xml:space="preserve">    36</t>
  </si>
  <si>
    <t xml:space="preserve">    37</t>
  </si>
  <si>
    <t xml:space="preserve">    38</t>
  </si>
  <si>
    <t xml:space="preserve">    40</t>
  </si>
  <si>
    <t xml:space="preserve">    47</t>
  </si>
  <si>
    <t xml:space="preserve">    49</t>
  </si>
  <si>
    <t xml:space="preserve">    51</t>
  </si>
  <si>
    <t xml:space="preserve">    54</t>
  </si>
  <si>
    <t xml:space="preserve">    55</t>
  </si>
  <si>
    <t xml:space="preserve">    56</t>
  </si>
  <si>
    <t xml:space="preserve">    57</t>
  </si>
  <si>
    <t xml:space="preserve">    58</t>
  </si>
  <si>
    <t xml:space="preserve">    59</t>
  </si>
  <si>
    <t xml:space="preserve">    61</t>
  </si>
  <si>
    <t xml:space="preserve">    62</t>
  </si>
  <si>
    <t xml:space="preserve">    65</t>
  </si>
  <si>
    <t xml:space="preserve">    67</t>
  </si>
  <si>
    <t xml:space="preserve">    68</t>
  </si>
  <si>
    <t xml:space="preserve">    69</t>
  </si>
  <si>
    <t xml:space="preserve">    71</t>
  </si>
  <si>
    <t xml:space="preserve">    72</t>
  </si>
  <si>
    <t xml:space="preserve">    73</t>
  </si>
  <si>
    <t xml:space="preserve">    74</t>
  </si>
  <si>
    <t xml:space="preserve">    76</t>
  </si>
  <si>
    <t xml:space="preserve">    77</t>
  </si>
  <si>
    <t xml:space="preserve">    78</t>
  </si>
  <si>
    <t xml:space="preserve">    80</t>
  </si>
  <si>
    <t xml:space="preserve">    84</t>
  </si>
  <si>
    <t xml:space="preserve">    85</t>
  </si>
  <si>
    <t xml:space="preserve">    87</t>
  </si>
  <si>
    <t xml:space="preserve">    89</t>
  </si>
  <si>
    <t xml:space="preserve">    90</t>
  </si>
  <si>
    <t xml:space="preserve">    91</t>
  </si>
  <si>
    <t xml:space="preserve">    94</t>
  </si>
  <si>
    <t xml:space="preserve">    95</t>
  </si>
  <si>
    <t xml:space="preserve">    97</t>
  </si>
  <si>
    <t xml:space="preserve">    98</t>
  </si>
  <si>
    <t xml:space="preserve">    99</t>
  </si>
  <si>
    <t xml:space="preserve">   100</t>
  </si>
  <si>
    <t xml:space="preserve">   103</t>
  </si>
  <si>
    <t xml:space="preserve">   105</t>
  </si>
  <si>
    <t xml:space="preserve">   106</t>
  </si>
  <si>
    <t xml:space="preserve">   107</t>
  </si>
  <si>
    <t xml:space="preserve">   108</t>
  </si>
  <si>
    <t xml:space="preserve">   109</t>
  </si>
  <si>
    <t xml:space="preserve">   110</t>
  </si>
  <si>
    <t xml:space="preserve">   111</t>
  </si>
  <si>
    <t xml:space="preserve">   113</t>
  </si>
  <si>
    <t xml:space="preserve">   114</t>
  </si>
  <si>
    <t xml:space="preserve">   115</t>
  </si>
  <si>
    <t xml:space="preserve">   116</t>
  </si>
  <si>
    <t xml:space="preserve">   117</t>
  </si>
  <si>
    <t xml:space="preserve">   118</t>
  </si>
  <si>
    <t xml:space="preserve">   127</t>
  </si>
  <si>
    <t xml:space="preserve">   128</t>
  </si>
  <si>
    <t xml:space="preserve">   129</t>
  </si>
  <si>
    <t xml:space="preserve">   131</t>
  </si>
  <si>
    <t xml:space="preserve">   132</t>
  </si>
  <si>
    <t xml:space="preserve">   133</t>
  </si>
  <si>
    <t xml:space="preserve">   134</t>
  </si>
  <si>
    <t xml:space="preserve">   136</t>
  </si>
  <si>
    <t xml:space="preserve">   138</t>
  </si>
  <si>
    <t xml:space="preserve">   139</t>
  </si>
  <si>
    <t xml:space="preserve">   140</t>
  </si>
  <si>
    <t xml:space="preserve">   144</t>
  </si>
  <si>
    <t xml:space="preserve">   148</t>
  </si>
  <si>
    <t xml:space="preserve">   149</t>
  </si>
  <si>
    <t xml:space="preserve">   150</t>
  </si>
  <si>
    <t xml:space="preserve">   152</t>
  </si>
  <si>
    <t xml:space="preserve">   154</t>
  </si>
  <si>
    <t xml:space="preserve">   155</t>
  </si>
  <si>
    <t xml:space="preserve">   157</t>
  </si>
  <si>
    <t xml:space="preserve">   158</t>
  </si>
  <si>
    <t xml:space="preserve">   159</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</si>
  <si>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</si>
  <si>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</si>
  <si>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</si>
  <si>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</si>
  <si>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</si>
  <si>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</si>
  <si>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</si>
  <si>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</si>
  <si>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</si>
  <si>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</si>
  <si>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</si>
  <si>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</si>
  <si>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</si>
  <si>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</si>
  <si>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</si>
  <si>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</si>
  <si>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</si>
  <si>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</si>
  <si>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</si>
  <si>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</si>
  <si>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</si>
  <si>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</si>
  <si>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</si>
  <si>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</si>
  <si>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2145</t>
  </si>
  <si>
    <t xml:space="preserve">  2161</t>
  </si>
  <si>
    <t xml:space="preserve">  2195</t>
  </si>
  <si>
    <t xml:space="preserve">  2205</t>
  </si>
  <si>
    <t xml:space="preserve">  8205</t>
  </si>
  <si>
    <t xml:space="preserve">  8206</t>
  </si>
  <si>
    <t xml:space="preserve">  8208</t>
  </si>
  <si>
    <t xml:space="preserve">  8217</t>
  </si>
  <si>
    <t xml:space="preserve">  8245</t>
  </si>
  <si>
    <t xml:space="preserve">  8256</t>
  </si>
  <si>
    <t xml:space="preserve">  8257</t>
  </si>
  <si>
    <t xml:space="preserve">  8258</t>
  </si>
  <si>
    <t xml:space="preserve">  8269</t>
  </si>
  <si>
    <t xml:space="preserve">  8271</t>
  </si>
  <si>
    <t xml:space="preserve">  8275</t>
  </si>
  <si>
    <t xml:space="preserve">  8276</t>
  </si>
  <si>
    <t xml:space="preserve">  8283</t>
  </si>
  <si>
    <t xml:space="preserve">  8284</t>
  </si>
  <si>
    <t xml:space="preserve">  8285</t>
  </si>
  <si>
    <t xml:space="preserve">  8300</t>
  </si>
  <si>
    <t xml:space="preserve">  8330</t>
  </si>
  <si>
    <t xml:space="preserve">  8403</t>
  </si>
  <si>
    <t xml:space="preserve">  8406</t>
  </si>
  <si>
    <t xml:space="preserve">  8412</t>
  </si>
  <si>
    <t xml:space="preserve">  8421</t>
  </si>
  <si>
    <t xml:space="preserve">  8423</t>
  </si>
  <si>
    <t xml:space="preserve">  8429</t>
  </si>
  <si>
    <t xml:space="preserve">  8431</t>
  </si>
  <si>
    <t xml:space="preserve">  8433</t>
  </si>
  <si>
    <t xml:space="preserve">  8437</t>
  </si>
  <si>
    <t xml:space="preserve">  8441</t>
  </si>
  <si>
    <t xml:space="preserve">  8443</t>
  </si>
  <si>
    <t xml:space="preserve">  8446</t>
  </si>
  <si>
    <t xml:space="preserve">  8449</t>
  </si>
  <si>
    <t xml:space="preserve">  8452</t>
  </si>
  <si>
    <t xml:space="preserve">  8453</t>
  </si>
  <si>
    <t xml:space="preserve">  8459</t>
  </si>
  <si>
    <t xml:space="preserve">  8461</t>
  </si>
  <si>
    <t xml:space="preserve">  8465</t>
  </si>
  <si>
    <t xml:space="preserve">  8467</t>
  </si>
  <si>
    <t xml:space="preserve">  8468</t>
  </si>
  <si>
    <t xml:space="preserve">  8469</t>
  </si>
  <si>
    <t xml:space="preserve">  8470</t>
  </si>
  <si>
    <t xml:space="preserve">  8473</t>
  </si>
  <si>
    <t xml:space="preserve">  8474</t>
  </si>
  <si>
    <t xml:space="preserve">  8475</t>
  </si>
  <si>
    <t xml:space="preserve">  8476</t>
  </si>
  <si>
    <t xml:space="preserve">  8478</t>
  </si>
  <si>
    <t xml:space="preserve">  8479</t>
  </si>
  <si>
    <t xml:space="preserve">  8480</t>
  </si>
  <si>
    <t xml:space="preserve">  8481</t>
  </si>
  <si>
    <t xml:space="preserve">  8482</t>
  </si>
  <si>
    <t xml:space="preserve">  8483</t>
  </si>
  <si>
    <t xml:space="preserve">  8484</t>
  </si>
  <si>
    <t xml:space="preserve">  8485</t>
  </si>
  <si>
    <t xml:space="preserve">  8486</t>
  </si>
  <si>
    <t xml:space="preserve">  8487</t>
  </si>
  <si>
    <t xml:space="preserve">  8488</t>
  </si>
  <si>
    <t xml:space="preserve">  8489</t>
  </si>
  <si>
    <t xml:space="preserve">  8490</t>
  </si>
  <si>
    <t xml:space="preserve">  8491</t>
  </si>
  <si>
    <t xml:space="preserve">  8492</t>
  </si>
  <si>
    <t xml:space="preserve">  8493</t>
  </si>
  <si>
    <t xml:space="preserve">  8494</t>
  </si>
  <si>
    <t xml:space="preserve">  8495</t>
  </si>
  <si>
    <t xml:space="preserve">  8496</t>
  </si>
  <si>
    <t xml:space="preserve">  8497</t>
  </si>
  <si>
    <t xml:space="preserve">  8498</t>
  </si>
  <si>
    <t xml:space="preserve">  8499</t>
  </si>
  <si>
    <t xml:space="preserve">  8500</t>
  </si>
  <si>
    <t xml:space="preserve">  8501</t>
  </si>
  <si>
    <t xml:space="preserve">  8502</t>
  </si>
  <si>
    <t xml:space="preserve">  8503</t>
  </si>
  <si>
    <t xml:space="preserve">  8504</t>
  </si>
  <si>
    <t xml:space="preserve">  8505</t>
  </si>
  <si>
    <t xml:space="preserve">  8506</t>
  </si>
  <si>
    <t xml:space="preserve">  8507</t>
  </si>
  <si>
    <t xml:space="preserve">  8508</t>
  </si>
  <si>
    <t xml:space="preserve">  8509</t>
  </si>
  <si>
    <t xml:space="preserve">  8510</t>
  </si>
  <si>
    <t xml:space="preserve">  8511</t>
  </si>
  <si>
    <t xml:space="preserve">  8512</t>
  </si>
  <si>
    <t xml:space="preserve">  8513</t>
  </si>
  <si>
    <t xml:space="preserve">  8518</t>
  </si>
  <si>
    <t xml:space="preserve">  8521</t>
  </si>
  <si>
    <t xml:space="preserve">  8522</t>
  </si>
  <si>
    <t xml:space="preserve">  8526</t>
  </si>
  <si>
    <t xml:space="preserve">  8530</t>
  </si>
  <si>
    <t xml:space="preserve">  8532</t>
  </si>
  <si>
    <t xml:space="preserve">  8533</t>
  </si>
  <si>
    <t xml:space="preserve">  8534</t>
  </si>
  <si>
    <t xml:space="preserve">  8535</t>
  </si>
  <si>
    <t xml:space="preserve">  8536</t>
  </si>
  <si>
    <t xml:space="preserve">  8537</t>
  </si>
  <si>
    <t xml:space="preserve">  8538</t>
  </si>
  <si>
    <t xml:space="preserve">  8539</t>
  </si>
  <si>
    <t xml:space="preserve">  8540</t>
  </si>
  <si>
    <t xml:space="preserve">  8541</t>
  </si>
  <si>
    <t xml:space="preserve">  8544</t>
  </si>
  <si>
    <t xml:space="preserve">  8545</t>
  </si>
  <si>
    <t xml:space="preserve">  8546</t>
  </si>
  <si>
    <t xml:space="preserve">  8547</t>
  </si>
  <si>
    <t xml:space="preserve">  8548</t>
  </si>
  <si>
    <t xml:space="preserve">  8551</t>
  </si>
  <si>
    <t xml:space="preserve">  8552</t>
  </si>
  <si>
    <t xml:space="preserve">  8553</t>
  </si>
  <si>
    <t xml:space="preserve">  8555</t>
  </si>
  <si>
    <t xml:space="preserve">  8556</t>
  </si>
  <si>
    <t xml:space="preserve">  8557</t>
  </si>
  <si>
    <t xml:space="preserve">  8558</t>
  </si>
  <si>
    <t xml:space="preserve">  8559</t>
  </si>
  <si>
    <t xml:space="preserve">  8560</t>
  </si>
  <si>
    <t xml:space="preserve">  8561</t>
  </si>
  <si>
    <t xml:space="preserve">  8562</t>
  </si>
  <si>
    <t xml:space="preserve">  8563</t>
  </si>
  <si>
    <t xml:space="preserve">  8564</t>
  </si>
  <si>
    <t xml:space="preserve">  8565</t>
  </si>
  <si>
    <t xml:space="preserve">  8567</t>
  </si>
  <si>
    <t xml:space="preserve">  8568</t>
  </si>
  <si>
    <t xml:space="preserve">  8569</t>
  </si>
  <si>
    <t xml:space="preserve">  8580</t>
  </si>
  <si>
    <t xml:space="preserve">  8591</t>
  </si>
  <si>
    <t xml:space="preserve"> 11975</t>
  </si>
  <si>
    <t xml:space="preserve"> 12103</t>
  </si>
  <si>
    <t xml:space="preserve"> 12145</t>
  </si>
  <si>
    <t>Actividad:</t>
  </si>
  <si>
    <t>ID_Field</t>
  </si>
  <si>
    <t>ID_Table</t>
  </si>
  <si>
    <t>Field_Name</t>
  </si>
  <si>
    <t>Field_Key_Name</t>
  </si>
  <si>
    <t>TimeStamp</t>
  </si>
  <si>
    <t>Table_Key_Name</t>
  </si>
  <si>
    <t>Introduced_In_Version</t>
  </si>
  <si>
    <t>Excluded_Field</t>
  </si>
  <si>
    <t>Compare_Index</t>
  </si>
  <si>
    <t>Comment</t>
  </si>
  <si>
    <t>ID_Status Actividad</t>
  </si>
  <si>
    <t>fldID</t>
  </si>
  <si>
    <t>tblActividadesStatus</t>
  </si>
  <si>
    <t>Status Actividad</t>
  </si>
  <si>
    <t>fldStatus</t>
  </si>
  <si>
    <t>Status de Sanidad actualizdo por el Sistema, en funcion del paso del tiempo</t>
  </si>
  <si>
    <t>fldComment</t>
  </si>
  <si>
    <t>ID_Animal</t>
  </si>
  <si>
    <t>tblAnimales</t>
  </si>
  <si>
    <t>ID_Clase De Animal</t>
  </si>
  <si>
    <t>fldFK_ClaseDeAnimal</t>
  </si>
  <si>
    <t>Tipo de Animal (Vacuno, Porcino, Ovino, etc)</t>
  </si>
  <si>
    <t>ID_Raza</t>
  </si>
  <si>
    <t>fldFK_Raza</t>
  </si>
  <si>
    <t>Raza del Animal</t>
  </si>
  <si>
    <t>FechaHora Registro</t>
  </si>
  <si>
    <t>fldTimeStamp</t>
  </si>
  <si>
    <t>FechaHora de creacion del registro: Creacion del Animal en el Sistema.</t>
  </si>
  <si>
    <t>fldDOB</t>
  </si>
  <si>
    <t>REQUERIDO. Fecha de Nac. Se definen al momento de la alta del animal. No se necesita un Evento para actualizar. Si no se conoce, el sistema debera estimar una.</t>
  </si>
  <si>
    <t>JSON. Lista de todas las Actividades Programadas Activas sobre el objeto (Animal).</t>
  </si>
  <si>
    <t>ID_Nombre Actividad</t>
  </si>
  <si>
    <t>tblAnimalesActividadesNombres</t>
  </si>
  <si>
    <t>Actividad o Acontecimiento que se programa para ejecucion en el futuro. Incluye Disparadores de Tratamientos de Sanidad.</t>
  </si>
  <si>
    <t>Nombre Actividad</t>
  </si>
  <si>
    <t>fldName</t>
  </si>
  <si>
    <t>REQUERIDO.</t>
  </si>
  <si>
    <t>REQUERIDO. Tipo de Animal para el  que se define la Actividad</t>
  </si>
  <si>
    <t>ID_Nombre Animales Alimento</t>
  </si>
  <si>
    <t>tblAnimalesAlimentoNombres</t>
  </si>
  <si>
    <t>Definicion de las mezclas de alimentos y compuestos balanceados. Deberia asignarse un mismo ID_Animales Alimento para un mismo Nombre Alimento</t>
  </si>
  <si>
    <t>Nombre Alimento</t>
  </si>
  <si>
    <t>fldFeedName</t>
  </si>
  <si>
    <t>Podria haber un mismo nombre de Alimento para 2 tipos de Animal, aunque no es recomendable.</t>
  </si>
  <si>
    <t>FechaHora Actividad</t>
  </si>
  <si>
    <t>Animal y Raza para la que se define el Alimento</t>
  </si>
  <si>
    <t>ID_Categoria</t>
  </si>
  <si>
    <t>tblAnimalesCategorias</t>
  </si>
  <si>
    <t>Edad, Castracion o Servicio (1er Servicio) modifican Categoria, aun con animal en Timeout</t>
  </si>
  <si>
    <t>Vacuno, Ovino, etc.</t>
  </si>
  <si>
    <t>Nombre Categoria</t>
  </si>
  <si>
    <t>No se permiten duplicados, para evitar confusiones entre distintos tipos de animales</t>
  </si>
  <si>
    <t>MachoHembra</t>
  </si>
  <si>
    <t>fldMF</t>
  </si>
  <si>
    <t>Macho o Hembra</t>
  </si>
  <si>
    <t>Castrado YN</t>
  </si>
  <si>
    <t>fldFlagCastrado</t>
  </si>
  <si>
    <t>Define estado de Castracion para el Animal en base a ciertas categorias (Novillito, Novillo).</t>
  </si>
  <si>
    <t>Enmiendas</t>
  </si>
  <si>
    <t>fldAmendments</t>
  </si>
  <si>
    <t>tblDataTMMontos</t>
  </si>
  <si>
    <t>4.1.7</t>
  </si>
  <si>
    <t>Define el Disparador de una Actividad Programada para Animales. 1 de 3 posibles tablas: SOLO UNO DE LOS 3 PUEDE SER &lt;&gt; NULL (Logica XOR)</t>
  </si>
  <si>
    <t>ID_Recognition Phase</t>
  </si>
  <si>
    <t>fldFK_Phase</t>
  </si>
  <si>
    <t>tblDataTMTransacciones</t>
  </si>
  <si>
    <t>de tabla [Animales Registro De Actividades]</t>
  </si>
  <si>
    <t>ID_Instrumento Monetario</t>
  </si>
  <si>
    <t>fldFK_InstrumentoMonetario</t>
  </si>
  <si>
    <t>de tabla [Animales Sanidad Actividades Del Tratamiento TEMPLATE]</t>
  </si>
  <si>
    <t>UID_Objeto</t>
  </si>
  <si>
    <t>fldObjectUID</t>
  </si>
  <si>
    <t>Object UID, generated with uuid4().</t>
  </si>
  <si>
    <t>Nombre Fase</t>
  </si>
  <si>
    <t>tblTMFases</t>
  </si>
  <si>
    <t>ID_Marca</t>
  </si>
  <si>
    <t>tblAnimalesMarcas</t>
  </si>
  <si>
    <t>REQUERIDO. Tipo de Ganado en que se usa esta marca. Debe coincidir con el Tipo de Animal al que se asigna</t>
  </si>
  <si>
    <t>ID_Localizacion</t>
  </si>
  <si>
    <t>fldFK_Localizacion</t>
  </si>
  <si>
    <t>REQUERIDO. Entidad geopolitica donde esta registrada la Marca (en Argentina,  Provincia). De Tabla Registro De Localizaciones. Se utiliza Registro de Localizaciones para generalizar, y no quedar atado solamente a Provincia</t>
  </si>
  <si>
    <t>Nombre Marca</t>
  </si>
  <si>
    <t>REQUERIDO: Nombre que identifica a la Marca</t>
  </si>
  <si>
    <t>Dibujo</t>
  </si>
  <si>
    <t>fldBrandDrawing</t>
  </si>
  <si>
    <t>REQUERIDO. Dibujo de la Marca. Formato grafico (PNG, JPG, PDF, etc)</t>
  </si>
  <si>
    <t>Otro Dato 1</t>
  </si>
  <si>
    <t>fldOtherData1</t>
  </si>
  <si>
    <t>Otro Dato 2</t>
  </si>
  <si>
    <t>fldOtherData2</t>
  </si>
  <si>
    <t>Otro Dato 3</t>
  </si>
  <si>
    <t>fldOtherData3</t>
  </si>
  <si>
    <t>ID_Nombre Parametro</t>
  </si>
  <si>
    <t>tblAnimalesParametrosNombres</t>
  </si>
  <si>
    <t>Nombres de Parametros Animales</t>
  </si>
  <si>
    <t>Nombre Parametro</t>
  </si>
  <si>
    <t>tblAnimalesRazas</t>
  </si>
  <si>
    <t>Nombre Raza</t>
  </si>
  <si>
    <t>ID_Referencia Seña</t>
  </si>
  <si>
    <t>tblAnimalesReferenciasSeñas</t>
  </si>
  <si>
    <t>Referencia Seña</t>
  </si>
  <si>
    <t>fldSignReference</t>
  </si>
  <si>
    <t>ID_Clase de Animal</t>
  </si>
  <si>
    <t>ID_Actividad</t>
  </si>
  <si>
    <t>tblAnimalesRegistroDeActividades</t>
  </si>
  <si>
    <t>Actividad ejecutada o Programada. Cuando es Programada, ID_Data Programacion contiene la informacion de programacion de la Actividad. Para un mismo ID_Actividad, el ID_Data Programacion con el mayor ordinal es el valido</t>
  </si>
  <si>
    <t>fldFK_NombreActividad</t>
  </si>
  <si>
    <t>Nombre de la Actividad</t>
  </si>
  <si>
    <t>FechaHora Programada</t>
  </si>
  <si>
    <t>fldProgrammedDate</t>
  </si>
  <si>
    <t>tblLinkAnimalesActividadesProgramadas</t>
  </si>
  <si>
    <t>4.1.6</t>
  </si>
  <si>
    <t xml:space="preserve">Fecha (objeto datetime) en que es programa ejecutar la Actividad. </t>
  </si>
  <si>
    <t>Terminal_ID</t>
  </si>
  <si>
    <t>fldTerminal_ID</t>
  </si>
  <si>
    <t>4.1.9</t>
  </si>
  <si>
    <t>Plantilla de ACTIVIDADES por Geografia. Registro para multiples Animales. Actividades a ejecutar sobre Animales que cumplan con cierta ubicacion Geografica (Pais, Provincia, Departamento, Establecimiento)</t>
  </si>
  <si>
    <t>tblCaravanas</t>
  </si>
  <si>
    <t>JSON Data c/ definicion de las condiciones para el =Trigger</t>
  </si>
  <si>
    <t>tblGeoEntidades</t>
  </si>
  <si>
    <t>De Tabla Actividades Nombres. Cuando ID_Nombre Actividad=Tratamiento -&gt; se usa 1 solo registro para definir un Tratamiento en la Tabla. El Tratamiento luego se expande a sus Actividades individuales en la tabla Registro Animales Actividades Programadas</t>
  </si>
  <si>
    <t>tblPersonas</t>
  </si>
  <si>
    <t>FechaHora de creacion de este record</t>
  </si>
  <si>
    <t>Instancia De Secuencia</t>
  </si>
  <si>
    <t>fldInstanciaDeSecuencia</t>
  </si>
  <si>
    <t>tblDataProgramacionDeActividades</t>
  </si>
  <si>
    <t>tblDispositivos</t>
  </si>
  <si>
    <t>Para Tratamientos y Actividades de Sanidad. Nivel de obligatoriedad emanado por autoridad sanitaria, basado en localizacion geografica. Definido para Tratamientos y Actividades individuales, por lo que es importante que este en esta Tabla</t>
  </si>
  <si>
    <t>ID_Forma De Sanidad</t>
  </si>
  <si>
    <t>fldFK_FormaDeSanidad</t>
  </si>
  <si>
    <t>tblAnimalesAPSecuenciasActividadesProgramadasTemplate</t>
  </si>
  <si>
    <t>Nivel Geografico definido para la Actividad (Provincia, Depto, Establecimiento o Lote)</t>
  </si>
  <si>
    <t>Provincia, Departamento, Establecimiento, etc, definido por ID_Nivel De Localizacion Requerido</t>
  </si>
  <si>
    <t>tblAnimalesRegistroDeActividadesProgramadas</t>
  </si>
  <si>
    <t>Actividades de unica vez o no recurrentes: Fecha en que se debe ejecutar (o comenzar a ejecutar) la actividad para todos los Animales para los que se la defina. 0: La Actividad se debe ejecutar continuamente.</t>
  </si>
  <si>
    <t>tblCaravanasRegistroDeActividades</t>
  </si>
  <si>
    <t>Actividades de unica vez o no recurrentes: Fecha en que se finaliza la ejecucion de la actividad para todos los Animales para los que se la defina. 0: La Actividad se debe ejecutar continuamente.</t>
  </si>
  <si>
    <t>tblPersonasRegistroDeActividades</t>
  </si>
  <si>
    <t>YES (ON): Actividad esta Activa y se debe ejecutar. NO (OFF): Actividad no debe ejecutar en la Fecha De Inicio</t>
  </si>
  <si>
    <t>ID_Resultado De Paricion</t>
  </si>
  <si>
    <t>tblAnimalesResultadosdeParicion</t>
  </si>
  <si>
    <t>Resultado De Paricion</t>
  </si>
  <si>
    <t>fldBirthResult</t>
  </si>
  <si>
    <t>Identificadores_str</t>
  </si>
  <si>
    <t>fldIdentificadores_str</t>
  </si>
  <si>
    <t>2023-12:04 06:16:88.888888</t>
  </si>
  <si>
    <t>Actividades (Aplicaciones, etc). Define lista ordenada de Actividades que componen un Tratamiento. El ID_Actividad Del Tratamiento valido es el mas reciente de la tabla (Busqueda con MAX(FechaHora) para cada ID_Actividad Del Tratamiento.</t>
  </si>
  <si>
    <t>Logica: El Tratamiento se compone de todas las ULTIMAS ID_Actividad Del Tratamiento con Ordinal&gt;0.Orden de Actividades dado por ordinales crecientes (aunque no sean consecutivos. Puede haber saltos" por actividades suspendidas/eliminadas del Tratamiento)"</t>
  </si>
  <si>
    <t>UID_Objeto_Original</t>
  </si>
  <si>
    <t>fldUIDObjetoOriginal</t>
  </si>
  <si>
    <t>Cada una de las actividades del Tratamiento. Para modificar una Actividad existente: Mismo ID_Nombre Actividad, nueva FechaHora. Mismo ID_Actividad Del Tratamiento. Se puede modificar el Ordinal si es necesario.</t>
  </si>
  <si>
    <t>_Duplication_Index</t>
  </si>
  <si>
    <t>fld_Duplication_Index</t>
  </si>
  <si>
    <t>Flag_ROWID</t>
  </si>
  <si>
    <t>fldFlag_ROWID</t>
  </si>
  <si>
    <t>tbl_sys_Trigger_Tables</t>
  </si>
  <si>
    <t>Dias, contados desde la fecha de ejecucion de la Actividad INMEDIATA ANTERIOR (ordinal anterior)yu, para la realizacion de esta Actividad. 0 para la 1ra Actividad del Tratamiento.</t>
  </si>
  <si>
    <t>Activa YN</t>
  </si>
  <si>
    <t>fldFlag</t>
  </si>
  <si>
    <t>4.1.2</t>
  </si>
  <si>
    <t>Actividad se considera o no para ser ejecutada. 0: No Activa; 1: Activa, no permanente; 2: Activa, PERMANENTE.</t>
  </si>
  <si>
    <t>ID_Actividad Secuencia</t>
  </si>
  <si>
    <t>ID_Nombre De Curacion</t>
  </si>
  <si>
    <t>tblAnimalesSanidadCuracionesNombres</t>
  </si>
  <si>
    <t>Nombres de las Curaciones, para TODOS los tipos de Animales</t>
  </si>
  <si>
    <t>Nombre De Curacion</t>
  </si>
  <si>
    <t>Descripcion</t>
  </si>
  <si>
    <t>fldDescription</t>
  </si>
  <si>
    <t>tblAnimalesSanidadForma</t>
  </si>
  <si>
    <t>Nombre Forma De Sanidad</t>
  </si>
  <si>
    <t>Inyectable,  Pour-on, Baño, etc.</t>
  </si>
  <si>
    <t>ID_Requerimiento De Sanidad</t>
  </si>
  <si>
    <t>tblAnimalesSanidadRequerimientos</t>
  </si>
  <si>
    <t>Requerimiento De Sanidad</t>
  </si>
  <si>
    <t>fldSanitRequirement</t>
  </si>
  <si>
    <t>Obligatoria, Requerida, Recomendada, No Aplica, etc</t>
  </si>
  <si>
    <t>ID_Tratamiento</t>
  </si>
  <si>
    <t>tblAnimalesSanidadTratamientos</t>
  </si>
  <si>
    <t>DEFINICION de Tratamientos para cada tipo de Animal</t>
  </si>
  <si>
    <t>ID_Nombre De Tratamiento</t>
  </si>
  <si>
    <t>fldFK_NombreDeTratamiento</t>
  </si>
  <si>
    <t>ID_Tratamiento Subcategoria</t>
  </si>
  <si>
    <t>fldFK_TratamientoSubcategoria</t>
  </si>
  <si>
    <t>Subcategoria del Tratamiento</t>
  </si>
  <si>
    <t>tblAnimalesSanidadTratamientosNombres</t>
  </si>
  <si>
    <t>Nombres de los Tratamientos (Sanidad Programada), para TODOS los tipos de Animales</t>
  </si>
  <si>
    <t>Nombre De Tratamiento</t>
  </si>
  <si>
    <t>tblAnimalesSanidadTratamientosSubcategorias</t>
  </si>
  <si>
    <t>Subcategoria de los Tratamientos (Distintos tipos de Antiparasitarios, Antivirales, Antibioticos, etc)</t>
  </si>
  <si>
    <t>Nombre Subcategoria</t>
  </si>
  <si>
    <t>REQUERIDO</t>
  </si>
  <si>
    <t>ID_Status</t>
  </si>
  <si>
    <t>tblAnimalesStatus</t>
  </si>
  <si>
    <t>Status del Vacuno</t>
  </si>
  <si>
    <t>Nombre Status</t>
  </si>
  <si>
    <t>En Stock, No Hallado (Timeout), Baja (salida), Archivado. Por definicion, Status Animal puede tener 1 solo valor en un determinado momento. NO puede haber superposicion de varios Status de estos.</t>
  </si>
  <si>
    <t>Activo YN</t>
  </si>
  <si>
    <t>Activo: Se cuenta en inventarios. No Activo: No se cuenta</t>
  </si>
  <si>
    <t>ID_Estado De Posesion</t>
  </si>
  <si>
    <t>tblAnimalesStatusDePosesion</t>
  </si>
  <si>
    <t>Posesion del Vacuno</t>
  </si>
  <si>
    <t>Nombre Estado De Posesion</t>
  </si>
  <si>
    <t>Propio, En Pastaje - Locador, En Pastaje</t>
  </si>
  <si>
    <t>tblAnimalesClases</t>
  </si>
  <si>
    <t>SOLO ANIMALES QUE SE ADMINISTREN CON CARAVANAS. Vacuno, Ovino, Caprino, Equino, etc.</t>
  </si>
  <si>
    <t>Nombre Clase De Animal</t>
  </si>
  <si>
    <t>fldAnimalClass</t>
  </si>
  <si>
    <t>ID_Tipo De AltaBaja</t>
  </si>
  <si>
    <t>tblAnimalesTiposDeAltaBaja</t>
  </si>
  <si>
    <t>Nombre Tipo De AltaBaja</t>
  </si>
  <si>
    <t>Nacimiento, Compra, Intercambio/Trueque, Cesión, Entrada-Otra, Venta, Muerte, etc.</t>
  </si>
  <si>
    <t>ID_Caravana</t>
  </si>
  <si>
    <t>Generacion de Caravanas en el Sistema. Handle de la Caravana.  NO HAY chequeos de integridad aqui por Caravanas repetidas. El sistema debera hacer estos chequeos.</t>
  </si>
  <si>
    <t>ID_Color</t>
  </si>
  <si>
    <t>fldFK_Color</t>
  </si>
  <si>
    <t>REQUERIDO. ID_Color NO DEBERA FORMAR PARTE DE LLAVE PRIMARIA cuando TecnologiaCaravana sea RFID.</t>
  </si>
  <si>
    <t>Numero Caravana</t>
  </si>
  <si>
    <t>fldTagNumber</t>
  </si>
  <si>
    <t>REQUERIDO. Numero / Texto que define la Caravana. Deben excluirse TODOS los caracteres no imprimibles (non-printable) y el Espacio. Numero de Caravana es un elemento puramente visual.</t>
  </si>
  <si>
    <t>ID_Tecnologia De Caravana</t>
  </si>
  <si>
    <t>fldFK_TagTechnology</t>
  </si>
  <si>
    <t>REQUERIDO. Standard, RFID</t>
  </si>
  <si>
    <t>ID_Tipo De Caravana</t>
  </si>
  <si>
    <t>fldFK_TagType</t>
  </si>
  <si>
    <t>REQUERIDO. General o SENASA</t>
  </si>
  <si>
    <t>ID_Formato De Caravana</t>
  </si>
  <si>
    <t>fldFK_TagFormat</t>
  </si>
  <si>
    <t>REQUERIDO. Tarjeta, Boton, etc.</t>
  </si>
  <si>
    <t>tblCaravanasActividadesNombres</t>
  </si>
  <si>
    <t>REQUERIDO. Nombre de la Actividad sobre la Caravana</t>
  </si>
  <si>
    <t>tblCaravanasFormato</t>
  </si>
  <si>
    <t>Formato De Caravana</t>
  </si>
  <si>
    <t>fldTagFormat</t>
  </si>
  <si>
    <t>Timestamp de la Actividad</t>
  </si>
  <si>
    <t>ID_Data Programacion</t>
  </si>
  <si>
    <t>fldFK_DataProgramacion</t>
  </si>
  <si>
    <t>De tabla Data Caravanas Programacion De Actividades (FALTA IMPLEMENTAR). Puntero a tabla Data Animales Programacion de Actividades donde se almacenan datos cuando esta es una Actividad Programada. 0: No es Actividad Programada.</t>
  </si>
  <si>
    <t>tblCaravanasStatus</t>
  </si>
  <si>
    <t>Estados de una Caravana en cualquier momento en el tiempo. 1 unico Status en cada momento, no se pueden superponer.</t>
  </si>
  <si>
    <t>No Asignada: Caravana no se asigno aun a un Animal. Asignada: Caravana asignada a un ID_Animal. Desasignada (dada de baja): Caravana dada de baja por Salida de ID_Animal. Las Caravanas con flag Requerida Por Autoridad Sanitaria" NO SE PUEDEN DESASIGNAR."</t>
  </si>
  <si>
    <t>tblCaravanasTecnologia</t>
  </si>
  <si>
    <t>Tecnologia De Caravana</t>
  </si>
  <si>
    <t>fldTagTechnology</t>
  </si>
  <si>
    <t>tblCaravanasTipos</t>
  </si>
  <si>
    <t>Tipo De Caravana</t>
  </si>
  <si>
    <t>fldTagType</t>
  </si>
  <si>
    <t>General, SENASA</t>
  </si>
  <si>
    <t>Requerida Por Autoridad Sanitaria YN</t>
  </si>
  <si>
    <t>fldRequiredByLaw</t>
  </si>
  <si>
    <t>tblColores</t>
  </si>
  <si>
    <t>Nombre Color</t>
  </si>
  <si>
    <t>RGBhex</t>
  </si>
  <si>
    <t>fldRGBHex</t>
  </si>
  <si>
    <t>ID_Telefono</t>
  </si>
  <si>
    <t>tblContactoTelefonos</t>
  </si>
  <si>
    <t>Numero Telefonico</t>
  </si>
  <si>
    <t>fldPhoneNumber</t>
  </si>
  <si>
    <t>ID_Tipo De Telefono</t>
  </si>
  <si>
    <t>fldFK</t>
  </si>
  <si>
    <t>Mensajeria Chat</t>
  </si>
  <si>
    <t>fldPhoneMsgChat</t>
  </si>
  <si>
    <t>Es telefono apto para whatsapp y redes</t>
  </si>
  <si>
    <t>ID_Telefono Extension</t>
  </si>
  <si>
    <t>tblContactoTelefonosExtension</t>
  </si>
  <si>
    <t>Numero Telefonico de la Extension</t>
  </si>
  <si>
    <t>Titular Extension</t>
  </si>
  <si>
    <t>fldPhoneExtension</t>
  </si>
  <si>
    <t>ID_Contacto WebRedes</t>
  </si>
  <si>
    <t>tblContactoWebRedes</t>
  </si>
  <si>
    <t>Nombre WebRedes</t>
  </si>
  <si>
    <t>Nombre del Sitio o del Titular</t>
  </si>
  <si>
    <t>ID_Tipo De Sitio</t>
  </si>
  <si>
    <t>email, web, Red social, otros</t>
  </si>
  <si>
    <t>Direccion WebRedes</t>
  </si>
  <si>
    <t>fldWeblink</t>
  </si>
  <si>
    <t>ID_Data Animales Alimentacion</t>
  </si>
  <si>
    <t>tblDataAnimalesActividadAlimentacionDieta</t>
  </si>
  <si>
    <t>Actividad de Alimentacion de un Animal</t>
  </si>
  <si>
    <t>fldFK_Actividad</t>
  </si>
  <si>
    <t>ID_Animal que recibe la alimentacion</t>
  </si>
  <si>
    <t>ID_Data Animales Alimento Racion</t>
  </si>
  <si>
    <t>fldFK_DataAnimalesAlimentoRacion</t>
  </si>
  <si>
    <t>Link a la Racion definida para el tipo y categoria del Animal</t>
  </si>
  <si>
    <t>Cantidad Recomendada</t>
  </si>
  <si>
    <t>fldServingAmount</t>
  </si>
  <si>
    <t>Cantidad de la Racion</t>
  </si>
  <si>
    <t>ID_Unidad</t>
  </si>
  <si>
    <t>fldFK_Unidad</t>
  </si>
  <si>
    <t>Unidad de la Cantidad Racion</t>
  </si>
  <si>
    <t>ID_Animales Alimentacion Ingesta</t>
  </si>
  <si>
    <t>tblDataAnimalesActividadAlimentacionIngesta</t>
  </si>
  <si>
    <t>Porcion de Comida que se entrega a cada Animal</t>
  </si>
  <si>
    <t>Animal que se esta alimentando</t>
  </si>
  <si>
    <t>Alimento y Racion</t>
  </si>
  <si>
    <t>Cantidad Provista</t>
  </si>
  <si>
    <t>fldQuantity</t>
  </si>
  <si>
    <t>Cantidad de Alimento provista al ID_Animal</t>
  </si>
  <si>
    <t>Unidad de la cantidad de alimento</t>
  </si>
  <si>
    <t>ID_Data Alta</t>
  </si>
  <si>
    <t>tblDataAnimalesActividadAlta</t>
  </si>
  <si>
    <t xml:space="preserve"> El Evento define la Fecha de Entrada. ID_Evento viene de OPEntrada. Fecha de Nacimiento esta en Tabla Animales""</t>
  </si>
  <si>
    <t>ID_Actividad del Registro Actividades Animales. Uno para cada ID_Animal</t>
  </si>
  <si>
    <t>ID_Tipo De Alta/Baja</t>
  </si>
  <si>
    <t>fldFK_TipoDeAltaBaja</t>
  </si>
  <si>
    <t>Nacimiento, Compra, Intercambio/Trueque, Cesión, Entrada-Otra</t>
  </si>
  <si>
    <t>ID_Animal Madre</t>
  </si>
  <si>
    <t>fldFK_AnimalMadre</t>
  </si>
  <si>
    <t>ID de la Madre  Biologia (la que pone el ovulo) 4.0.4: Campo pasa a tabla Animales.</t>
  </si>
  <si>
    <t>ID_Animal Padre</t>
  </si>
  <si>
    <t>fldFK_AnimalPadre</t>
  </si>
  <si>
    <t>ID del Toro Padre. Se incluye por consistencia por ahora. Padre y Madre deben ser Individuos validos en el sistema. . 4.0.4: Campo pasa a tabla Animales.</t>
  </si>
  <si>
    <t>IMPORTANTE: Fecha de Nac.,Categoria, Dueño, Marca, Localizacion (Establecimiento/Lote), Preñez,Status,Peso DEBEN actualizarse en las tablas de Data correspondientes.</t>
  </si>
  <si>
    <t>ID_Data Baja</t>
  </si>
  <si>
    <t>tblDataAnimalesActividadBaja</t>
  </si>
  <si>
    <t>REQUERIDO. UNA SOLA OPERACION DE SALIDA por Animal.</t>
  </si>
  <si>
    <t>REQUERIDO. Venta, Muerte, Intercambio/Trueque, Cesión, Extravío, Sacrificio, Consumo interno, Salida-Otra</t>
  </si>
  <si>
    <t>ID_Data Caravana</t>
  </si>
  <si>
    <t>tblDataAnimalesActividadCaravanas</t>
  </si>
  <si>
    <t>Asignacion de Caravana a un Animal especifico. El Dueño aqui DEBE COINCIDIR con el Dueño definido en la Caravana, si no, generar mensaje de Alerta y brindar opciones de acciones a seguir.</t>
  </si>
  <si>
    <t>REQUERIDO. Animal al que se asigna la Caravana. Tiene que estar aqui para tener una relacion 1:N (1 Animal puede tener varias Caravanas activas pero una Caravana puede estar asignada solamente a 1 Animal).</t>
  </si>
  <si>
    <t>fldFK_Caravana</t>
  </si>
  <si>
    <t>REQUERIDO. De tabla Caravanas Registro De Actividades</t>
  </si>
  <si>
    <t>ID_Data Castracion</t>
  </si>
  <si>
    <t>tblDataAnimalesActividadCastracion</t>
  </si>
  <si>
    <t>Operacion de Castracion del Animal</t>
  </si>
  <si>
    <t>Fecha Evento</t>
  </si>
  <si>
    <t>fldDate</t>
  </si>
  <si>
    <t>NULL: La Fecha de Castracion es la ingresada en la tabla Animales Registro de Actividades. 0: No se conoce la fecha de Castracion</t>
  </si>
  <si>
    <t>ID_Data Destete</t>
  </si>
  <si>
    <t>tblDataAnimalesActividadDestete</t>
  </si>
  <si>
    <t>Operacion de Destete del animal</t>
  </si>
  <si>
    <t>ID_Data Dispositivo</t>
  </si>
  <si>
    <t>tblDataAnimalesActividadDispositivos</t>
  </si>
  <si>
    <t>Tabla de relacion entre Dispositivos y Actividades Animales</t>
  </si>
  <si>
    <t>ID_Dispositivo</t>
  </si>
  <si>
    <t>fldFK_Dispositivo</t>
  </si>
  <si>
    <t>Puntero al Dispositivo a relacionar con ID_Actividad</t>
  </si>
  <si>
    <t>ID_Data Animales Extraccion Semen</t>
  </si>
  <si>
    <t>tblDataAnimalesActividadExtraccionSemen</t>
  </si>
  <si>
    <t>Actividad de de-seminar un toro</t>
  </si>
  <si>
    <t>Volumen Semen</t>
  </si>
  <si>
    <t>fldSemenVolume</t>
  </si>
  <si>
    <t>Unidad del volumen extraido (cc, etc)</t>
  </si>
  <si>
    <t>ID_Data Inseminacion</t>
  </si>
  <si>
    <t>tblDataAnimalesActividadInseminacion</t>
  </si>
  <si>
    <t>Operacion de Inseminacion</t>
  </si>
  <si>
    <t>Temperatura</t>
  </si>
  <si>
    <t>fldTemperature</t>
  </si>
  <si>
    <t>Unidades de la Temperatura</t>
  </si>
  <si>
    <t>ID_Data Lista</t>
  </si>
  <si>
    <t>tblDataAnimalesActividadListas</t>
  </si>
  <si>
    <t>Listas de productos e items asociados a la actividad del Animal</t>
  </si>
  <si>
    <t>ID_Lista</t>
  </si>
  <si>
    <t>fldFK_Lista</t>
  </si>
  <si>
    <t>Puntero a lista de items. Tabla Listas.</t>
  </si>
  <si>
    <t>ID_Data Localizacion</t>
  </si>
  <si>
    <t>tblDataAnimalesActividadLocalizacion</t>
  </si>
  <si>
    <t>Lugar Fisico donde esta el Animal</t>
  </si>
  <si>
    <t>REQUERIDO. Localizacion donde se encuentra el animal. Se debe definir como minimo Lote_Departamento.</t>
  </si>
  <si>
    <t>ID_Data Marca</t>
  </si>
  <si>
    <t>tblDataAnimalesActividadMarca</t>
  </si>
  <si>
    <t>N:N-&gt;Un Animal puede tener varias marcas. Una marca se aplica a varios animales</t>
  </si>
  <si>
    <t>REQUERIDO. ID del Animal</t>
  </si>
  <si>
    <t>fldFK_Marca</t>
  </si>
  <si>
    <t>REQUERIDO. Puntero a la Marca del Animal. La Marca debe contener información del Dueño y los Dueños de la Marca y del Animal DEBEN coincidir. Se puede poner mas de una Marca en un mismo Evento/Animal</t>
  </si>
  <si>
    <t>ID_Data Movimiento</t>
  </si>
  <si>
    <t>tblDataAnimalesActividadMovimientos</t>
  </si>
  <si>
    <t>Animal movido entre  2 lugares definidos dentro el sistema. Se puede usar para disparar un alerta si el movimiento no se completa en un cierto tiempo</t>
  </si>
  <si>
    <t>ID_Localizacion Origen</t>
  </si>
  <si>
    <t>fldFKLocalizacionOrigen</t>
  </si>
  <si>
    <t>De tabla Animales Actividad Localizacion. Indica el lugar de origen (donde el Animal comienza el Transito)</t>
  </si>
  <si>
    <t>ID_Localizacion Destino</t>
  </si>
  <si>
    <t>fldFKLocalizacionDestino</t>
  </si>
  <si>
    <t>De tabla Animales Actividad Localizacion. Informacion de Lote contiene info de Establecimiento/Provincia</t>
  </si>
  <si>
    <t>fldFK_DataDispositivo</t>
  </si>
  <si>
    <t>Vehiculo en que se realiza el Transporte (si aplica y si el Vehiculo esta dado de alta en el sistema). Si no, se pueden poner datos del conductor/vehiculo en Comentario.</t>
  </si>
  <si>
    <t>Distancia</t>
  </si>
  <si>
    <t>fldDistance</t>
  </si>
  <si>
    <t>Unidades de distancia</t>
  </si>
  <si>
    <t>ID_Data Animales Ordeñe</t>
  </si>
  <si>
    <t>tblDataAnimalesActividadOrdeñe</t>
  </si>
  <si>
    <t>Actividad de ordeñar un Animal</t>
  </si>
  <si>
    <t>Volumen Ordeñe</t>
  </si>
  <si>
    <t>fldMilkingVolume</t>
  </si>
  <si>
    <t>Unidad del volumen ordeñado (litro, galon, etc)</t>
  </si>
  <si>
    <t>ID_Actividad Parametro Individual</t>
  </si>
  <si>
    <t>tblDataAnimalesActividadParametrosIndividuales</t>
  </si>
  <si>
    <t>Seteo, actualizacion y bloqueo de Parametros Individuales para cada ID_Animal, individualmente</t>
  </si>
  <si>
    <t>Define si es Seteo de Parametro, Actualizacion o Desactivacion (el parametro se desactiva)</t>
  </si>
  <si>
    <t>ID_Parametro</t>
  </si>
  <si>
    <t>fldFK_Parametro</t>
  </si>
  <si>
    <t>de tabla [Animales Parametros Nombres]</t>
  </si>
  <si>
    <t>Valor Parametro</t>
  </si>
  <si>
    <t>fldParameterValue</t>
  </si>
  <si>
    <t>Unidad del Parametro, si es Numerico</t>
  </si>
  <si>
    <t>ID_Data Paricion</t>
  </si>
  <si>
    <t>tblDataAnimalesActividadParicion</t>
  </si>
  <si>
    <t>Data Operaciones Paricion" y "Malparicion""</t>
  </si>
  <si>
    <t>REQUERIDO. Hembra que pare</t>
  </si>
  <si>
    <t>fldFK_ResultadoDeParicion</t>
  </si>
  <si>
    <t>Parición o Malparición. Define fecha de Paricion y cuenta general de Pariciones y Malpariciones para el Animal</t>
  </si>
  <si>
    <t>CUT YN</t>
  </si>
  <si>
    <t>fldFlagCUT</t>
  </si>
  <si>
    <t>Usado para definir Vaca CUT (Cria Ultimo Ternero). Setear en YES en la ultima paricion de la vaca, independientemente del Resultado De Paricion</t>
  </si>
  <si>
    <t>ID_Data Persona</t>
  </si>
  <si>
    <t>tblDataAnimalesActividadPersonas</t>
  </si>
  <si>
    <t>Persona asociada al Animal. No esta claro todavia la necesidad/utilidad de esta Tabla</t>
  </si>
  <si>
    <t>ID_Persona</t>
  </si>
  <si>
    <t>fldFK_Persona</t>
  </si>
  <si>
    <t>Puntero a Personas Registro De Actividades. En operaciones Entrada, Salida y Cambio de Dueño con el ID_Actividad Persona se define al Dueño que resulta de ejecutar la Actividad</t>
  </si>
  <si>
    <t>El valor y definicion de ID_Actividad Persona es CONTEXTUAL: Su rol lo define el ID_Nombre Actividad que requiere/invoca el dato ID_Actividad Persona. Este es un CONCEPTO GENERAL que aplica a todos los tipos de objeto en estas tablas Data de tipo Link</t>
  </si>
  <si>
    <t>ID_Nombre Medicion</t>
  </si>
  <si>
    <t>tblAnimalesMedicionesNombres</t>
  </si>
  <si>
    <t>4.0.6</t>
  </si>
  <si>
    <t>Datos de Operacion de Pesaje""</t>
  </si>
  <si>
    <t>Valor Senia</t>
  </si>
  <si>
    <t>fldValue</t>
  </si>
  <si>
    <t>2022-07-26 08:24:24:000000</t>
  </si>
  <si>
    <t>tblAnimalesSeniasParticulares</t>
  </si>
  <si>
    <t>Mocho, Toco, Overo, etc.</t>
  </si>
  <si>
    <t>Decorator Name</t>
  </si>
  <si>
    <t>fldDecoratorName</t>
  </si>
  <si>
    <t>4.0.7</t>
  </si>
  <si>
    <t>Nombre Medicion</t>
  </si>
  <si>
    <t>Kg o Libras</t>
  </si>
  <si>
    <t>ID_Data Preñez</t>
  </si>
  <si>
    <t>tblDataAnimalesActividadPreñez</t>
  </si>
  <si>
    <t>Estructura de Dato para registrar estado de Preñez y  Fecha Servicio</t>
  </si>
  <si>
    <t>Fecha (estimada o exacta) de Servicio. Se usa para estimar fecha de Paricion. NULL: La Fecha De Servicio es la FechaHora ingresada en la tabla Animales Registro de Actividades. 0: No se conoce la fecha de Servicio</t>
  </si>
  <si>
    <t>ID_Data Aplicacion</t>
  </si>
  <si>
    <t>tblDataAnimalesActividadSanidadAplicaciones</t>
  </si>
  <si>
    <t>Tabla REGISTRO. Datos de Aplicaciones (Programadas y No Programadas) que requieren aplicacion de medicinas. Esta ES UNA TABLA DATA MAS, identica conceptualmente a las demas, que permite captar informacion especifica de la Actividad</t>
  </si>
  <si>
    <t>REQUERIDO. Cuando se define una Actividad de un Tratamiento (definicion general, no ligada a ID_Animal particulares), entonces ID_Animal=0.</t>
  </si>
  <si>
    <t>Inyectable, Baño, Pour-on, etc.</t>
  </si>
  <si>
    <t>Ventana De Ejecucion (Dias)</t>
  </si>
  <si>
    <t>fldVentanaDeEjecucion</t>
  </si>
  <si>
    <t>Recurrencia (Dias)</t>
  </si>
  <si>
    <t>fldRecurrencia</t>
  </si>
  <si>
    <t>ID_Record</t>
  </si>
  <si>
    <t>tbl_Upload_To_Server</t>
  </si>
  <si>
    <t>ID_Data Cirugia</t>
  </si>
  <si>
    <t>tblDataAnimalesActividadSanidadCirugia</t>
  </si>
  <si>
    <t>Cirugia hecha al Animal</t>
  </si>
  <si>
    <t>Tipo De Cirugia</t>
  </si>
  <si>
    <t>fldSurgeryType</t>
  </si>
  <si>
    <t>Texto para definir el tipo de intervencion quirurgica. Pueden hacerse varios Tipos de Cirugia a un Animal, en un mismo Evento</t>
  </si>
  <si>
    <t>ID_Data Curacion</t>
  </si>
  <si>
    <t>tblDataAnimalesActividadSanidadCuracion</t>
  </si>
  <si>
    <t>Curacion hecha al Animal</t>
  </si>
  <si>
    <t>fldFK_NombreDeCuracion</t>
  </si>
  <si>
    <t>Texto para definir el tipo de curacion. Pueden hacerse varios Tipos de Curacion a un Animal, en un mismo Evento</t>
  </si>
  <si>
    <t>ID_Data Tacto</t>
  </si>
  <si>
    <t>tblDataAnimalesActividadTacto</t>
  </si>
  <si>
    <t>REQUERIDO. Linkea a informacion de Inseminacion, si la hubiera.</t>
  </si>
  <si>
    <t>Resultado Tacto</t>
  </si>
  <si>
    <t>fldResult</t>
  </si>
  <si>
    <t>Temperatura Tacto</t>
  </si>
  <si>
    <t>Unidad de Temperatura</t>
  </si>
  <si>
    <t>ID_Data Medicion</t>
  </si>
  <si>
    <t>tblDataAnimalesActividadMedicion</t>
  </si>
  <si>
    <t>Toma de Temperatura del Animal</t>
  </si>
  <si>
    <t>fldFK_NombreMedicion</t>
  </si>
  <si>
    <t>Unidades de la Temperatura (DEGC, DEGF). NULL: Se usa Unidad por default</t>
  </si>
  <si>
    <t>ID_Data TM</t>
  </si>
  <si>
    <t>tblDataAnimalesActividadTM</t>
  </si>
  <si>
    <t>Transaccion Monetaria asociada a una Actividad Animal</t>
  </si>
  <si>
    <t>ID_Actividad TM</t>
  </si>
  <si>
    <t>fldFK_ActividadTM</t>
  </si>
  <si>
    <t>Transaccion Monetaria asociada</t>
  </si>
  <si>
    <t>tblDataAnimalesAlimentoRacion</t>
  </si>
  <si>
    <t>Definicion de las raciones para distintos Tipos de Animal y Categorias. El ID_Data Animales Alimento Racion valido es el ultimo en el tiempo - MAX(ID_Nombre Animales Alimento).</t>
  </si>
  <si>
    <t>fldFK_NombreAnimalesAlimento</t>
  </si>
  <si>
    <t>REQUERIDO. Nombre del Alimento y Tipo de Animal para el que se usa</t>
  </si>
  <si>
    <t>Nombre Racion</t>
  </si>
  <si>
    <t>NO modificar para un dado ID_Nombre Animales Alimento: que la relacion con ID_Nombres Animales Alimentos sea 1:1 para evitar confusiones</t>
  </si>
  <si>
    <t>fldFK_Categoria</t>
  </si>
  <si>
    <t>REQUERIDO. 0: TODAS las Categorias de este Tipo De Animal particular. NO modificar para un dado ID_Nombre Animales Alimento</t>
  </si>
  <si>
    <t>Todos los Machos o Todas las Hembras cuando la Categoria=TODAS (ver tabla Categorias) y ID_M/H=0 -&gt; TODOS los Animales del Tipo De Animal definido. NO modificar para un dado ID_Nombre Animales Alimento</t>
  </si>
  <si>
    <t>Porcion Recomendada</t>
  </si>
  <si>
    <t>fldServingRecommended</t>
  </si>
  <si>
    <t>Se puede modificar para un dado ID_Nombre Animales Alimento</t>
  </si>
  <si>
    <t>Unidad de la Porcion Recomendada. Se puede modificar para un dado ID_Nombre Animales Alimento</t>
  </si>
  <si>
    <t>Frecuencia Porcion</t>
  </si>
  <si>
    <t>fldServingFrequency</t>
  </si>
  <si>
    <t>Frecuencia en Dias entre 2 porciones consecutivas. Se puede modificar para un dado ID_Nombre Animales Alimento</t>
  </si>
  <si>
    <t>ID_Data Categoria</t>
  </si>
  <si>
    <t>tblDataAnimalesCategorias</t>
  </si>
  <si>
    <t>Data de Categoria</t>
  </si>
  <si>
    <t>REQUERIDO. De tabla [Animales Categorias]</t>
  </si>
  <si>
    <t>Cambio Generado Por Sistema</t>
  </si>
  <si>
    <t>fldModifiedBySystem</t>
  </si>
  <si>
    <t>YES: el cambio de Categoria fue generado por el Sistema</t>
  </si>
  <si>
    <t>ID_Data Status De Posesion</t>
  </si>
  <si>
    <t>tblDataAnimalesStatusDePosesion</t>
  </si>
  <si>
    <t>Status del Animal</t>
  </si>
  <si>
    <t>REQUERIDO. De tabla [Animales Registro De Actividades]</t>
  </si>
  <si>
    <t>fldFK_EstadoDePosesion</t>
  </si>
  <si>
    <t>De tabla [Animales Status De Posesion]</t>
  </si>
  <si>
    <t>ID_Parametro Animal</t>
  </si>
  <si>
    <t>tblDataAnimalesParametrosGenerales</t>
  </si>
  <si>
    <t>Parametros generales</t>
  </si>
  <si>
    <t>Timestamp de seteo del Parametro</t>
  </si>
  <si>
    <t>fldFK_NombreParametro</t>
  </si>
  <si>
    <t>De tabla [Animales Parametros Nombres]</t>
  </si>
  <si>
    <t>Tipo de Animal para el que se define el Parametro</t>
  </si>
  <si>
    <t>Tabla con Datos para la Programacion de Actividades. La Actividad se define en el Registro Actividades Animales, y la informacion de Programacion de la actividad se define en los registros de esta Tabla</t>
  </si>
  <si>
    <t>Codigo Paricion</t>
  </si>
  <si>
    <t>fldParturitionCode</t>
  </si>
  <si>
    <t>Fecha en que se debe o espera ejecutar la Actividad. De aqui el Sistema DEBE DERIVAR STATUS de la Actividad (En Termino, fuera de termino, etc). RECOMPUTAR este campo en casos de Tratamiento, cuando se cierra la Actividad del Tratamiento anterior a esta.</t>
  </si>
  <si>
    <t>4.1.0</t>
  </si>
  <si>
    <t>Fecha de ejecucion de la actividad</t>
  </si>
  <si>
    <t>fldFK_Status</t>
  </si>
  <si>
    <t>2022-09:2619:19:19.191919</t>
  </si>
  <si>
    <t>tblDataAnimalesActividadesProgramadasStatus</t>
  </si>
  <si>
    <t>Status de la Actividad en el momento FechaHora Actividad (En Termino, Fuera de Termino, No Aplica, Cerrado, Cancelado, Vencido, etc). Actualizado por Sistema (diariamente) o por ingreso del Usuario.</t>
  </si>
  <si>
    <t>Dias Para Alerta</t>
  </si>
  <si>
    <t>fldDaysToAlert</t>
  </si>
  <si>
    <t>Numero de Dias ANTES de la Fecha Programada para generar Alerta/Recordatorio de esta Actividad</t>
  </si>
  <si>
    <t>Limite Superior Para Ejecucion</t>
  </si>
  <si>
    <t>fldWindowUpperLimit</t>
  </si>
  <si>
    <t>Ventana de tiempo para cerrar la Actividad. datetime object. Si Fecha de Cierre &gt; Fecha Programada + Limite Dias Vencimiento, la Actividad se considera Vencida (Ej: Si se aplica la Dosis #3 despues del Vencimiento, se la considera Dosis #4)</t>
  </si>
  <si>
    <t>ID_Data Seña Particular</t>
  </si>
  <si>
    <t>tblDataAnimalesSeñasParticulares</t>
  </si>
  <si>
    <t>Define señas particulares que identifican al Animal. Se puede usar en caso de caravanas duplicadas (por ejemplo)</t>
  </si>
  <si>
    <t>fldFK_ReferenciaSeña</t>
  </si>
  <si>
    <t>Seña referida a, o localizada en...</t>
  </si>
  <si>
    <t>Seña Particular</t>
  </si>
  <si>
    <t>fldIdentityMark</t>
  </si>
  <si>
    <t>ID_Data Servicios</t>
  </si>
  <si>
    <t>tblDataAnimalesServicios</t>
  </si>
  <si>
    <t>Operaciones de Servicio del Animal. Actualizada por Operacion EntradaSalida de Servicio""</t>
  </si>
  <si>
    <t>Servicio Activo YN</t>
  </si>
  <si>
    <t>REQUERIDO. Activo / No Activo</t>
  </si>
  <si>
    <t>Fecha Inicio De Servicio</t>
  </si>
  <si>
    <t>fldStartOfService</t>
  </si>
  <si>
    <t>Ciclo Anual de Servicio: Fecha de comienzo de temporada de servicio</t>
  </si>
  <si>
    <t>Fecha Fin De Servicio</t>
  </si>
  <si>
    <t>fldEndOfService</t>
  </si>
  <si>
    <t>Ciclo Anual de Servicio: Fecha de finalizacion de la temporada de servicio. Servicio continuo: FinDeServicio=InicioDeServicio+365</t>
  </si>
  <si>
    <t>ID_Data Caravana Datos</t>
  </si>
  <si>
    <t>tblDataCaravanasDatos</t>
  </si>
  <si>
    <t>Datos de Caravanas</t>
  </si>
  <si>
    <t>REQUERIDO. de tabla Caravanas Registro De Actividades</t>
  </si>
  <si>
    <t>ID_Identificador Secundario</t>
  </si>
  <si>
    <t>tblCaravanasIdentificadoresSecundarios</t>
  </si>
  <si>
    <t>Identificadores adicionales en una Caravana para resolver caravanas duplicadas .NO IMPLEMENTADO por consideraciones de Integridad y Seguridad de las Carvanas.</t>
  </si>
  <si>
    <t>Alfanumerico</t>
  </si>
  <si>
    <t>fldTagAlphanumeric</t>
  </si>
  <si>
    <t>Maximo 1 Letra (para asegurar visibilidad y claridad). Se agrega al Numero de la Caravana directamente en Tabla Caravanas?? AGREGAR CARACTERES A UN NUMERO DE CARAVANAS TIENE RAMIFICACIONES INCONTROLABLES EN TERMINOS DE SEGURIDAD E INTEGRIDAD</t>
  </si>
  <si>
    <t>Indicar aqui posicion de la Muesca, Perforacion, etc.</t>
  </si>
  <si>
    <t>tblDataCaravanasLocalizacion</t>
  </si>
  <si>
    <t>Transaccion Monetaria asociada a una Caravana</t>
  </si>
  <si>
    <t>de tabla Geo Registro De Localizacion</t>
  </si>
  <si>
    <t>tblDataCaravanasPersonas</t>
  </si>
  <si>
    <t>Tabla de relaciones entre Caravanas y Personas</t>
  </si>
  <si>
    <t>ID_Data Reemplazo</t>
  </si>
  <si>
    <t>tblDataCaravanasReemplazo</t>
  </si>
  <si>
    <t>Tabla con las Actividades de reemplazo de Caravanas</t>
  </si>
  <si>
    <t>REQUERIDO. De tabla Caravanas Registro De Actividades. Actividad de Comision de la Caravana Remplazante</t>
  </si>
  <si>
    <t>tblDataCaravanasTM</t>
  </si>
  <si>
    <t>tblDataDispositivosListas</t>
  </si>
  <si>
    <t>Listas de productos e items asociados a la actividad del Dispositivo</t>
  </si>
  <si>
    <t>REQUERIDO. De Dispositivos Registro De Actividades</t>
  </si>
  <si>
    <t>Puntero a la Lista de items</t>
  </si>
  <si>
    <t>tblDataDispositivosLocalizacion</t>
  </si>
  <si>
    <t>Informacion de Localizacion relacionada a un Dispositivo</t>
  </si>
  <si>
    <t>Data de Localizacion</t>
  </si>
  <si>
    <t>tblDataDispositivosPersonas</t>
  </si>
  <si>
    <t>Tabla de relacion entre Personas y Dispositivos</t>
  </si>
  <si>
    <t>De tabla Personas Registro De Actividades. En operaciones Compra, Venta y Cambio de Dueño con el ID_Actividad Persona se define al Dueño que resulta de ejecutar la Actividad sobre el Dispositivo</t>
  </si>
  <si>
    <t>dbNames: Record to be uploaded to Server or Record to be pushed to DBs listed in dbNames - NULL: Record already on Server</t>
  </si>
  <si>
    <t>tblDispositivosRegistroDeActividadesProgramadas</t>
  </si>
  <si>
    <t>Dias Para Caducidad</t>
  </si>
  <si>
    <t>fldDaysToExpire</t>
  </si>
  <si>
    <t>!=NULL: La Actividad Caduca (Se cierra) en la fecha indicada. NULL: La Actividad no caduca nunca.</t>
  </si>
  <si>
    <t>Acciones</t>
  </si>
  <si>
    <t>fldActions</t>
  </si>
  <si>
    <t>tblRegistroDeNotificaciones</t>
  </si>
  <si>
    <t>Acciones a presentar al Usuario (OK, Cancel, Ejecutar Actividad, etc)</t>
  </si>
  <si>
    <t>ID_Usuario</t>
  </si>
  <si>
    <t>fldFK_UserID</t>
  </si>
  <si>
    <t>Pausar Secuencia YN</t>
  </si>
  <si>
    <t>tblDataDispositivosTM</t>
  </si>
  <si>
    <t>Transaccion Monetaria asociada a una Actividad de Dispositivo</t>
  </si>
  <si>
    <t>ID_Data Coordenadas</t>
  </si>
  <si>
    <t>tblDataGeoEntidadesCoordenadas</t>
  </si>
  <si>
    <t>Registro con informacion de Latitud, Longitud, Altitud correspondiente a ID_Localizacion</t>
  </si>
  <si>
    <t>de tabla [Geo Registro De Localizacion]</t>
  </si>
  <si>
    <t>Latitud</t>
  </si>
  <si>
    <t>fldLatitude</t>
  </si>
  <si>
    <t>Latitud/Longitud en un solo sistema de coordenadas. Eligir el que mas convenga</t>
  </si>
  <si>
    <t>Longitud</t>
  </si>
  <si>
    <t>fldLongitude</t>
  </si>
  <si>
    <t>Altitud</t>
  </si>
  <si>
    <t>fldAltitude</t>
  </si>
  <si>
    <t>Unidades de la Altitud</t>
  </si>
  <si>
    <t>Coordenadas Diego Punto</t>
  </si>
  <si>
    <t>fldGeoPoint</t>
  </si>
  <si>
    <t>Placeholder para dato de tipo Punto</t>
  </si>
  <si>
    <t>Coordenadas Diego Linea</t>
  </si>
  <si>
    <t>fldGeoLine</t>
  </si>
  <si>
    <t>Placeholder para dato de tipo Linea</t>
  </si>
  <si>
    <t>Coordenadas Diego Poligono</t>
  </si>
  <si>
    <t>fldGeoPolygon</t>
  </si>
  <si>
    <t>Placeholder para dato de tipo Poligono</t>
  </si>
  <si>
    <t>ID_ElementoLista</t>
  </si>
  <si>
    <t>tblDataListasElementos</t>
  </si>
  <si>
    <t>ID de un Item. Unico. Si se modifica el Item, se sobreescribe el registro. En todo momento, los Items de una Lista son todos los registros con un dado ID_Lista</t>
  </si>
  <si>
    <t>ID de la Lista que contiene este Item</t>
  </si>
  <si>
    <t>ID_InsumoProducto</t>
  </si>
  <si>
    <t>fldFK_InsumoProducto</t>
  </si>
  <si>
    <t>Cuando el Insumo/Producto esta definido en el sistema</t>
  </si>
  <si>
    <t>Descripcion cuando el Item no esta definido en la tabla Insumos/Productos</t>
  </si>
  <si>
    <t>Unidades de Cantidad</t>
  </si>
  <si>
    <t>ID_Parametro General</t>
  </si>
  <si>
    <t>tblSysDataParametrosGenerales</t>
  </si>
  <si>
    <t>Unidad del Parametro</t>
  </si>
  <si>
    <t>Valor Por Defecto YN</t>
  </si>
  <si>
    <t>Establece Default Value para el Parametro</t>
  </si>
  <si>
    <t>ID_Data Personas Datos</t>
  </si>
  <si>
    <t>tblDataPersonasDatos</t>
  </si>
  <si>
    <t>Datos generales de Personas que cambian en el tiempo</t>
  </si>
  <si>
    <t>REQUERIDO. Registro de Actividades Personas para el que este Registro colecta informacion adicional</t>
  </si>
  <si>
    <t>Situacion Ante El Fisco</t>
  </si>
  <si>
    <t>fldPersonTaxSituation</t>
  </si>
  <si>
    <t>Responsable Inscripto, No Inscripto, etc.</t>
  </si>
  <si>
    <t>tblDataPersonasListas</t>
  </si>
  <si>
    <t>Listas de productos e items asociados a la actividad de la Persona</t>
  </si>
  <si>
    <t>REQUERIDO. De Personas Registro De Actividades</t>
  </si>
  <si>
    <t>tblDataPersonasLocalizacion</t>
  </si>
  <si>
    <t>Informacion de Localizacion de la persona</t>
  </si>
  <si>
    <t>Canales De Broadcast</t>
  </si>
  <si>
    <t>fldBroadcastStream</t>
  </si>
  <si>
    <t>Text: Lista (comma-separated) con los canales de broadcast definidos para la notificacion</t>
  </si>
  <si>
    <t>Tipo De Gestacion</t>
  </si>
  <si>
    <t>fldConceptionType</t>
  </si>
  <si>
    <t>Salida YN</t>
  </si>
  <si>
    <t>fldDateExit</t>
  </si>
  <si>
    <t>2023-12-00306:16:14.393711</t>
  </si>
  <si>
    <t>ID_Madre Subrogante</t>
  </si>
  <si>
    <t>fldFK_MadreSubrogante</t>
  </si>
  <si>
    <t>ID de la Madre-Vientre</t>
  </si>
  <si>
    <t>Nombre</t>
  </si>
  <si>
    <t>Senia Activa YN</t>
  </si>
  <si>
    <t>2022-07-28 11:11:11:000000</t>
  </si>
  <si>
    <t>tblDataPersonasTM</t>
  </si>
  <si>
    <t>Transaccion Monetaria asociada a una Actividad de Personas</t>
  </si>
  <si>
    <t>ID_Data Usuario Datos</t>
  </si>
  <si>
    <t>tblDataPersonasUsuariosDatos</t>
  </si>
  <si>
    <t>REQUERIDO. De Personas Registro de Actividades. Este campo linkea al Usuario al que corresponde esta Data, a traves del ID_Persona listado en Personas Registro De Actividades</t>
  </si>
  <si>
    <t>Login Usuario</t>
  </si>
  <si>
    <t>fldUserLogin</t>
  </si>
  <si>
    <t>Es o no dueño de Animales del Rodeo</t>
  </si>
  <si>
    <t>Clave Usuario</t>
  </si>
  <si>
    <t>fldUserPassword</t>
  </si>
  <si>
    <t>Calle, Altura, Piso, Numero de Depto, Lote, Barrio, etc</t>
  </si>
  <si>
    <t>ID_Nivel De Acceso</t>
  </si>
  <si>
    <t>fldFK_NivelDeAcceso</t>
  </si>
  <si>
    <t>Activo o Inactivo para operar como Usuario, etc.</t>
  </si>
  <si>
    <t>Otro Dato 4</t>
  </si>
  <si>
    <t>fldOtherData4</t>
  </si>
  <si>
    <t>ID_Data Proyectos Agricultura</t>
  </si>
  <si>
    <t>tblDataProyectosAgricultura</t>
  </si>
  <si>
    <t>Superficie Asignada</t>
  </si>
  <si>
    <t>fldAreaCommited</t>
  </si>
  <si>
    <t>Superficie asignada a la tarea de Agricultura</t>
  </si>
  <si>
    <t>Superficie Utilizada/Efectiva</t>
  </si>
  <si>
    <t>fldAreaUtilized</t>
  </si>
  <si>
    <t>Superficie efectiva usable/utilizada</t>
  </si>
  <si>
    <t>Unidad de superfice para los 2 campos arriba</t>
  </si>
  <si>
    <t>ID_Data Proyectos Animal</t>
  </si>
  <si>
    <t>tblDataProyectosAnimales</t>
  </si>
  <si>
    <t>Puntero a la Actividad TM que proporcioina los datos a este registro</t>
  </si>
  <si>
    <t>tblDataProyectosDispositivos</t>
  </si>
  <si>
    <t>Puntero a la Actividad Dispositivo que proporciona los datos a este registro</t>
  </si>
  <si>
    <t>ID_Data Proyectos Forecasting</t>
  </si>
  <si>
    <t>tblDataProyectosForecasting</t>
  </si>
  <si>
    <t>Logica: Para un mismo ID Data Proyectos Forecasting</t>
  </si>
  <si>
    <t>De tabla Proyectos Registro De Actividades</t>
  </si>
  <si>
    <t>Periodo De Validez Forecasted Data</t>
  </si>
  <si>
    <t>fldDaysValidityForecastedData</t>
  </si>
  <si>
    <t>Periodo en Dias que se considera un dato forecasteado valido. 0: Periodo de Validez no aplica o no definido</t>
  </si>
  <si>
    <t>Actual Data YN</t>
  </si>
  <si>
    <t>fldActualData</t>
  </si>
  <si>
    <t>YES: Actual, Historical Data - NO: Forecasted Data (Exch. Rate a futuro, por ejemplo)</t>
  </si>
  <si>
    <t>ID_Data Proyectos Lista</t>
  </si>
  <si>
    <t>tblDataProyectosListas</t>
  </si>
  <si>
    <t>ID_Data Proyectos Localizacion</t>
  </si>
  <si>
    <t>tblDataProyectosLocalizacion</t>
  </si>
  <si>
    <t>Puntero al registro de Localizacion que proporciona los datos a este registro</t>
  </si>
  <si>
    <t>ID_Data Proyectos Persona</t>
  </si>
  <si>
    <t>tblDataProyectosPersonas</t>
  </si>
  <si>
    <t>De tabla Personas Registro De Actividades</t>
  </si>
  <si>
    <t>ID_Data Proyectos TM</t>
  </si>
  <si>
    <t>tblDataProyectosTM</t>
  </si>
  <si>
    <t>De tabla TM Registro De Actividades</t>
  </si>
  <si>
    <t>ID_Data Banco</t>
  </si>
  <si>
    <t>tblDataTMBancos</t>
  </si>
  <si>
    <t>Tabla de Defincion de Instituciones Bancarias. ID_Data Banco identifica univocamente a cada Institucion. La informacion actualizada de cada institucion se obtiene buscando el ultimo registro (MAX(FechaHora) para un dado ID_Data Banco)</t>
  </si>
  <si>
    <t>ID_Nombre Banco</t>
  </si>
  <si>
    <t>fldFK_NombreBanco</t>
  </si>
  <si>
    <t>REQUERIDO. Nombre del Banco</t>
  </si>
  <si>
    <t>ID_Data Calificacion y Limite De Credito</t>
  </si>
  <si>
    <t>tblDataTMBancosCalificacionyLimiteDeCredito</t>
  </si>
  <si>
    <t>Actualizacion de historial crediticio y limites de Credito para Personas</t>
  </si>
  <si>
    <t>fldFK_DataPersona</t>
  </si>
  <si>
    <t>ID_Calificacion De Credito</t>
  </si>
  <si>
    <t>fldFK_CalificacionDeCredito</t>
  </si>
  <si>
    <t>REQUERIDO. A:Excelente; B:Bueno; C:Falto a algunas oblicaciones; D: Malo/Incobrable</t>
  </si>
  <si>
    <t>Monto Limite De Credito</t>
  </si>
  <si>
    <t>fldCreditLimitAmount</t>
  </si>
  <si>
    <t>Maximo credito disponible para la persona, en la moneda indicada</t>
  </si>
  <si>
    <t>ID_Moneda</t>
  </si>
  <si>
    <t>fldFK_Moneda</t>
  </si>
  <si>
    <t>Moneda del Limite</t>
  </si>
  <si>
    <t>ID_Data Cuenta Bancaria</t>
  </si>
  <si>
    <t>tblDataTMBancosCuentasBancarias</t>
  </si>
  <si>
    <t>Informacion de Cuentas Bancarias. Tabla de CREACION y MANEJO DE DATOS de Cuentas Bancarias</t>
  </si>
  <si>
    <t>Numero De Cuenta</t>
  </si>
  <si>
    <t>fldAccountNumber</t>
  </si>
  <si>
    <t>ID_Tipo De Cuenta</t>
  </si>
  <si>
    <t>fldFK_TipoDeCuenta</t>
  </si>
  <si>
    <t>REQUERIDO. Caja de Ahorro, Cuenta Corriente, etc</t>
  </si>
  <si>
    <t>REQUERIDO. Moneda (Currency) que que esta denominada la Cuenta</t>
  </si>
  <si>
    <t>UID Cuenta</t>
  </si>
  <si>
    <t>fldAccountUID</t>
  </si>
  <si>
    <t>CBU, CLABE, etc. Se debe definir al menos uno de UID Cuenta o Alias Cuenta.</t>
  </si>
  <si>
    <t>Alias Cuenta</t>
  </si>
  <si>
    <t>fldAccountAlias</t>
  </si>
  <si>
    <t>Alias Cuenta. Se debe definir al menos uno de UID Cuenta o Alias Cuenta.</t>
  </si>
  <si>
    <t>ID_Data Cuenta_Persona</t>
  </si>
  <si>
    <t>tblDataTMBancosLinkCuentasPersonas</t>
  </si>
  <si>
    <t>Titular(es) de Cuenta Bancaria. Esta tabla Link permite la definicion de cuentas conjuntas entre varias Personas (Personas definidas como tales en el sistema)</t>
  </si>
  <si>
    <t>De tabla Data TM Personas. Titular de la Cuenta. Puede ser mas de 1.</t>
  </si>
  <si>
    <t>UID Cuenta Bancaria</t>
  </si>
  <si>
    <t>fldUIDBankAccount</t>
  </si>
  <si>
    <t>CBU, ALIAS u otro identificador unico de la cuenta bancaria</t>
  </si>
  <si>
    <t>Titular De Cuenta</t>
  </si>
  <si>
    <t>fldBankAcctHolder</t>
  </si>
  <si>
    <t>Texto. Como figura en la Cuenta</t>
  </si>
  <si>
    <t>Cuenta Activa</t>
  </si>
  <si>
    <t>fldBankAcctStatus</t>
  </si>
  <si>
    <t>Parametro a modificar: Status de la Cuenta. YES: Se puede Operar. NO: No se puede operar con la cuenta</t>
  </si>
  <si>
    <t>tblDataTMLocalizacion</t>
  </si>
  <si>
    <t>Tabla de Relacion entre Registro de Localizaciones y Transacciones Monetarias</t>
  </si>
  <si>
    <t>de tabla Registro De Localizaciones</t>
  </si>
  <si>
    <t>Nivel Requerido</t>
  </si>
  <si>
    <t>fldNivelRequerido</t>
  </si>
  <si>
    <t>Tabla de Union. La Moneda de Referencia es puramente INTERNA, por defecto USD .  Tabla de CONSULTA solamente.</t>
  </si>
  <si>
    <t>tblDispositivosActividadesNombres</t>
  </si>
  <si>
    <t>Moneda de Referencia</t>
  </si>
  <si>
    <t>tblPersonasActividadesNombres</t>
  </si>
  <si>
    <t>ID_Data Default Param</t>
  </si>
  <si>
    <t>tblDataParametrosDefault</t>
  </si>
  <si>
    <t xml:space="preserve"> La Moneda por default de cada Pais. Tabla de CONSULTA solamente.</t>
  </si>
  <si>
    <t>Valor Default</t>
  </si>
  <si>
    <t>fldDefaultValue</t>
  </si>
  <si>
    <t>Moneda por defecto del Pais. Se podra cambiar mediante un drop down list</t>
  </si>
  <si>
    <t xml:space="preserve"> </t>
  </si>
  <si>
    <t>ID_Link</t>
  </si>
  <si>
    <t>tblLinkMontosActividades</t>
  </si>
  <si>
    <t>Tabla de Union .  Tabla de CONSULTA solamente</t>
  </si>
  <si>
    <t>ID_Monto</t>
  </si>
  <si>
    <t>Moneda de Referencia para computar la tasa de Cambio. ID de tabla Monedas Lista</t>
  </si>
  <si>
    <t>Currency Code Number</t>
  </si>
  <si>
    <t>fldCode</t>
  </si>
  <si>
    <t>tblTMMonedasNombres</t>
  </si>
  <si>
    <t>Moneda a la que se le define la Tasa de Cambio. ID de tabla Monedas Lista</t>
  </si>
  <si>
    <t>Minor Unit</t>
  </si>
  <si>
    <t>fldMinorUnit</t>
  </si>
  <si>
    <t>Cantidad de unidades de ID_Moneda por cada ID_Moneda De Referencia (Ej.: Cantidad de Pesos por Dolar)</t>
  </si>
  <si>
    <t>Asignacion de un Monto a algun objeto del Sistema</t>
  </si>
  <si>
    <t>Ledger Record YN</t>
  </si>
  <si>
    <t>tblTMRegistroDeActividades</t>
  </si>
  <si>
    <t>Entry number to concatenate all the Financial Ledger Entries</t>
  </si>
  <si>
    <t>ID_Transaccion</t>
  </si>
  <si>
    <t>fldFK_Transaccion</t>
  </si>
  <si>
    <t>Descripcion del Concepto/Motivo</t>
  </si>
  <si>
    <t>tblTMActividadesNombres</t>
  </si>
  <si>
    <t>Nivel de Acceso requerido para ejecutar la Actividad.</t>
  </si>
  <si>
    <t>Default: 1. Cantidad de items, elementos, unidades comprendidas en el Monto Total.</t>
  </si>
  <si>
    <t>Monto</t>
  </si>
  <si>
    <t>fldAmount</t>
  </si>
  <si>
    <t>Moneda</t>
  </si>
  <si>
    <t>fldCurrency</t>
  </si>
  <si>
    <t>REQUERIDO: 'USD', 'ARS', 'EUR', 'PYG', 'BRL', etc. ALL CAPITALS!</t>
  </si>
  <si>
    <t>Fecha Fin Programacion</t>
  </si>
  <si>
    <t>fldFechaFinProgramacion</t>
  </si>
  <si>
    <t>Tasa de cambio a la Moneda de Referencia (USD por defecto) en la fecha del Evento. Parametro oculto.</t>
  </si>
  <si>
    <t>tblDataTMPersonas</t>
  </si>
  <si>
    <t>Tabla de Relacion entre Personas y Transacciones Monetarias</t>
  </si>
  <si>
    <t>de tabla Personas Registro De Actividades</t>
  </si>
  <si>
    <t>Registra Movimientos (Percepciones/Erogaciones) de Activos.</t>
  </si>
  <si>
    <t>De tabla Registro Actividades Monetarias</t>
  </si>
  <si>
    <t>UID Documento De Transaccion</t>
  </si>
  <si>
    <t>fldTransactionID</t>
  </si>
  <si>
    <t>Numero de Factura, Recibo, Boleta, Cheque, etc.</t>
  </si>
  <si>
    <t>Soporte De Transaccion</t>
  </si>
  <si>
    <t>fldTransactionSupportDocs</t>
  </si>
  <si>
    <t>Scan, pdf, etc del documento probatorio de la operacion</t>
  </si>
  <si>
    <t>Fecha de Pago o de Cobro de un instrumento a futuro (Cheque, Pagare, etc)</t>
  </si>
  <si>
    <t>ID_Persona Contraparte</t>
  </si>
  <si>
    <t>ID_Persona de la contraparte de la operacion, si es que esta definido en el Sistema</t>
  </si>
  <si>
    <t>ID_Transaccion De Referencia</t>
  </si>
  <si>
    <t>fldFK_TransaccionDeReferencia</t>
  </si>
  <si>
    <t>Autoreferencia. Necesaria para identificar Transacciones Monetarias ejecutadas en etapas (Reconocimiento, Facturacion, Cobro), donde se necesita la informacion registrada en la etapa anterior</t>
  </si>
  <si>
    <t>Nombre Contraparte</t>
  </si>
  <si>
    <t>Nombre de la contraparte, si no estuviera definido en el sistema</t>
  </si>
  <si>
    <t>Identificacion Contraparte</t>
  </si>
  <si>
    <t>fldThirdPtyID</t>
  </si>
  <si>
    <t>ID (DNI, CUIT, etc) de la contraparte, si no estuviera definido en el sistema</t>
  </si>
  <si>
    <t>ID_Tipo De Dispositivo</t>
  </si>
  <si>
    <t>FechaHora de creacion del registro: Creacion del Dispositivo en el Sistema.</t>
  </si>
  <si>
    <t>tblDispositivosRegistroDeActividades</t>
  </si>
  <si>
    <t>Nombre de la Actividad. De tabla Dispositivos Actividades Nombres</t>
  </si>
  <si>
    <t>De tabla Data Dispositivos Programacion De Actividades. Puntero a tabla Data Animales Programacion de Actividades donde se almacenan datos cuando esta es una Actividad Programada. 0: No es Actividad Programada.</t>
  </si>
  <si>
    <t>tblDispositivosTipos</t>
  </si>
  <si>
    <t>Nombre Tipo De Dispositivo</t>
  </si>
  <si>
    <t>ID_Tipo Vehiculo</t>
  </si>
  <si>
    <t>tblDispositivosVehiculosTipos</t>
  </si>
  <si>
    <t>Tipo Vehiculo</t>
  </si>
  <si>
    <t>fldVehicleType</t>
  </si>
  <si>
    <t>Liviano, Pesado</t>
  </si>
  <si>
    <t>ID_Codigo Error</t>
  </si>
  <si>
    <t>tblErroresCodigos</t>
  </si>
  <si>
    <t>Codigos de Error</t>
  </si>
  <si>
    <t>Numero Codigo Error</t>
  </si>
  <si>
    <t>fldErrorCode_NumeroCodigoError</t>
  </si>
  <si>
    <t>REQUERIDO. Numero asignado al Error.</t>
  </si>
  <si>
    <t>Codigo Error</t>
  </si>
  <si>
    <t>fldErrorCode</t>
  </si>
  <si>
    <t>Mensaje De Error</t>
  </si>
  <si>
    <t>fldErrorCodeMsg</t>
  </si>
  <si>
    <t>Categoria Error</t>
  </si>
  <si>
    <t>fldErrorCode_CategoriaError</t>
  </si>
  <si>
    <t>ID_Explotacion Subtipo</t>
  </si>
  <si>
    <t>tblExplotacionSubtipos</t>
  </si>
  <si>
    <t>ID_Explotacion Tipo</t>
  </si>
  <si>
    <t>SubTipo De Explotacion</t>
  </si>
  <si>
    <t>fldUseSubtype</t>
  </si>
  <si>
    <t>ID_ Explotacion Tipo</t>
  </si>
  <si>
    <t>tblExplotacionTipos</t>
  </si>
  <si>
    <t>Forma de Explotacion del Lote / Establecimiento</t>
  </si>
  <si>
    <t>Tipo De Explotacion</t>
  </si>
  <si>
    <t>fldExploitType</t>
  </si>
  <si>
    <t>Ganaderia, Tambo, Mixta</t>
  </si>
  <si>
    <t>ID_Secuencia</t>
  </si>
  <si>
    <t>fldFK_Secuencia</t>
  </si>
  <si>
    <t>Ordinal</t>
  </si>
  <si>
    <t>fldOrdinal</t>
  </si>
  <si>
    <t>Dias Para Ejecucion De Actividad</t>
  </si>
  <si>
    <t>fldDiasParaEjecucion</t>
  </si>
  <si>
    <t>GUI_Bitmask</t>
  </si>
  <si>
    <t>fldGUI_Bitmask</t>
  </si>
  <si>
    <t>ID_Notificacion</t>
  </si>
  <si>
    <t>Tiempo De Validez</t>
  </si>
  <si>
    <t>fldBroadcastTimeout</t>
  </si>
  <si>
    <t>Tiempo en Segundos, contado a partir de fldTimeStamp, despues del que SE DEJA de transmitir la notificacion</t>
  </si>
  <si>
    <t>1 solo tipo de actividad (Sub Tipo de Explotacion) para el Lote</t>
  </si>
  <si>
    <t>Periodo De Recurrencia</t>
  </si>
  <si>
    <t>fldBroadcastInterval</t>
  </si>
  <si>
    <t>Periodo en Segundos: Intervalo para hacer broadcast de la Notificacion</t>
  </si>
  <si>
    <t>Prioridad</t>
  </si>
  <si>
    <t>fldPriority</t>
  </si>
  <si>
    <t>Prioridad de la Notificacion (Sistema numerico de prioridades a definir)</t>
  </si>
  <si>
    <t>Lista De Valores</t>
  </si>
  <si>
    <t>fldValuesList</t>
  </si>
  <si>
    <t>Lista de Valores para la Medicion, comma-separated</t>
  </si>
  <si>
    <t>ID_Nivel De Localizacion</t>
  </si>
  <si>
    <t>tblGeoNivelesDeLocalizacion</t>
  </si>
  <si>
    <t>Define niveles jerarquicos para cada estrato de localizacion geografica. Se utiliza en la definicion de Actividades Programadas.</t>
  </si>
  <si>
    <t>Nombre Localizacion</t>
  </si>
  <si>
    <t>Nivel De Localizacion</t>
  </si>
  <si>
    <t>fldNivelDeLocalizacion</t>
  </si>
  <si>
    <t>Ordinal que define la jerarquia de la unidad geografica de localizacion. Ordena jerarquicamente Paises, Provincias, Departamentos, etc.</t>
  </si>
  <si>
    <t>Localizacion Activa</t>
  </si>
  <si>
    <t>fldGeoLocalizationActive</t>
  </si>
  <si>
    <t>Flag para habilitar la Geografia en Menus de la Aplicacion. Acceso de Super Admin solamente.</t>
  </si>
  <si>
    <t>Parametro Activo YN</t>
  </si>
  <si>
    <t>Tabla de Paises, con la Sanidad Mandatoria a nivel pais</t>
  </si>
  <si>
    <t>Valor Medicion</t>
  </si>
  <si>
    <t>tblSysActividadesNombres</t>
  </si>
  <si>
    <t>Nivel de Localizacion: Pais</t>
  </si>
  <si>
    <t>tblListasActividadesNombres</t>
  </si>
  <si>
    <t>Asignada A Clase</t>
  </si>
  <si>
    <t>fldAssignedToClass</t>
  </si>
  <si>
    <t>Clase de Objeto a la que se asigna la Caravana</t>
  </si>
  <si>
    <t>tblAnimalesAPSecuencias</t>
  </si>
  <si>
    <t>Nombre Referencia</t>
  </si>
  <si>
    <t>tblAnimalesSanidadEquivalencias</t>
  </si>
  <si>
    <t>ID_Senia Particular</t>
  </si>
  <si>
    <t>Nombre Senia</t>
  </si>
  <si>
    <t>Cuernos, Cabeza, Oreja, Cuero, etc.</t>
  </si>
  <si>
    <t>Equivalencias</t>
  </si>
  <si>
    <t>fldEquivalencias</t>
  </si>
  <si>
    <t>fldFK_RequerimientoDeSanidad</t>
  </si>
  <si>
    <t>tblLinkAnimalesAPSecuenciaParametros</t>
  </si>
  <si>
    <t>fldFK_ActividadSecuencia</t>
  </si>
  <si>
    <t>ID_GeoEntidad</t>
  </si>
  <si>
    <t>Localizacion de un objeto (instancia de un objeto)</t>
  </si>
  <si>
    <t>fldFK_NivelDeLocalizacion</t>
  </si>
  <si>
    <t>Nivel de Localizacion definido para el objeto al que pertenece este ID_Localizacion. Si es 0 =&gt; se asume el Nivel De Localizacion de mayor valor entre los ID_Pais, ID_Provincia, etc., distintos de 0.</t>
  </si>
  <si>
    <t>Abreviacion Nombre</t>
  </si>
  <si>
    <t>fldAbbreviation</t>
  </si>
  <si>
    <t>Entidad Estado YN</t>
  </si>
  <si>
    <t>fldFlag_EntidadEstado</t>
  </si>
  <si>
    <t>Superficie</t>
  </si>
  <si>
    <t>fldArea</t>
  </si>
  <si>
    <t>tblInsumosYProductos</t>
  </si>
  <si>
    <t>Nombre Insumo/Producto</t>
  </si>
  <si>
    <t>Nombre de materiales o materias primas usadas como soporte directo de la actividad. SIN DUPLICADOS.</t>
  </si>
  <si>
    <t>ID_Tipo De Insumo/Producto</t>
  </si>
  <si>
    <t>fldFK_TipoDeInsumo/Producto</t>
  </si>
  <si>
    <t>ID_Hazmat</t>
  </si>
  <si>
    <t>fldFK_Hazmat</t>
  </si>
  <si>
    <t>0,NULL: No es Hazmat</t>
  </si>
  <si>
    <t>tblInsumosYProductosTipos</t>
  </si>
  <si>
    <t>Nombre Tipo De Insumo/Producto</t>
  </si>
  <si>
    <t>ID_Link Animales Alimento_Insumos</t>
  </si>
  <si>
    <t>tblLinkAnimalesAlimentosInsumos(Receta)</t>
  </si>
  <si>
    <t>Definicion de las mezclas de alimentos y compuestos balanceados. TABLA DE CONSULTA</t>
  </si>
  <si>
    <t>Nombre del Alimento y Tipo de Animal en que se usa</t>
  </si>
  <si>
    <t>ID_Insumo/Producto</t>
  </si>
  <si>
    <t>fldFK_Insumo/Producto</t>
  </si>
  <si>
    <t>Esta combinacion de PK se deben respetar para asegurar que la suma de los ingredientes da 100% (ver Porcentaje Mat. Prima)</t>
  </si>
  <si>
    <t>Porcentaje Insumo/Producto</t>
  </si>
  <si>
    <t>fldIngredientPercent</t>
  </si>
  <si>
    <t>Valor: 0-100%. Para un mismo Nombre Alimento, la suma de todos los Registros Porcentaje Materia Prima DEBE ser 100%</t>
  </si>
  <si>
    <t>ID_Link Persona_Telefonos</t>
  </si>
  <si>
    <t>tblLinkPersonasContactoTelefonos</t>
  </si>
  <si>
    <t>fldFK_Telefono</t>
  </si>
  <si>
    <t>ID de la Persona</t>
  </si>
  <si>
    <t>ID_Link Persona_Contacto WebRedes</t>
  </si>
  <si>
    <t>tblLinkPersonasContactoWebRedes</t>
  </si>
  <si>
    <t>fldFK_ContactoWebRedes</t>
  </si>
  <si>
    <t>tblListas</t>
  </si>
  <si>
    <t>ID de la Lista. Un ID_Lista por lista creada</t>
  </si>
  <si>
    <t>tblMaterialesPeligrosos</t>
  </si>
  <si>
    <t>Nombre Hazmat</t>
  </si>
  <si>
    <t>Nombre del Hazmat. Indexado. No duplicates</t>
  </si>
  <si>
    <t>Tipo De Hazmat</t>
  </si>
  <si>
    <t>fldHazmatType</t>
  </si>
  <si>
    <t>Mejor si se crea una Tabla Tipo de Hazmat</t>
  </si>
  <si>
    <t>Clasificacion Hazmat</t>
  </si>
  <si>
    <t>fldHazmatClass</t>
  </si>
  <si>
    <t>Mejor una Tabla con las Clasificaciones</t>
  </si>
  <si>
    <t>MSDS</t>
  </si>
  <si>
    <t>fldHazmatMSDS</t>
  </si>
  <si>
    <t>Documento(s) de texto con las definiciones de MSDS.</t>
  </si>
  <si>
    <t>ID_Tipo De Transferencia De Propiedad</t>
  </si>
  <si>
    <t>tblObjetosTiposDeTransferenciaDePropiedad</t>
  </si>
  <si>
    <t>Nombre Tipo De Transferencia De Propiedad</t>
  </si>
  <si>
    <t>Compra,Venta,  Intercambio/Trueque, Cesión, Transaccion-Otra</t>
  </si>
  <si>
    <t>Puede ser Dueño, Proveedor, Cliente o combinacion de todos.</t>
  </si>
  <si>
    <t>Nombres / Razon Social</t>
  </si>
  <si>
    <t>Apellidos</t>
  </si>
  <si>
    <t>fldLastName</t>
  </si>
  <si>
    <t>Todos los demas campos, No requeridos.</t>
  </si>
  <si>
    <t>Nombres de Actividades para Personas y para Usuarios</t>
  </si>
  <si>
    <t>De tabla Data Personas Programacion De Actividades. Puntero a tabla Data Animales Programacion de Actividades donde se almacenan datos cuando esta es una Actividad Programada. 0: No es Actividad Programada.</t>
  </si>
  <si>
    <t>tblPersonasUsuariosNivelesDeAcceso</t>
  </si>
  <si>
    <t>Nivel de Acceso/Privilegios del Usuario</t>
  </si>
  <si>
    <t>Nivel De Acceso</t>
  </si>
  <si>
    <t>fldAccessLevel</t>
  </si>
  <si>
    <t>1: Maximo</t>
  </si>
  <si>
    <t>Nombre Nivel</t>
  </si>
  <si>
    <t>tblPersonasUsuariosStatus</t>
  </si>
  <si>
    <t>ID_Producto</t>
  </si>
  <si>
    <t>tblProductos</t>
  </si>
  <si>
    <t>Nombre Producto</t>
  </si>
  <si>
    <t>ID_Tipo De Producto</t>
  </si>
  <si>
    <t>tblProductosTipos</t>
  </si>
  <si>
    <t>Clasificacion de los productos (Agrícola, Frutihortícola, Hacienda, Carne, etc)</t>
  </si>
  <si>
    <t>Nombre Tipo De Producto</t>
  </si>
  <si>
    <t>ID_Proyecto</t>
  </si>
  <si>
    <t>tblProyectos</t>
  </si>
  <si>
    <t>Nombre Proyecto</t>
  </si>
  <si>
    <t>FechaHora en que es creado el Proyecto</t>
  </si>
  <si>
    <t>ID_Tipo De Proyecto</t>
  </si>
  <si>
    <t>tblProyectosRegistroDeActividades</t>
  </si>
  <si>
    <t>Actividad del Proyecto</t>
  </si>
  <si>
    <t>fldFK_Proyecto</t>
  </si>
  <si>
    <t>Conviene crear una tabla Tipos De Actividad? Ver esto.</t>
  </si>
  <si>
    <t>ID_Status Proyecto</t>
  </si>
  <si>
    <t>fldFK_StatusProyecto</t>
  </si>
  <si>
    <t>tblProyectosStatus</t>
  </si>
  <si>
    <t>Status Proyecto</t>
  </si>
  <si>
    <t>tblProyectosTipos</t>
  </si>
  <si>
    <t>Nombre Tipo De Proyecto</t>
  </si>
  <si>
    <t>tblSitiosTipos</t>
  </si>
  <si>
    <t>Tipo De Sitio</t>
  </si>
  <si>
    <t>fldSiteType</t>
  </si>
  <si>
    <t>tblTelefonosTipos</t>
  </si>
  <si>
    <t>Tipo De Telefono</t>
  </si>
  <si>
    <t>fldTelephoneType</t>
  </si>
  <si>
    <t>tblTMBancosNombres</t>
  </si>
  <si>
    <t>Nombre De Banco</t>
  </si>
  <si>
    <t>REQUERIDO. Nombre del Banco. No se puede repetir</t>
  </si>
  <si>
    <t>Identificacion Banco</t>
  </si>
  <si>
    <t>fldBankID</t>
  </si>
  <si>
    <t>Codigo de identificacion unica del Banco en el pais donde opera</t>
  </si>
  <si>
    <t>tblTMCalificacionesDeCredito</t>
  </si>
  <si>
    <t>Calificacion De Credito</t>
  </si>
  <si>
    <t>fldCreditScore</t>
  </si>
  <si>
    <t>A:Excelente; B:Bueno; C:Falto a algunas oblicaciones; D: Malo/Incobrable</t>
  </si>
  <si>
    <t>tblTMCuentasTipos</t>
  </si>
  <si>
    <t>Tipo De Cuenta</t>
  </si>
  <si>
    <t>fldAccountType</t>
  </si>
  <si>
    <t>Caja de Ahorros, Cuenta Corriente</t>
  </si>
  <si>
    <t>Lista de Monedas</t>
  </si>
  <si>
    <t>Entity</t>
  </si>
  <si>
    <t>fldEntity</t>
  </si>
  <si>
    <t>Currency</t>
  </si>
  <si>
    <t>fldCurrencyName</t>
  </si>
  <si>
    <t>Currency Code Name</t>
  </si>
  <si>
    <t>Actividad ejecutada.</t>
  </si>
  <si>
    <t>Nombre de la Actividad. De tabla TM Actividades Nombres</t>
  </si>
  <si>
    <t>tblUnidadesNombres</t>
  </si>
  <si>
    <t>Nombre Unidad</t>
  </si>
  <si>
    <t>ID_Tipo Unidad</t>
  </si>
  <si>
    <t>fldFK_TipoUnidad</t>
  </si>
  <si>
    <t>Tiempo, Longitud, Superficie, Volumen, Masa</t>
  </si>
  <si>
    <t>Sigla</t>
  </si>
  <si>
    <t>fldAcronym</t>
  </si>
  <si>
    <t>ID_Sistema De Unidades</t>
  </si>
  <si>
    <t>fldFK_SistemaDeUnidades</t>
  </si>
  <si>
    <t>tblUnidadesSistemas</t>
  </si>
  <si>
    <t>Metrico, Imperial, otros</t>
  </si>
  <si>
    <t>Nombre Sistema De Unidades</t>
  </si>
  <si>
    <t>tblUnidadesTipos</t>
  </si>
  <si>
    <t>Tipo Unidad</t>
  </si>
  <si>
    <t>fldUnitType</t>
  </si>
  <si>
    <t>ID_Version</t>
  </si>
  <si>
    <t>tblVersionesDB</t>
  </si>
  <si>
    <t>Numero Version</t>
  </si>
  <si>
    <t>fldVersionNumber</t>
  </si>
  <si>
    <t>Fecha Version</t>
  </si>
  <si>
    <t>Fecha del destete</t>
  </si>
  <si>
    <t>ID_Sanidad Aplicacion Parametros</t>
  </si>
  <si>
    <t>tblDataAnimalesSanidadAplicacionesParametros</t>
  </si>
  <si>
    <t>Datos de Aplicaciones (Programadas y No Programadas) que requieren aplicacion de medicinas. Esta ES UNA TABLA DATA MAS</t>
  </si>
  <si>
    <t>DB Record</t>
  </si>
  <si>
    <t>fldDBRecord</t>
  </si>
  <si>
    <t>JSON List with all the record data.</t>
  </si>
  <si>
    <t>Principio Activo</t>
  </si>
  <si>
    <t>fldActiveIngredient</t>
  </si>
  <si>
    <t>Concentracion (%)</t>
  </si>
  <si>
    <t>fldConcentration</t>
  </si>
  <si>
    <t>0% - 100%</t>
  </si>
  <si>
    <t>DB Operation</t>
  </si>
  <si>
    <t>fldDBOperation</t>
  </si>
  <si>
    <t>Containers</t>
  </si>
  <si>
    <t>fldContainers</t>
  </si>
  <si>
    <t>2022-10-2018:08:08.000000</t>
  </si>
  <si>
    <t>4.1.4</t>
  </si>
  <si>
    <t>Container Tree (Parents) de la Entidad Geo</t>
  </si>
  <si>
    <t>4.0.1</t>
  </si>
  <si>
    <t>Para generalizar</t>
  </si>
  <si>
    <t>Last_Processing</t>
  </si>
  <si>
    <t>fldLast_Processing</t>
  </si>
  <si>
    <t>Set by python process with the TIMESTAMP of the last processing of incoming data. To compare with col TimeStamp</t>
  </si>
  <si>
    <t>tblLinkAnimalesActividades</t>
  </si>
  <si>
    <t>3.4.4</t>
  </si>
  <si>
    <t>tblLinkPersonasActividades</t>
  </si>
  <si>
    <t>tblLinkCaravanasActividades</t>
  </si>
  <si>
    <t>tblLinkDispositivosActividades</t>
  </si>
  <si>
    <t>Cantidad A Aplicar</t>
  </si>
  <si>
    <t>JSON List</t>
  </si>
  <si>
    <t>Instancia Del Tratamiento</t>
  </si>
  <si>
    <t>fldInstanciaTratamiento</t>
  </si>
  <si>
    <t>ID_Aplicacion Parametros</t>
  </si>
  <si>
    <t>fldFK_AplicacionParametros</t>
  </si>
  <si>
    <t>ID_Tratamiento &lt;&gt; 0 si ID_Nombre Actividad = Tratamiento. Si no</t>
  </si>
  <si>
    <t>fldRecurrenciaDias</t>
  </si>
  <si>
    <t>Recurrencia en dias para repetir la Actividad. Numero entre 1 y 365. 0 o NULL: Actividad NO  es recurrente.</t>
  </si>
  <si>
    <t>ID_Precio</t>
  </si>
  <si>
    <t>tblDataTMPrecios</t>
  </si>
  <si>
    <t>tblDispositivosRegistroDatastream</t>
  </si>
  <si>
    <t>3.4.5</t>
  </si>
  <si>
    <t>ID_Tipo De Dato</t>
  </si>
  <si>
    <t>tblTiposDeDato</t>
  </si>
  <si>
    <t>Tipo De Dato</t>
  </si>
  <si>
    <t>fldTipoDeDato</t>
  </si>
  <si>
    <t>ID_Dato</t>
  </si>
  <si>
    <t>tblDataDispositivosDatastream</t>
  </si>
  <si>
    <t>Dato</t>
  </si>
  <si>
    <t>fldDato</t>
  </si>
  <si>
    <t>fldFK_TipoDeDato</t>
  </si>
  <si>
    <t>Data Actividad Programada Creacion</t>
  </si>
  <si>
    <t>fldPADataCreacion</t>
  </si>
  <si>
    <t>Mensaje</t>
  </si>
  <si>
    <t>fldMessage</t>
  </si>
  <si>
    <t>Mensaje a presentar en el broadcast de la notification</t>
  </si>
  <si>
    <t>Memory Data</t>
  </si>
  <si>
    <t>fldMemData</t>
  </si>
  <si>
    <t>tblDataAnimalesActividadInventario</t>
  </si>
  <si>
    <t>4.0.8</t>
  </si>
  <si>
    <t>Flag to indicate that fields from this record are stored in System Memory</t>
  </si>
  <si>
    <t>Meses Para Recurrencia</t>
  </si>
  <si>
    <t>fldMonthsRecurrence</t>
  </si>
  <si>
    <t>Recurrencia YN</t>
  </si>
  <si>
    <t>Unidad del dato</t>
  </si>
  <si>
    <t>Ledger Activity YN</t>
  </si>
  <si>
    <t>Invariant</t>
  </si>
  <si>
    <t>fldInvariant</t>
  </si>
  <si>
    <t>fldFlag_DefaultValue</t>
  </si>
  <si>
    <t>3.5.0</t>
  </si>
  <si>
    <t>tblSysParametrosNombres</t>
  </si>
  <si>
    <t>tblDataListasTM</t>
  </si>
  <si>
    <t>DB_Table_Name</t>
  </si>
  <si>
    <t>fldDBTableName</t>
  </si>
  <si>
    <t>DB Table Name of table modified by INSERT/UPDATE/DELETE.</t>
  </si>
  <si>
    <t>TimeStamp of last modification</t>
  </si>
  <si>
    <t>Generic Activity Table And Fields</t>
  </si>
  <si>
    <t>fldTableAndFields</t>
  </si>
  <si>
    <t>4.1.8</t>
  </si>
  <si>
    <t>Activity object can be created using GenericActivity class.</t>
  </si>
  <si>
    <t>ID_Contrato</t>
  </si>
  <si>
    <t>fldFK_Contrato</t>
  </si>
  <si>
    <t>Transaction Activity YN</t>
  </si>
  <si>
    <t>fldFlagTransactionActivity</t>
  </si>
  <si>
    <t>Required for the repeat object detection logic.</t>
  </si>
  <si>
    <t>tblTMInstrumentosMonetarios</t>
  </si>
  <si>
    <t>tblDataTMContratos</t>
  </si>
  <si>
    <t>Fecha Inicio</t>
  </si>
  <si>
    <t>fldDateStart</t>
  </si>
  <si>
    <t>Fecha Fin</t>
  </si>
  <si>
    <t>fldDateEnd</t>
  </si>
  <si>
    <t>Support Docs</t>
  </si>
  <si>
    <t>fldSupportDocs</t>
  </si>
  <si>
    <t>Days To Timeout</t>
  </si>
  <si>
    <t>fldDaysToTimeout</t>
  </si>
  <si>
    <t>4.2.0</t>
  </si>
  <si>
    <t>Identificadores</t>
  </si>
  <si>
    <t>fldIdentificadores</t>
  </si>
  <si>
    <t>Physically Attached</t>
  </si>
  <si>
    <t>fldPhysicallyAttached</t>
  </si>
  <si>
    <t>Bitmap: bit0: Commission Operation; bit1: ConfirmedByUser operation.</t>
  </si>
  <si>
    <t>Record UPDATE</t>
  </si>
  <si>
    <t>fldUPDATE</t>
  </si>
  <si>
    <t>ID_IS Tipo De Marca</t>
  </si>
  <si>
    <t>fldFK_IStTipoDeMarca</t>
  </si>
  <si>
    <t>3.5.1</t>
  </si>
  <si>
    <t>Imagen</t>
  </si>
  <si>
    <t>fldImage</t>
  </si>
  <si>
    <t>Ubicacion Marca</t>
  </si>
  <si>
    <t>fldTagMarkPlacement</t>
  </si>
  <si>
    <t>tblCaravanasIdentificadoresSecundariosTiposDeMarca</t>
  </si>
  <si>
    <t>Nombre Tipo De Marca</t>
  </si>
  <si>
    <t>fldTagMarkTypeName</t>
  </si>
  <si>
    <t>ID_Link Marcas</t>
  </si>
  <si>
    <t>tblCaravanasLinkCaravanasIS</t>
  </si>
  <si>
    <t>fldFK_IdentificadorSecundario</t>
  </si>
  <si>
    <t>fldFK_IDCaravana</t>
  </si>
  <si>
    <t>Cantidad De Marcadores</t>
  </si>
  <si>
    <t>fldTagMarkQuantity</t>
  </si>
  <si>
    <t>Porcentaje De Propiedad</t>
  </si>
  <si>
    <t>fldPercentageOwnership</t>
  </si>
  <si>
    <t>ID_Sys Log Entry</t>
  </si>
  <si>
    <t>tblSysRegistroDeSistema</t>
  </si>
  <si>
    <t>ID_Sys Nombre Actividad</t>
  </si>
  <si>
    <t>fldFK_SysNombreActividad</t>
  </si>
  <si>
    <t>fldFK_CodigoError</t>
  </si>
  <si>
    <t>Nombre FuncionModulo</t>
  </si>
  <si>
    <t>fldFunctionName</t>
  </si>
  <si>
    <t>Nombre Funcion Llamadora</t>
  </si>
  <si>
    <t xml:space="preserve">fldCallingFunctionName_x000D_
</t>
  </si>
  <si>
    <t>Coding Marker</t>
  </si>
  <si>
    <t>fldCodingMarker</t>
  </si>
  <si>
    <t>Debug Record YN</t>
  </si>
  <si>
    <t>fldFlagIsDebugRecord</t>
  </si>
  <si>
    <t>Data Dump</t>
  </si>
  <si>
    <t>fldDataDump</t>
  </si>
  <si>
    <t>Debug Data</t>
  </si>
  <si>
    <t>fldDebugData</t>
  </si>
  <si>
    <t>tblLinkAnimalesSanidadAplicacionesParametros</t>
  </si>
  <si>
    <t>ID_Uusario</t>
  </si>
  <si>
    <t>Si Fecha Ejecucion &gt; Fecha Actividad Programada + Limite Dias Superior -&gt; Actividad VENCIDA</t>
  </si>
  <si>
    <t>tblDataAnimalesActividadStatus</t>
  </si>
  <si>
    <t>Tipo De Notificacion</t>
  </si>
  <si>
    <t>fldType</t>
  </si>
  <si>
    <t>ID_Actividad Programada</t>
  </si>
  <si>
    <t>fldFK_DataAplicacion</t>
  </si>
  <si>
    <t>ID_Tipo De Objeto</t>
  </si>
  <si>
    <t>tblObjetosTipos</t>
  </si>
  <si>
    <t>3.5.2</t>
  </si>
  <si>
    <t>Nombre Tipo Objeto</t>
  </si>
  <si>
    <t>fldObjectTypeName</t>
  </si>
  <si>
    <t>ID_Tipo De UID</t>
  </si>
  <si>
    <t>tblObjetosTiposDeUID</t>
  </si>
  <si>
    <t>Nombre Tipo De UID</t>
  </si>
  <si>
    <t>fldUIDTypeName</t>
  </si>
  <si>
    <t>ID_Clase De Objeto</t>
  </si>
  <si>
    <t>fldFK_TipoDeObjeto</t>
  </si>
  <si>
    <t>ID_Dispositivo UID</t>
  </si>
  <si>
    <t>tblDispositivosIdentificadores</t>
  </si>
  <si>
    <t>FechaHora</t>
  </si>
  <si>
    <t>UID</t>
  </si>
  <si>
    <t>fldDeviceUID</t>
  </si>
  <si>
    <t>Nombre De UID</t>
  </si>
  <si>
    <t>fldUIDName</t>
  </si>
  <si>
    <t>fldFK_TipoDeUID</t>
  </si>
  <si>
    <t>fldBrand</t>
  </si>
  <si>
    <t>Modelo</t>
  </si>
  <si>
    <t>fldModel</t>
  </si>
  <si>
    <t>Numero Unidad</t>
  </si>
  <si>
    <t>fldUnitNumber</t>
  </si>
  <si>
    <t>Alias Unidad</t>
  </si>
  <si>
    <t>fldUnitAlias</t>
  </si>
  <si>
    <t>tblDispositivosSatus</t>
  </si>
  <si>
    <t>fldNombreStatus</t>
  </si>
  <si>
    <t>fldFlagActivo</t>
  </si>
  <si>
    <t>ID_Dato De Dispositivo</t>
  </si>
  <si>
    <t>tblDataDispositivosDatos</t>
  </si>
  <si>
    <t>Nombre Dato</t>
  </si>
  <si>
    <t>fldNombreDato</t>
  </si>
  <si>
    <t>ID_Tipo De Vehiculo</t>
  </si>
  <si>
    <t>fldFK_TipoDeVehiculo</t>
  </si>
  <si>
    <t>fldDeviceName</t>
  </si>
  <si>
    <t>tblPersonasSatus</t>
  </si>
  <si>
    <t>Nombre UID</t>
  </si>
  <si>
    <t>fldPersonUID</t>
  </si>
  <si>
    <t>UID Fecha De Vencimiento</t>
  </si>
  <si>
    <t>fldDateExpiration</t>
  </si>
  <si>
    <t>Actividad Inventario YN</t>
  </si>
  <si>
    <t>tblDataTMTasasDeCambio</t>
  </si>
  <si>
    <t>ID_Data Direccion</t>
  </si>
  <si>
    <t>tblDataPersonasDireccion</t>
  </si>
  <si>
    <t>4.0.0</t>
  </si>
  <si>
    <t>Calle</t>
  </si>
  <si>
    <t>fldAddrStreet</t>
  </si>
  <si>
    <t>Numero</t>
  </si>
  <si>
    <t>fldAddrStreetNumber</t>
  </si>
  <si>
    <t>PisoDeptoLoteUnidad</t>
  </si>
  <si>
    <t>fld_AddrFloorUnitLot</t>
  </si>
  <si>
    <t>BarrioColoniaOtros</t>
  </si>
  <si>
    <t>fldAddrNbrhoodDistrict</t>
  </si>
  <si>
    <t>Direccion Adicionales</t>
  </si>
  <si>
    <t>fldAddrAdditionals</t>
  </si>
  <si>
    <t>Ciudad</t>
  </si>
  <si>
    <t>fldAddrCity</t>
  </si>
  <si>
    <t>DepartamentoCondado</t>
  </si>
  <si>
    <t>fldAddrCounty</t>
  </si>
  <si>
    <t>Provincia</t>
  </si>
  <si>
    <t>fldAddrProvince</t>
  </si>
  <si>
    <t>Pais</t>
  </si>
  <si>
    <t>fldAddrCountry</t>
  </si>
  <si>
    <t>Codigo Postal</t>
  </si>
  <si>
    <t>fldAdrrZipCode</t>
  </si>
  <si>
    <t>Casilla De Correo</t>
  </si>
  <si>
    <t>fldAdrrPOBox</t>
  </si>
  <si>
    <t>fldFK_DataDireccion</t>
  </si>
  <si>
    <t>Main UID YN</t>
  </si>
  <si>
    <t>fldFlag_MainUID</t>
  </si>
  <si>
    <t>Tax UID YN</t>
  </si>
  <si>
    <t>fldFlag_TaxUID</t>
  </si>
  <si>
    <t>tblDataCaravanasInventario</t>
  </si>
  <si>
    <t>JSON List. Stores all Tag uids associated with Activity. Only Data table that defines object uid. Used by logic that resolves Tag duplicates.</t>
  </si>
  <si>
    <t>DB Fields</t>
  </si>
  <si>
    <t>fldDBFields</t>
  </si>
  <si>
    <t>JSON List of fields</t>
  </si>
  <si>
    <t>Referencia Fecha Programada</t>
  </si>
  <si>
    <t>fldProgDateReference</t>
  </si>
  <si>
    <t>Ventana De Ejecucion</t>
  </si>
  <si>
    <t>Tiempo en dias, contados desde fldProgrammedDate, para ejecutar la actividad. Si no se ejecuta en ese tiempo, un cleanup thread la cierra como "closedNotExecuted"</t>
  </si>
  <si>
    <t>Dias Hasta Programacion</t>
  </si>
  <si>
    <t>fldDaysToProgDate</t>
  </si>
  <si>
    <t>Time reference Value</t>
  </si>
  <si>
    <t>Fecha Fin De Ejecucion</t>
  </si>
  <si>
    <t>fldFechaFinDeEjecucion</t>
  </si>
  <si>
    <t>Fecha limite para generar instancias de ejecucion con esta ProgActivity.</t>
  </si>
  <si>
    <t>DB Table Name</t>
  </si>
  <si>
    <t>ID_Equivalencia</t>
  </si>
  <si>
    <t>ID_Codigo Postal</t>
  </si>
  <si>
    <t>tblGeoEntidadesCodigosPostales</t>
  </si>
  <si>
    <t>fldZipCode</t>
  </si>
  <si>
    <t>Rate</t>
  </si>
  <si>
    <t>fldRate</t>
  </si>
  <si>
    <t>Rate Name</t>
  </si>
  <si>
    <t>fldRateName</t>
  </si>
  <si>
    <t>From Currency</t>
  </si>
  <si>
    <t>fldFK_FromCurrency</t>
  </si>
  <si>
    <t>ID_Data Tasa De Cambio</t>
  </si>
  <si>
    <t>tblDataDispositivosCaravanas</t>
  </si>
  <si>
    <t>ID_Data Inventario</t>
  </si>
  <si>
    <t>tblDataDispositivosInventario</t>
  </si>
  <si>
    <t>ID_Data Status</t>
  </si>
  <si>
    <t>tblDataDispositivosStatus</t>
  </si>
  <si>
    <t>tblDataCaravanasDispositivos</t>
  </si>
  <si>
    <t>tblDataCaravanasStatus</t>
  </si>
  <si>
    <t>tblDataPersonasStatus</t>
  </si>
  <si>
    <t>tblDataPersonasInventario</t>
  </si>
  <si>
    <t>ID_Nivel Persona</t>
  </si>
  <si>
    <t>tblPersonasNiveles</t>
  </si>
  <si>
    <t>Nivel Persona</t>
  </si>
  <si>
    <t>fldNivelPersona</t>
  </si>
  <si>
    <t>ID_Nombre Tabla</t>
  </si>
  <si>
    <t>tblTablasDataActividadesAnimales</t>
  </si>
  <si>
    <t>fldFkNombreActividad</t>
  </si>
  <si>
    <t>Nombre Tabla</t>
  </si>
  <si>
    <t>fldNombreTabla</t>
  </si>
  <si>
    <t>Tabla FieldKeyName</t>
  </si>
  <si>
    <t>fldTablaFieldKeyName</t>
  </si>
  <si>
    <t>UID Tabla</t>
  </si>
  <si>
    <t>fldUIDTabla</t>
  </si>
  <si>
    <t>tblDataPersonasDispositivos</t>
  </si>
  <si>
    <t>ID_Nivel De Persona</t>
  </si>
  <si>
    <t>fldPersonLevel</t>
  </si>
  <si>
    <t>Tipo De Persona</t>
  </si>
  <si>
    <t>fldPersonType</t>
  </si>
  <si>
    <t>fldFK_Data Persona</t>
  </si>
  <si>
    <t>Nivel Container Mandatorio</t>
  </si>
  <si>
    <t>fldNivelContainerMandatorio</t>
  </si>
  <si>
    <t>0: Active, No Exit; 1: Inactive (Exit date not known); datetime: Inactive (Exit date is datetime value).</t>
  </si>
  <si>
    <t>tblObjetosClases</t>
  </si>
  <si>
    <t>Nombre Clase Objeto</t>
  </si>
  <si>
    <t>fldObjectClass</t>
  </si>
  <si>
    <t>ID_Item</t>
  </si>
  <si>
    <t>fldFK_IDItem</t>
  </si>
  <si>
    <t>Entidad Activa YN</t>
  </si>
  <si>
    <t>4.0.2</t>
  </si>
  <si>
    <t>Coordenada Activa YN</t>
  </si>
  <si>
    <t>tlbDataListasTM</t>
  </si>
  <si>
    <t>flDate</t>
  </si>
  <si>
    <t>ID_Data Item</t>
  </si>
  <si>
    <t>tblDataListasItems</t>
  </si>
  <si>
    <t>ID_Actividad Item</t>
  </si>
  <si>
    <t>fldFK_ActividadItem</t>
  </si>
  <si>
    <t>tblListasRegistroDeActividades</t>
  </si>
  <si>
    <t>tblListasStatus</t>
  </si>
  <si>
    <t>Modo</t>
  </si>
  <si>
    <t>fldMode</t>
  </si>
  <si>
    <t>Propietario Activo YN</t>
  </si>
  <si>
    <t>tblDataAnimalesActividadesItems</t>
  </si>
  <si>
    <t>ID_ActividadItem</t>
  </si>
  <si>
    <t>tblDataCaravanasItems</t>
  </si>
  <si>
    <t>ID_Clase De Activo</t>
  </si>
  <si>
    <t>tblActivosClases</t>
  </si>
  <si>
    <t>Nombre Clase De Activo</t>
  </si>
  <si>
    <t>fldFK_ClaseDeActivo</t>
  </si>
  <si>
    <t>tblDataPersonasItems</t>
  </si>
  <si>
    <t>tblDataCaravanasDataStream</t>
  </si>
  <si>
    <t>tblCaravanasRegistroDataStream</t>
  </si>
  <si>
    <t>fldUser</t>
  </si>
  <si>
    <t>Cantidad Bloqueada</t>
  </si>
  <si>
    <t>fldQtyBlocked</t>
  </si>
  <si>
    <t>Cantidad Disponible</t>
  </si>
  <si>
    <t>fldQtyAvailable</t>
  </si>
  <si>
    <t>Cantidad Transada</t>
  </si>
  <si>
    <t>fldQtyExecuted</t>
  </si>
  <si>
    <t>Ordinal De Secuencia</t>
  </si>
  <si>
    <t>fldCounter</t>
  </si>
  <si>
    <t>Boolean Y/N</t>
  </si>
  <si>
    <t>Nombre Entidad</t>
  </si>
  <si>
    <t>ID_Caravana Reemplazada</t>
  </si>
  <si>
    <t>fldFK_CaravanaReemplazada</t>
  </si>
  <si>
    <t>UID Transaccion</t>
  </si>
  <si>
    <t>fldTransactionUID</t>
  </si>
  <si>
    <t>UID Transaccion Electronica (Transferencia, Wire, etc)</t>
  </si>
  <si>
    <t>fldBankAccountUID</t>
  </si>
  <si>
    <t>Updated_By</t>
  </si>
  <si>
    <t>fldUpdated_By</t>
  </si>
  <si>
    <t>DB_ID of the last database that updated the row.</t>
  </si>
  <si>
    <t>Generic Activity Filter Field</t>
  </si>
  <si>
    <t>fldFilterField</t>
  </si>
  <si>
    <t>Records Filter field name to use in get() method</t>
  </si>
  <si>
    <t>Asignada a UID</t>
  </si>
  <si>
    <t>fldAssignedToUID</t>
  </si>
  <si>
    <t>ID_Tipo De Entidad</t>
  </si>
  <si>
    <t>fldFK_TipoDeEntidad</t>
  </si>
  <si>
    <t>4.0.3</t>
  </si>
  <si>
    <t>tbl_sys_Terminals</t>
  </si>
  <si>
    <t>Used to manage record duplication and other actions demanded by the Replication process.</t>
  </si>
  <si>
    <t>AltaBaja</t>
  </si>
  <si>
    <t>fldAltaBaja</t>
  </si>
  <si>
    <t>4.0.4</t>
  </si>
  <si>
    <t>Supports PA YN</t>
  </si>
  <si>
    <t>fldFlagPA</t>
  </si>
  <si>
    <t>Indica si Activity soporta Actividades Programadas</t>
  </si>
  <si>
    <t>ID_Animal Asociado</t>
  </si>
  <si>
    <t>fldFK_AnimalAsociado</t>
  </si>
  <si>
    <t>ID_Dummy asociado a Baja de Animal en Timeout</t>
  </si>
  <si>
    <t>2022-10-01 22:22:22:222222</t>
  </si>
  <si>
    <t>tbAnimalesAPSecuencias</t>
  </si>
  <si>
    <t>Required to run INSERT trigger that updates field fldObjectUID.</t>
  </si>
  <si>
    <t>Used to process executed activities replicated from other nodes.</t>
  </si>
  <si>
    <t>ID_Data Actividad Programada Status</t>
  </si>
  <si>
    <t>ID_Link Programada</t>
  </si>
  <si>
    <t>idRecord de[ Link Animales Actividades Programadas]</t>
  </si>
  <si>
    <t>Trigger_Name</t>
  </si>
  <si>
    <t>fldTrigger_Name</t>
  </si>
  <si>
    <t>Trigger_String</t>
  </si>
  <si>
    <t>fldTrigger_String</t>
  </si>
  <si>
    <t>Object_Name</t>
  </si>
  <si>
    <t>fldObjectName</t>
  </si>
  <si>
    <t>Bound object that calls method defined in Method_Name field (_sys_Tables)</t>
  </si>
  <si>
    <t>Limite Inferior Para Ejecucion</t>
  </si>
  <si>
    <t>fldWindowLowerLimit</t>
  </si>
  <si>
    <t>Si Fecha Ejecucion &lt; Fecha Actividad Programada - Limite Dias Inferior -&gt; Actividad NO cuenta para cerrar esta Actividad Programda</t>
  </si>
  <si>
    <t>fldFK_Tratamiento</t>
  </si>
  <si>
    <t>To Currency</t>
  </si>
  <si>
    <t>fldFK_ToCurrency</t>
  </si>
  <si>
    <t>ID_Data AltaBaja</t>
  </si>
  <si>
    <t>tblDataCaravanasAltaBaja</t>
  </si>
  <si>
    <t>Data Actividad Programada Cierre</t>
  </si>
  <si>
    <t>fldPAData</t>
  </si>
  <si>
    <t>JSON Dict con data de Actividad Programada, encapsulado con json.dumps()</t>
  </si>
  <si>
    <t>Type</t>
  </si>
  <si>
    <t>2023-12-20 22:22:22:222222</t>
  </si>
  <si>
    <t>ID_Actividad De Cierre</t>
  </si>
  <si>
    <t>fldFK_ActividadDeCierre</t>
  </si>
  <si>
    <t>&lt;&gt;NULL: Actividad de cierre para este ID_Actividad y este ID_Animal</t>
  </si>
  <si>
    <t>PA Excluded Fields</t>
  </si>
  <si>
    <t>fldPAExcludedFields</t>
  </si>
  <si>
    <t>2023-05-07 12:05:35:222222</t>
  </si>
  <si>
    <t>ID_Link AP</t>
  </si>
  <si>
    <t>JSON LIST to accept multiple Object (Animal, Tag, etc).</t>
  </si>
  <si>
    <t>Nombre Secuencia</t>
  </si>
  <si>
    <t>Unique Name (TEXT) to identify Sequence.</t>
  </si>
  <si>
    <t>AdHoc_Methods</t>
  </si>
  <si>
    <t>fldAdHocMethods</t>
  </si>
  <si>
    <t>Limit Weight</t>
  </si>
  <si>
    <t>fldLimitWeight</t>
  </si>
  <si>
    <t>JSON of the form: [Weight (int), Units (int)]</t>
  </si>
  <si>
    <t>Actividades No Permitidas</t>
  </si>
  <si>
    <t>fldActividadesNoPermitidas</t>
  </si>
  <si>
    <t>Certain Statuses are not able to perform all activities. The field lists any forbidden Activities for each Status.</t>
  </si>
  <si>
    <t>ID_Data Comision</t>
  </si>
  <si>
    <t>tblDataCaravanasComision</t>
  </si>
  <si>
    <t>tblPersonasRegistroDeActividadesProgramadas</t>
  </si>
  <si>
    <t>ID_ComDecom</t>
  </si>
  <si>
    <t>fldFK_ComDecom</t>
  </si>
  <si>
    <t>PushUpload</t>
  </si>
  <si>
    <t>fldPushUpload</t>
  </si>
  <si>
    <t>tblRepositorio</t>
  </si>
  <si>
    <t>4.1.3</t>
  </si>
  <si>
    <t>Execute Data</t>
  </si>
  <si>
    <t>fldExecuteData</t>
  </si>
  <si>
    <t>Excluded Fields</t>
  </si>
  <si>
    <t>fldExcludedFields</t>
  </si>
  <si>
    <t>Execution data to use in comparisons in _paMatchAndClose()</t>
  </si>
  <si>
    <t>Tables With Duplicates</t>
  </si>
  <si>
    <t>fldTablesWithDuplicates</t>
  </si>
  <si>
    <t>Limit Days</t>
  </si>
  <si>
    <t>fldLimitDays</t>
  </si>
  <si>
    <t>Limit days for category</t>
  </si>
  <si>
    <t>Bitmask</t>
  </si>
  <si>
    <t>fldBitmask</t>
  </si>
  <si>
    <t>Record Status Bits used for Server-Client / Client-Client synchronization</t>
  </si>
  <si>
    <t>ID_Fase</t>
  </si>
  <si>
    <t>tblDataAnimalesActividadMultiple</t>
  </si>
  <si>
    <t>TimeStamp Sync</t>
  </si>
  <si>
    <t>fldTimeStampSync</t>
  </si>
  <si>
    <t>Nombre Instrumento</t>
  </si>
  <si>
    <t>ID_Data Multiple</t>
  </si>
  <si>
    <t>Dato Numero</t>
  </si>
  <si>
    <t>fldDatoNumero</t>
  </si>
  <si>
    <t>Tabla no encontrada</t>
  </si>
  <si>
    <t>Dato Texto</t>
  </si>
  <si>
    <t>fldDatoTexto</t>
  </si>
  <si>
    <t>Dato JSON</t>
  </si>
  <si>
    <t>fldDatoJSON</t>
  </si>
  <si>
    <t>tblName</t>
  </si>
  <si>
    <t>Alta</t>
  </si>
  <si>
    <t>Baja</t>
  </si>
  <si>
    <t>Personas</t>
  </si>
  <si>
    <t>weaning</t>
  </si>
  <si>
    <t>Localizacion</t>
  </si>
  <si>
    <t>Transferencia De Propiedad</t>
  </si>
  <si>
    <t>Inventario</t>
  </si>
  <si>
    <t>Status</t>
  </si>
  <si>
    <t>Actividad TM</t>
  </si>
  <si>
    <t>branding</t>
  </si>
  <si>
    <t>Ordeñe</t>
  </si>
  <si>
    <t>milking</t>
  </si>
  <si>
    <t>Extraccion De Semen</t>
  </si>
  <si>
    <t>Medicion</t>
  </si>
  <si>
    <t>Movimiento</t>
  </si>
  <si>
    <t>tact</t>
  </si>
  <si>
    <t>Alimentación</t>
  </si>
  <si>
    <t>Ingesta</t>
  </si>
  <si>
    <t>Otra 0</t>
  </si>
  <si>
    <t>Otra1</t>
  </si>
  <si>
    <t>Otra2</t>
  </si>
  <si>
    <t>Otra4</t>
  </si>
  <si>
    <t>Caravaneo - Desasignar</t>
  </si>
  <si>
    <t>Sanidad - Aplicacion</t>
  </si>
  <si>
    <t>Sanidad - Procedimiento</t>
  </si>
  <si>
    <t>Sanidad - Curacion</t>
  </si>
  <si>
    <t>Sanidad - Programacion</t>
  </si>
  <si>
    <t>Sanidad - ss</t>
  </si>
  <si>
    <t>Actualizacion de Parametros Animal</t>
  </si>
  <si>
    <t>Inicio De Servicio</t>
  </si>
  <si>
    <t>Fin de Servicio</t>
  </si>
  <si>
    <t>Status Actividad Programada</t>
  </si>
  <si>
    <t>Actividad Programada</t>
  </si>
  <si>
    <t>pa</t>
  </si>
  <si>
    <t>Caravaneo - Asignar</t>
  </si>
  <si>
    <t>Inicializacion</t>
  </si>
  <si>
    <t>initialize</t>
  </si>
  <si>
    <t>Mantenimiento</t>
  </si>
  <si>
    <t>maintenance</t>
  </si>
  <si>
    <t>Actividad Inventario</t>
  </si>
  <si>
    <t>Supports PA</t>
  </si>
  <si>
    <t>Table_Name</t>
  </si>
  <si>
    <t>Methods</t>
  </si>
  <si>
    <t>Trigger_INSERT</t>
  </si>
  <si>
    <t>Trigger_UPDATE</t>
  </si>
  <si>
    <t>Bitmask_Table</t>
  </si>
  <si>
    <t>Comments</t>
  </si>
  <si>
    <t>Actividades Status</t>
  </si>
  <si>
    <t>Animales</t>
  </si>
  <si>
    <t>processReplicated</t>
  </si>
  <si>
    <t>Animales Actividades Nombres</t>
  </si>
  <si>
    <t>Animales Alimento Nombres</t>
  </si>
  <si>
    <t>Animales Categorias</t>
  </si>
  <si>
    <t>Data Animales Disparadores De Actividades</t>
  </si>
  <si>
    <t>tblDataAnimalesDisparadoresDeActividades</t>
  </si>
  <si>
    <t>Animales Marcas</t>
  </si>
  <si>
    <t>Animales Parametros Nombres</t>
  </si>
  <si>
    <t>Animales Razas</t>
  </si>
  <si>
    <t>Animales Referencias Señas</t>
  </si>
  <si>
    <t>Animales Registro De Actividades</t>
  </si>
  <si>
    <t>processRA</t>
  </si>
  <si>
    <t>TM Fases</t>
  </si>
  <si>
    <t>Animales Resultados De Paricion</t>
  </si>
  <si>
    <t>Animales Sanidad Actividades Del Tratamiento TEMPLATE</t>
  </si>
  <si>
    <t>tblAnimalesSanidadActividadesDelTratamientoTEMPLATE</t>
  </si>
  <si>
    <t>Animales AP Secuencias Actividades Programadas-TEMPLATE</t>
  </si>
  <si>
    <t>Animales Sanidad Curaciones Nombres</t>
  </si>
  <si>
    <t>Animales Sanidad Forma</t>
  </si>
  <si>
    <t>Animales Sanidad Requerimientos</t>
  </si>
  <si>
    <t>Animales Sanidad Tratamientos</t>
  </si>
  <si>
    <t>Animales Sanidad Tratamientos Nombres</t>
  </si>
  <si>
    <t>Animales Sanidad Tratamientos Subcategorias</t>
  </si>
  <si>
    <t>Animales Status</t>
  </si>
  <si>
    <t>Animales Status De Posesion</t>
  </si>
  <si>
    <t>Animales Clases</t>
  </si>
  <si>
    <t>Animales Tipos De AltaBaja</t>
  </si>
  <si>
    <t>Caravanas</t>
  </si>
  <si>
    <t>Caravanas Actividades Nombres</t>
  </si>
  <si>
    <t>Caravanas Formato</t>
  </si>
  <si>
    <t>Caravanas Registro De Actividades</t>
  </si>
  <si>
    <t>Caravanas Status</t>
  </si>
  <si>
    <t>Caravanas Tecnologia</t>
  </si>
  <si>
    <t>Caravanas Tipos</t>
  </si>
  <si>
    <t>Colores</t>
  </si>
  <si>
    <t>Contacto Telefonos</t>
  </si>
  <si>
    <t>Contacto Telefonos Extension</t>
  </si>
  <si>
    <t>Contacto WebRedes</t>
  </si>
  <si>
    <t>Data Animales Actividad Alimentacion Dieta</t>
  </si>
  <si>
    <t>Data Animales Actividad Alimentacion Ingesta</t>
  </si>
  <si>
    <t>Data Animales Actividad Alta</t>
  </si>
  <si>
    <t>Data Animales Actividad Baja</t>
  </si>
  <si>
    <t>Data Animales Actividad Caravanas</t>
  </si>
  <si>
    <t>Data Animales Actividad Castracion</t>
  </si>
  <si>
    <t>Data Animales Actividad Destete</t>
  </si>
  <si>
    <t>Data Animales Actividad Dispositivos</t>
  </si>
  <si>
    <t>Data Animales Actividad Extraccion Semen</t>
  </si>
  <si>
    <t>Data Animales Actividad Inseminacion</t>
  </si>
  <si>
    <t>Data Animales Actividad Listas</t>
  </si>
  <si>
    <t>Data Animales Actividad Localizacion</t>
  </si>
  <si>
    <t>Data Animales Actividad Marca</t>
  </si>
  <si>
    <t>Data Animales Actividad Movimientos</t>
  </si>
  <si>
    <t>Data Animales Actividad Ordeñe</t>
  </si>
  <si>
    <t>Data Animales Actividad Parametros Individuales</t>
  </si>
  <si>
    <t>Data Animales Actividad Paricion</t>
  </si>
  <si>
    <t>Data Animales Actividad Personas</t>
  </si>
  <si>
    <t>Animales Mediciones Nombres</t>
  </si>
  <si>
    <t>Data Animales Actividad Preñez</t>
  </si>
  <si>
    <t>Data Animales Actividad Sanidad Aplicaciones</t>
  </si>
  <si>
    <t>Data Animales Actividad Sanidad Cirugia</t>
  </si>
  <si>
    <t>Data Animales Actividad Sanidad Curacion</t>
  </si>
  <si>
    <t>Data Animales Actividad TM</t>
  </si>
  <si>
    <t>Data Animales Actividad Tacto</t>
  </si>
  <si>
    <t>Data Animales Actividad Medicion</t>
  </si>
  <si>
    <t>Data Animales Alimento Racion</t>
  </si>
  <si>
    <t>Data Animales Categorias</t>
  </si>
  <si>
    <t>Data Animales Status De Posesion</t>
  </si>
  <si>
    <t>Data Animales Parametros Generales</t>
  </si>
  <si>
    <t>Data Programacion De Actividades</t>
  </si>
  <si>
    <t>Data de Prog. De Actividades para TODOS los Objetos del sistema</t>
  </si>
  <si>
    <t>Data Animales Actividad Servicios</t>
  </si>
  <si>
    <t>Data Animales Señas Particulares</t>
  </si>
  <si>
    <t>Data Caravanas Datos</t>
  </si>
  <si>
    <t>Caravanas Identificadores Secundarios</t>
  </si>
  <si>
    <t>Data Caravanas Localizacion</t>
  </si>
  <si>
    <t>Data Caravanas Personas</t>
  </si>
  <si>
    <t>Data Caravanas Reemplazo</t>
  </si>
  <si>
    <t>Data Caravanas TM</t>
  </si>
  <si>
    <t>Data Dispositivos Listas</t>
  </si>
  <si>
    <t>Data Dispositivos Localizacion</t>
  </si>
  <si>
    <t>Data Dispositivos Personas</t>
  </si>
  <si>
    <t>Animales Registro De Actividades Programadas</t>
  </si>
  <si>
    <t>processRAP</t>
  </si>
  <si>
    <t>Data Dispositivos TM</t>
  </si>
  <si>
    <t>Data Geo Entidades Coordenadas</t>
  </si>
  <si>
    <t>Data Listas Elementos</t>
  </si>
  <si>
    <t>Sys Data Parametros Generales</t>
  </si>
  <si>
    <t>Data Personas Datos</t>
  </si>
  <si>
    <t>Data Personas Listas</t>
  </si>
  <si>
    <t>Data Personas Localizacion</t>
  </si>
  <si>
    <t>Animales AP Secuencias</t>
  </si>
  <si>
    <t>Data Personas TM</t>
  </si>
  <si>
    <t>Data Personas Usuarios Datos</t>
  </si>
  <si>
    <t>Data Proyectos Agricultura</t>
  </si>
  <si>
    <t>Data Proyectos Animales</t>
  </si>
  <si>
    <t>Data Proyectos Dispositivos</t>
  </si>
  <si>
    <t>Data Proyectos Forecasting</t>
  </si>
  <si>
    <t>Data Proyectos Listas</t>
  </si>
  <si>
    <t>Data Proyectos Localizacion</t>
  </si>
  <si>
    <t>Data Proyectos Personas</t>
  </si>
  <si>
    <t>Data Proyectos TM</t>
  </si>
  <si>
    <t>Data TM Bancos</t>
  </si>
  <si>
    <t>Data TM Bancos Calificacion y Limite De Credito</t>
  </si>
  <si>
    <t>Data TM Bancos Cuentas Bancarias</t>
  </si>
  <si>
    <t>Data TM Bancos Link CuentasPersonas</t>
  </si>
  <si>
    <t>Data TM Localizacion</t>
  </si>
  <si>
    <t>TM Instrumentos Monetarios</t>
  </si>
  <si>
    <t>Data Parametros Default</t>
  </si>
  <si>
    <t>Link Montos Actividades</t>
  </si>
  <si>
    <t>Data TM Montos</t>
  </si>
  <si>
    <t>Data TM Personas</t>
  </si>
  <si>
    <t>Data TM Transacciones</t>
  </si>
  <si>
    <t>Dispositivos</t>
  </si>
  <si>
    <t>Dispositivos Actividades Nombres</t>
  </si>
  <si>
    <t>Dispositivos Registro De Actividades</t>
  </si>
  <si>
    <t>Dispositivos Tipos</t>
  </si>
  <si>
    <t>Dispositivos Vehiculos Tipos</t>
  </si>
  <si>
    <t>Sys Errores Codigos</t>
  </si>
  <si>
    <t>Explotacion Subtipos</t>
  </si>
  <si>
    <t>Explotacion Tipos</t>
  </si>
  <si>
    <t>_Upload_To_Server</t>
  </si>
  <si>
    <t>Link Animales AP Secuencia Parametros</t>
  </si>
  <si>
    <t>Link Animales Sanidad Aplicaciones Parametros</t>
  </si>
  <si>
    <t>Registro De Notificaciones</t>
  </si>
  <si>
    <t>Animales Registros De Cria - RETIRED</t>
  </si>
  <si>
    <t>tblAnimalesRegistrosDeCriaRetired</t>
  </si>
  <si>
    <t>RETIRADA - NO SE USA</t>
  </si>
  <si>
    <t>Geo Niveles De Localizacion</t>
  </si>
  <si>
    <t>Link Animales Actividades Programadas</t>
  </si>
  <si>
    <t>Data TM Tasas De Cambio</t>
  </si>
  <si>
    <t>Animales Senias Particulares</t>
  </si>
  <si>
    <t>Animales Sanidad Equivalencias</t>
  </si>
  <si>
    <t>0: do not upload, do not sync.</t>
  </si>
  <si>
    <t>Geo Entidades</t>
  </si>
  <si>
    <t>Insumos Y Productos</t>
  </si>
  <si>
    <t>Insumos Y Productos Tipos</t>
  </si>
  <si>
    <t>Link Animales AlimentosInsumos (Receta)</t>
  </si>
  <si>
    <t>Link Personas Contacto Telefonos</t>
  </si>
  <si>
    <t>Link Personas Contacto WebRedes</t>
  </si>
  <si>
    <t>Listas</t>
  </si>
  <si>
    <t>Materiales Peligrosos</t>
  </si>
  <si>
    <t>Objetos Tipos De Transferencia De Propiedad</t>
  </si>
  <si>
    <t>Personas Actividades Nombres</t>
  </si>
  <si>
    <t>Personas Registro De Actividades</t>
  </si>
  <si>
    <t>Personas Usuarios Niveles De Acceso</t>
  </si>
  <si>
    <t>Personas Usuarios Status</t>
  </si>
  <si>
    <t>Productos</t>
  </si>
  <si>
    <t>Productos Tipos</t>
  </si>
  <si>
    <t>Proyectos</t>
  </si>
  <si>
    <t>Proyectos Registro De Actividades</t>
  </si>
  <si>
    <t>Proyectos Status</t>
  </si>
  <si>
    <t>Proyectos Tipos</t>
  </si>
  <si>
    <t>Sitios Tipos</t>
  </si>
  <si>
    <t>TM Actividades Nombres</t>
  </si>
  <si>
    <t>TM Bancos Nombres</t>
  </si>
  <si>
    <t>TM Calificaciones De Credito</t>
  </si>
  <si>
    <t>TM Cuentas Tipos</t>
  </si>
  <si>
    <t>TM Monedas Nombres</t>
  </si>
  <si>
    <t>TM Registro De Actividades</t>
  </si>
  <si>
    <t>Telefonos Tipos</t>
  </si>
  <si>
    <t>Unidades Nombres</t>
  </si>
  <si>
    <t>Unidades Sistemas</t>
  </si>
  <si>
    <t>Unidades Tipos</t>
  </si>
  <si>
    <t>Sys Versiones DB</t>
  </si>
  <si>
    <t>Data Animales Sanidad Aplicaciones Parametros</t>
  </si>
  <si>
    <t>Link Animales Actividades</t>
  </si>
  <si>
    <t>Link Personas Actividades</t>
  </si>
  <si>
    <t>Link Caravanas Actividades</t>
  </si>
  <si>
    <t>Link Dispositivos Actividades</t>
  </si>
  <si>
    <t>Data TM Precios</t>
  </si>
  <si>
    <t>Dispositivos Registro Datastream</t>
  </si>
  <si>
    <t>Tipos De Dato</t>
  </si>
  <si>
    <t>Data Dispositivos Datastream</t>
  </si>
  <si>
    <t>Sys Parametros Nombres</t>
  </si>
  <si>
    <t>_sys_Trigger_Tables</t>
  </si>
  <si>
    <t>Data Animales Actividad Multiple</t>
  </si>
  <si>
    <t>Data Animales Disparadores Parametros</t>
  </si>
  <si>
    <t>tblDataAnimalesDisparadoresParametros</t>
  </si>
  <si>
    <t>Data Animales Disparadores Operandos</t>
  </si>
  <si>
    <t>tblDataAnimalesDisparadoresOperandos</t>
  </si>
  <si>
    <t>Caravanas Identificadores Secundarios Tipos De Marca</t>
  </si>
  <si>
    <t>Caravanas Link Caravanas IS</t>
  </si>
  <si>
    <t>Sys Registro De Sistema</t>
  </si>
  <si>
    <t>Sys Actividades Nombres</t>
  </si>
  <si>
    <t>Objetos Tipos</t>
  </si>
  <si>
    <t>Objetos Tipos De UID</t>
  </si>
  <si>
    <t>Dispositivos Identificadores</t>
  </si>
  <si>
    <t>Dispositivos Status</t>
  </si>
  <si>
    <t>Data Dispositivos Datos</t>
  </si>
  <si>
    <t>Personas Status</t>
  </si>
  <si>
    <t>Data Personas Direccion</t>
  </si>
  <si>
    <t>Data TM Contratos</t>
  </si>
  <si>
    <t>Geo Entidades Codigos Postales</t>
  </si>
  <si>
    <t>Data Dispositivos Caravanas</t>
  </si>
  <si>
    <t>Data Dispositivos Inventario</t>
  </si>
  <si>
    <t>Data Dispositivos Status</t>
  </si>
  <si>
    <t>Data Caravanas Inventario</t>
  </si>
  <si>
    <t>Data Caravanas Dispositivos</t>
  </si>
  <si>
    <t>Data Caravanas Status</t>
  </si>
  <si>
    <t>Data Animales Actividad Inventario</t>
  </si>
  <si>
    <t>Data Personas Status</t>
  </si>
  <si>
    <t>Data Personas Inventario</t>
  </si>
  <si>
    <t>Personas Niveles</t>
  </si>
  <si>
    <t>Data Animales Actividad Status</t>
  </si>
  <si>
    <t>Tablas Data Actividades Animales</t>
  </si>
  <si>
    <t>Data Personas Dispositivos</t>
  </si>
  <si>
    <t>Objetos Clases</t>
  </si>
  <si>
    <t>Data Listas TM</t>
  </si>
  <si>
    <t>Data Listas Items</t>
  </si>
  <si>
    <t>Listas Registro De Actividades</t>
  </si>
  <si>
    <t>Listas Status</t>
  </si>
  <si>
    <t>Listas Actividades Nombres</t>
  </si>
  <si>
    <t>Data Animales Actividad Items</t>
  </si>
  <si>
    <t>Data Caravanas Items</t>
  </si>
  <si>
    <t>Activos Clases</t>
  </si>
  <si>
    <t>Data Personas Items</t>
  </si>
  <si>
    <t>Data Caravanas Datastream</t>
  </si>
  <si>
    <t>Caravanas Registro DataStream</t>
  </si>
  <si>
    <t>_sys_Tables</t>
  </si>
  <si>
    <t>tbl_sys_Tables</t>
  </si>
  <si>
    <t>1: Upload but not sync. Backup to server only</t>
  </si>
  <si>
    <t>_sys_Fields</t>
  </si>
  <si>
    <t>tbl_sys_Fields</t>
  </si>
  <si>
    <t>Geo Tipos De Entidad</t>
  </si>
  <si>
    <t>tblGeoTiposDeEntidad</t>
  </si>
  <si>
    <t>Data Animales Actividades Programadas Status</t>
  </si>
  <si>
    <t>Dispositivos Registro De Actividades Programadas</t>
  </si>
  <si>
    <t>Personas Registro De Actividades Programadas</t>
  </si>
  <si>
    <t>_sys_Terminals</t>
  </si>
  <si>
    <t>Data Caravanas Alta Baja</t>
  </si>
  <si>
    <t>Data Caravanas Comision</t>
  </si>
  <si>
    <t>Dueños</t>
  </si>
  <si>
    <t>Regular</t>
  </si>
  <si>
    <t>Padre</t>
  </si>
  <si>
    <t>Madre</t>
  </si>
  <si>
    <t>Caravana(s)
 ID(s)</t>
  </si>
  <si>
    <t>Marca (S/N)</t>
  </si>
  <si>
    <t>VERIFICAR GENERO M/H!!!</t>
  </si>
  <si>
    <t>Lila Claro</t>
  </si>
  <si>
    <t>Fecha Castracion</t>
  </si>
  <si>
    <t>JSON Caravanas</t>
  </si>
  <si>
    <t>JSON Owner</t>
  </si>
  <si>
    <t>436, 1985A</t>
  </si>
  <si>
    <t>Processed (Y/N)</t>
  </si>
  <si>
    <t>Animal Mode</t>
  </si>
  <si>
    <t>Caravana(s)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</si>
</sst>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m/d/yyyy"/>
    <numFmt numFmtId="167" formatCode="[$-409]dd/mmm/yy;@"/>
    <numFmt numFmtId="168" formatCode="[$-409]dd\-mmm\-yy;@"/>
  </numFmts>
  <fonts count="80" x14ac:knownFonts="1">
    <font>
      <sz val="11"/>
      <name val="Calibri"/>
    </font>
    <font>
      <sz val="8"/>
      <color rgb="FF000000"/>
      <name val="Calibri"/>
      <family val="2"/>
    </font>
    <font>
      <i/>
      <sz val="8"/>
      <color rgb="FF000000"/>
      <name val="Calibri"/>
      <family val="2"/>
    </font>
    <font>
      <sz val="8"/>
      <color rgb="FFBFBFBF"/>
      <name val="Calibri"/>
      <family val="2"/>
    </font>
    <font>
      <sz val="11"/>
      <color rgb="FF000000"/>
      <name val="Calibri"/>
      <family val="2"/>
    </font>
    <font>
      <sz val="9"/>
      <color rgb="FF000000"/>
      <name val="Calibri"/>
      <family val="2"/>
    </font>
    <font>
      <i/>
      <sz val="11"/>
      <color rgb="FF000000"/>
      <name val="Calibri"/>
      <family val="2"/>
    </font>
    <font>
      <sz val="10"/>
      <color rgb="FF000000"/>
      <name val="Calibri"/>
      <family val="2"/>
    </font>
    <font>
      <b/>
      <u/>
      <sz val="11"/>
      <color rgb="FF000000"/>
      <name val="Calibri"/>
      <family val="2"/>
    </font>
    <font>
      <i/>
      <sz val="10"/>
      <color rgb="FF0000CC"/>
      <name val="Calibri"/>
      <family val="2"/>
    </font>
    <font>
      <sz val="9"/>
      <color rgb="FF0000CC"/>
      <name val="Calibri"/>
      <family val="2"/>
    </font>
    <font>
      <b/>
      <sz val="10"/>
      <color rgb="FFFFFFFF"/>
      <name val="Calibri"/>
      <family val="2"/>
    </font>
    <font>
      <b/>
      <sz val="10"/>
      <color rgb="FF0000CC"/>
      <name val="Calibri"/>
      <family val="2"/>
    </font>
    <font>
      <b/>
      <sz val="9"/>
      <color rgb="FFFFFFFF"/>
      <name val="Calibri"/>
      <family val="2"/>
    </font>
    <font>
      <b/>
      <i/>
      <sz val="9"/>
      <color rgb="FFCFCDCD"/>
      <name val="Calibri"/>
      <family val="2"/>
    </font>
    <font>
      <b/>
      <i/>
      <sz val="9"/>
      <color rgb="FFFFFFFF"/>
      <name val="Calibri"/>
      <family val="2"/>
    </font>
    <font>
      <i/>
      <sz val="9"/>
      <color rgb="FF000000"/>
      <name val="Calibri"/>
      <family val="2"/>
    </font>
    <font>
      <i/>
      <sz val="9"/>
      <color rgb="FF757070"/>
      <name val="Calibri"/>
      <family val="2"/>
    </font>
    <font>
      <b/>
      <sz val="9"/>
      <color rgb="FF000000"/>
      <name val="Calibri"/>
      <family val="2"/>
    </font>
    <font>
      <sz val="9"/>
      <color rgb="FFBFBFBF"/>
      <name val="Calibri"/>
      <family val="2"/>
    </font>
    <font>
      <b/>
      <i/>
      <sz val="8"/>
      <color rgb="FF757070"/>
      <name val="Calibri"/>
      <family val="2"/>
    </font>
    <font>
      <i/>
      <sz val="8"/>
      <color rgb="FF757070"/>
      <name val="Calibri"/>
      <family val="2"/>
    </font>
    <font>
      <sz val="9"/>
      <color rgb="FFFF0000"/>
      <name val="Calibri"/>
      <family val="2"/>
    </font>
    <font>
      <b/>
      <sz val="8"/>
      <color rgb="FFFFFFFF"/>
      <name val="Calibri"/>
      <family val="2"/>
    </font>
    <font>
      <b/>
      <sz val="9"/>
      <color rgb="FFFF0000"/>
      <name val="Calibri"/>
      <family val="2"/>
    </font>
    <font>
      <sz val="18"/>
      <color rgb="FF000000"/>
      <name val="Calibri"/>
      <family val="2"/>
    </font>
    <font>
      <b/>
      <sz val="18"/>
      <color rgb="FF000000"/>
      <name val="Calibri"/>
      <family val="2"/>
    </font>
    <font>
      <sz val="12"/>
      <color rgb="FF000000"/>
      <name val="Calibri"/>
      <family val="2"/>
    </font>
    <font>
      <b/>
      <sz val="12"/>
      <color rgb="FFFFFFFF"/>
      <name val="Calibri"/>
      <family val="2"/>
    </font>
    <font>
      <b/>
      <sz val="11"/>
      <color rgb="FFFFFFFF"/>
      <name val="Calibri"/>
      <family val="2"/>
    </font>
    <font>
      <sz val="14"/>
      <color rgb="FF000000"/>
      <name val="Calibri"/>
      <family val="2"/>
    </font>
    <font>
      <b/>
      <sz val="14"/>
      <color rgb="FF000000"/>
      <name val="Calibri"/>
      <family val="2"/>
    </font>
    <font>
      <sz val="11"/>
      <color rgb="FF757070"/>
      <name val="Calibri"/>
      <family val="2"/>
    </font>
    <font>
      <i/>
      <sz val="11"/>
      <color rgb="FF757070"/>
      <name val="Calibri"/>
      <family val="2"/>
    </font>
    <font>
      <b/>
      <sz val="11"/>
      <color rgb="FF000000"/>
      <name val="Calibri"/>
      <family val="2"/>
    </font>
    <font>
      <sz val="11"/>
      <name val="Calibri"/>
      <family val="2"/>
    </font>
    <font>
      <b/>
      <sz val="11"/>
      <name val="Calibri"/>
      <family val="2"/>
    </font>
    <font>
      <b/>
      <sz val="12"/>
      <color rgb="FF000000"/>
      <name val="Calibri"/>
      <family val="2"/>
    </font>
    <font>
      <sz val="26"/>
      <color rgb="FF000000"/>
      <name val="Calibri"/>
      <family val="2"/>
    </font>
    <font>
      <b/>
      <sz val="26"/>
      <color rgb="FF000000"/>
      <name val="Calibri"/>
      <family val="2"/>
    </font>
    <font>
      <sz val="32"/>
      <color rgb="FF000000"/>
      <name val="Calibri"/>
      <family val="2"/>
    </font>
    <font>
      <u/>
      <sz val="32"/>
      <color rgb="FF000000"/>
      <name val="Calibri"/>
      <family val="2"/>
    </font>
    <font>
      <sz val="22"/>
      <color rgb="FF000000"/>
      <name val="Calibri"/>
      <family val="2"/>
    </font>
    <font>
      <b/>
      <sz val="20"/>
      <color rgb="FFFFFFFF"/>
      <name val="Calibri"/>
      <family val="2"/>
    </font>
    <font>
      <sz val="16"/>
      <color rgb="FF000000"/>
      <name val="Calibri"/>
      <family val="2"/>
    </font>
    <font>
      <sz val="36"/>
      <color rgb="FF000000"/>
      <name val="Calibri"/>
      <family val="2"/>
    </font>
    <font>
      <sz val="20"/>
      <color rgb="FF000000"/>
      <name val="Calibri"/>
      <family val="2"/>
    </font>
    <font>
      <b/>
      <sz val="26"/>
      <color rgb="FFFFFFFF"/>
      <name val="Calibri"/>
      <family val="2"/>
    </font>
    <font>
      <sz val="28"/>
      <color rgb="FF000000"/>
      <name val="Calibri"/>
      <family val="2"/>
    </font>
    <font>
      <sz val="11"/>
      <color rgb="FF000000"/>
      <name val="Calibri"/>
      <family val="2"/>
    </font>
    <font>
      <sz val="9"/>
      <color indexed="81"/>
      <name val="Tahoma"/>
      <family val="2"/>
    </font>
    <font>
      <i/>
      <sz val="8"/>
      <color indexed="81"/>
      <name val="Tahoma"/>
      <family val="2"/>
    </font>
    <font>
      <sz val="7"/>
      <color indexed="81"/>
      <name val="Tahoma"/>
      <family val="2"/>
    </font>
    <font>
      <i/>
      <sz val="9"/>
      <color indexed="81"/>
      <name val="Tahoma"/>
      <family val="2"/>
    </font>
    <font>
      <b/>
      <sz val="9"/>
      <color indexed="81"/>
      <name val="Tahoma"/>
      <family val="2"/>
    </font>
    <font>
      <b/>
      <i/>
      <sz val="9"/>
      <color indexed="81"/>
      <name val="Tahoma"/>
      <family val="2"/>
    </font>
    <font>
      <b/>
      <sz val="10"/>
      <color indexed="81"/>
      <name val="Tahoma"/>
      <family val="2"/>
    </font>
    <font>
      <sz val="10"/>
      <color indexed="81"/>
      <name val="Tahoma"/>
      <family val="2"/>
    </font>
    <font>
      <i/>
      <sz val="10"/>
      <color indexed="81"/>
      <name val="Tahoma"/>
      <family val="2"/>
    </font>
    <font>
      <sz val="11"/>
      <color rgb="FF0000CC"/>
      <name val="Calibri"/>
      <family val="2"/>
    </font>
    <font>
      <i/>
      <sz val="11"/>
      <color rgb="FF0000CC"/>
      <name val="Calibri"/>
      <family val="2"/>
    </font>
    <font>
      <b/>
      <sz val="9"/>
      <color rgb="FFFFFFFF"/>
      <name val="Calibri"/>
      <family val="2"/>
    </font>
    <font>
      <sz val="9"/>
      <color rgb="FF000000"/>
      <name val="Calibri"/>
      <family val="2"/>
    </font>
    <font>
      <i/>
      <sz val="10"/>
      <color rgb="FF000000"/>
      <name val="Calibri"/>
      <family val="2"/>
    </font>
    <font>
      <i/>
      <sz val="9"/>
      <color rgb="FF0000CC"/>
      <name val="Calibri"/>
      <family val="2"/>
    </font>
    <font>
      <i/>
      <sz val="9"/>
      <color rgb="FF757070"/>
      <name val="Calibri"/>
      <family val="2"/>
    </font>
    <font>
      <sz val="11"/>
      <color rgb="FF000000"/>
      <name val="Calibri"/>
      <family val="2"/>
    </font>
    <font>
      <i/>
      <sz val="14"/>
      <color theme="0" tint="-0.34998626667073579"/>
      <name val="Calibri"/>
      <family val="2"/>
    </font>
    <font>
      <sz val="12"/>
      <color rgb="FF000000"/>
      <name val="Calibri"/>
      <family val="2"/>
    </font>
    <font>
      <b/>
      <sz val="9"/>
      <color rgb="FF000000"/>
      <name val="Calibri"/>
      <family val="2"/>
    </font>
    <font>
      <i/>
      <sz val="11"/>
      <name val="Calibri"/>
      <family val="2"/>
    </font>
    <font>
      <b/>
      <sz val="11"/>
      <name val="Calibri"/>
      <family val="2"/>
    </font>
    <font>
      <b/>
      <i/>
      <sz val="11"/>
      <name val="Calibri"/>
      <family val="2"/>
    </font>
    <font>
      <b/>
      <sz val="10"/>
      <color rgb="FF000000"/>
      <name val="Calibri"/>
      <family val="2"/>
    </font>
    <font>
      <sz val="8"/>
      <name val="Calibri"/>
      <family val="2"/>
    </font>
    <font>
      <sz val="9"/>
      <name val="Calibri"/>
      <family val="2"/>
    </font>
    <font>
      <b/>
      <sz val="12"/>
      <name val="Calibri"/>
      <family val="2"/>
    </font>
    <font>
      <i/>
      <sz val="11"/>
      <color theme="2" tint="-0.499984740745262"/>
      <name val="Calibri"/>
      <family val="2"/>
    </font>
    <font>
      <i/>
      <sz val="10"/>
      <name val="Calibri"/>
      <family val="2"/>
    </font>
    <font>
      <b/>
      <sz val="9"/>
      <color indexed="81"/>
      <name val="Tahoma"/>
      <charset val="1"/>
    </font>
  </fonts>
  <fills count="21">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D8D8D8"/>
        <bgColor indexed="64"/>
      </patternFill>
    </fill>
    <fill>
      <patternFill patternType="solid">
        <fgColor rgb="FF2F75B6"/>
        <bgColor indexed="64"/>
      </patternFill>
    </fill>
    <fill>
      <patternFill patternType="solid">
        <fgColor rgb="FFCCFFCC"/>
        <bgColor indexed="64"/>
      </patternFill>
    </fill>
    <fill>
      <patternFill patternType="solid">
        <fgColor rgb="FF548235"/>
        <bgColor indexed="64"/>
      </patternFill>
    </fill>
    <fill>
      <patternFill patternType="solid">
        <fgColor rgb="FFBFBFBF"/>
        <bgColor indexed="64"/>
      </patternFill>
    </fill>
    <fill>
      <patternFill patternType="solid">
        <fgColor rgb="FF2F5597"/>
        <bgColor indexed="64"/>
      </patternFill>
    </fill>
    <fill>
      <patternFill patternType="solid">
        <fgColor rgb="FF99FF66"/>
        <bgColor indexed="64"/>
      </patternFill>
    </fill>
    <fill>
      <patternFill patternType="solid">
        <fgColor rgb="FFD9E3F3"/>
        <bgColor rgb="FFD9E3F3"/>
      </patternFill>
    </fill>
    <fill>
      <patternFill patternType="solid">
        <fgColor rgb="FFFFFF00"/>
        <bgColor indexed="64"/>
      </patternFill>
    </fill>
    <fill>
      <patternFill patternType="solid">
        <fgColor rgb="FFED7B30"/>
        <bgColor indexed="64"/>
      </patternFill>
    </fill>
    <fill>
      <patternFill patternType="solid">
        <fgColor rgb="FFF4B083"/>
        <bgColor indexed="64"/>
      </patternFill>
    </fill>
    <fill>
      <patternFill patternType="solid">
        <fgColor rgb="FFFBE4D5"/>
        <bgColor indexed="64"/>
      </patternFill>
    </fill>
    <fill>
      <patternFill patternType="solid">
        <fgColor rgb="FFD9E3F3"/>
        <bgColor indexed="64"/>
      </patternFill>
    </fill>
    <fill>
      <patternFill patternType="solid">
        <fgColor theme="0" tint="-0.14999847407452621"/>
        <bgColor indexed="64"/>
      </patternFill>
    </fill>
    <fill>
      <patternFill patternType="solid">
        <fgColor rgb="FFFFFFCC"/>
        <bgColor rgb="FF000000"/>
      </patternFill>
    </fill>
    <fill>
      <patternFill patternType="solid">
        <fgColor rgb="FF92D050"/>
        <bgColor indexed="64"/>
      </patternFill>
    </fill>
    <fill>
      <patternFill patternType="solid">
        <fgColor rgb="FFCCFF99"/>
        <bgColor indexed="64"/>
      </patternFill>
    </fill>
  </fills>
  <borders count="86">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rgb="FFA5A5A5"/>
      </left>
      <right style="thin">
        <color rgb="FFA5A5A5"/>
      </right>
      <top style="thin">
        <color rgb="FFA5A5A5"/>
      </top>
      <bottom/>
      <diagonal/>
    </border>
    <border>
      <left style="thin">
        <color rgb="FFA5A5A5"/>
      </left>
      <right/>
      <top style="thin">
        <color rgb="FFA5A5A5"/>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rgb="FF8FABDB"/>
      </right>
      <top style="thin">
        <color rgb="FF8FABDB"/>
      </top>
      <bottom style="thin">
        <color rgb="FF8FABDB"/>
      </bottom>
      <diagonal/>
    </border>
    <border>
      <left style="thin">
        <color indexed="64"/>
      </left>
      <right style="thin">
        <color indexed="64"/>
      </right>
      <top/>
      <bottom/>
      <diagonal/>
    </border>
    <border>
      <left style="medium">
        <color rgb="FFC00000"/>
      </left>
      <right style="thin">
        <color rgb="FFA5A5A5"/>
      </right>
      <top style="medium">
        <color rgb="FFC00000"/>
      </top>
      <bottom style="medium">
        <color rgb="FFC00000"/>
      </bottom>
      <diagonal/>
    </border>
    <border>
      <left style="thin">
        <color rgb="FFA5A5A5"/>
      </left>
      <right style="thin">
        <color rgb="FFA5A5A5"/>
      </right>
      <top style="medium">
        <color rgb="FFC00000"/>
      </top>
      <bottom style="medium">
        <color rgb="FFC00000"/>
      </bottom>
      <diagonal/>
    </border>
    <border>
      <left/>
      <right/>
      <top/>
      <bottom style="thin">
        <color rgb="FFA5A5A5"/>
      </bottom>
      <diagonal/>
    </border>
    <border>
      <left style="thick">
        <color rgb="FFA5A5A5"/>
      </left>
      <right style="thin">
        <color rgb="FFA5A5A5"/>
      </right>
      <top style="thin">
        <color rgb="FFA5A5A5"/>
      </top>
      <bottom/>
      <diagonal/>
    </border>
    <border>
      <left style="thin">
        <color indexed="64"/>
      </left>
      <right/>
      <top style="thin">
        <color rgb="FFA5A5A5"/>
      </top>
      <bottom style="thin">
        <color rgb="FFA5A5A5"/>
      </bottom>
      <diagonal/>
    </border>
    <border>
      <left style="thin">
        <color indexed="64"/>
      </left>
      <right style="thin">
        <color indexed="64"/>
      </right>
      <top style="thin">
        <color rgb="FFA5A5A5"/>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diagonal/>
    </border>
    <border>
      <left style="thick">
        <color rgb="FFA5A5A5"/>
      </left>
      <right style="thin">
        <color rgb="FFA5A5A5"/>
      </right>
      <top/>
      <bottom style="thin">
        <color rgb="FFA5A5A5"/>
      </bottom>
      <diagonal/>
    </border>
    <border>
      <left/>
      <right/>
      <top style="thin">
        <color rgb="FFA5A5A5"/>
      </top>
      <bottom style="thin">
        <color rgb="FFA5A5A5"/>
      </bottom>
      <diagonal/>
    </border>
    <border>
      <left style="thin">
        <color rgb="FFA5A5A5"/>
      </left>
      <right style="thin">
        <color rgb="FFA5A5A5"/>
      </right>
      <top style="thin">
        <color rgb="FF8FABDB"/>
      </top>
      <bottom style="thin">
        <color rgb="FFA5A5A5"/>
      </bottom>
      <diagonal/>
    </border>
    <border>
      <left style="thick">
        <color rgb="FFA5A5A5"/>
      </left>
      <right style="thin">
        <color rgb="FFA5A5A5"/>
      </right>
      <top style="thin">
        <color rgb="FF8FABDB"/>
      </top>
      <bottom style="thin">
        <color rgb="FFA5A5A5"/>
      </bottom>
      <diagonal/>
    </border>
    <border>
      <left style="thin">
        <color indexed="64"/>
      </left>
      <right style="thin">
        <color indexed="64"/>
      </right>
      <top style="thin">
        <color indexed="64"/>
      </top>
      <bottom/>
      <diagonal/>
    </border>
    <border>
      <left style="thin">
        <color indexed="64"/>
      </left>
      <right style="thin">
        <color rgb="FFA5A5A5"/>
      </right>
      <top style="thin">
        <color rgb="FFA5A5A5"/>
      </top>
      <bottom/>
      <diagonal/>
    </border>
    <border>
      <left style="thin">
        <color indexed="64"/>
      </left>
      <right/>
      <top/>
      <bottom/>
      <diagonal/>
    </border>
    <border>
      <left style="thin">
        <color indexed="64"/>
      </left>
      <right style="thin">
        <color indexed="64"/>
      </right>
      <top style="thin">
        <color rgb="FFA5A5A5"/>
      </top>
      <bottom style="thin">
        <color indexed="64"/>
      </bottom>
      <diagonal/>
    </border>
    <border>
      <left/>
      <right style="thin">
        <color indexed="64"/>
      </right>
      <top style="thin">
        <color rgb="FFA5A5A5"/>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rgb="FFA5A5A5"/>
      </top>
      <bottom/>
      <diagonal/>
    </border>
    <border>
      <left style="thin">
        <color indexed="64"/>
      </left>
      <right/>
      <top/>
      <bottom style="thin">
        <color indexed="64"/>
      </bottom>
      <diagonal/>
    </border>
    <border>
      <left/>
      <right/>
      <top style="thin">
        <color rgb="FFA5A5A5"/>
      </top>
      <bottom/>
      <diagonal/>
    </border>
    <border>
      <left/>
      <right style="thin">
        <color indexed="64"/>
      </right>
      <top style="thin">
        <color rgb="FFA5A5A5"/>
      </top>
      <bottom/>
      <diagonal/>
    </border>
    <border>
      <left style="thin">
        <color rgb="FFA5A5A5"/>
      </left>
      <right style="thin">
        <color rgb="FFA5A5A5"/>
      </right>
      <top/>
      <bottom style="double">
        <color indexed="64"/>
      </bottom>
      <diagonal/>
    </border>
    <border>
      <left style="thin">
        <color rgb="FFA5A5A5"/>
      </left>
      <right style="thin">
        <color rgb="FFA5A5A5"/>
      </right>
      <top style="thin">
        <color rgb="FFA5A5A5"/>
      </top>
      <bottom style="double">
        <color indexed="64"/>
      </bottom>
      <diagonal/>
    </border>
    <border>
      <left style="thin">
        <color rgb="FFA5A5A5"/>
      </left>
      <right style="thin">
        <color rgb="FFA5A5A5"/>
      </right>
      <top style="thin">
        <color rgb="FF8FABDB"/>
      </top>
      <bottom style="double">
        <color indexed="64"/>
      </bottom>
      <diagonal/>
    </border>
    <border>
      <left style="thick">
        <color rgb="FFA5A5A5"/>
      </left>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top style="thin">
        <color rgb="FF8FABDB"/>
      </top>
      <bottom/>
      <diagonal/>
    </border>
    <border>
      <left style="thin">
        <color indexed="64"/>
      </left>
      <right style="thin">
        <color rgb="FF8FABDB"/>
      </right>
      <top style="thin">
        <color rgb="FFA5A5A5"/>
      </top>
      <bottom/>
      <diagonal/>
    </border>
    <border>
      <left/>
      <right/>
      <top style="thin">
        <color rgb="FF8FABDB"/>
      </top>
      <bottom/>
      <diagonal/>
    </border>
    <border>
      <left style="thin">
        <color indexed="64"/>
      </left>
      <right/>
      <top style="thin">
        <color rgb="FF8FABDB"/>
      </top>
      <bottom/>
      <diagonal/>
    </border>
    <border>
      <left style="thin">
        <color indexed="64"/>
      </left>
      <right style="thin">
        <color rgb="FF8FABDB"/>
      </right>
      <top style="thin">
        <color rgb="FF8FABDB"/>
      </top>
      <bottom/>
      <diagonal/>
    </border>
    <border>
      <left style="thin">
        <color rgb="FF8FABDB"/>
      </left>
      <right/>
      <top style="thin">
        <color rgb="FFA5A5A5"/>
      </top>
      <bottom/>
      <diagonal/>
    </border>
    <border>
      <left style="thin">
        <color rgb="FF8FABDB"/>
      </left>
      <right/>
      <top style="thin">
        <color rgb="FF8FABDB"/>
      </top>
      <bottom/>
      <diagonal/>
    </border>
    <border>
      <left/>
      <right style="thin">
        <color rgb="FF8FABDB"/>
      </right>
      <top style="thin">
        <color rgb="FF8FABDB"/>
      </top>
      <bottom/>
      <diagonal/>
    </border>
    <border>
      <left style="thin">
        <color rgb="FF8FABDB"/>
      </left>
      <right/>
      <top style="thin">
        <color rgb="FF8FABDB"/>
      </top>
      <bottom style="double">
        <color indexed="64"/>
      </bottom>
      <diagonal/>
    </border>
    <border>
      <left style="thin">
        <color rgb="FFA5A5A5"/>
      </left>
      <right/>
      <top style="thin">
        <color rgb="FFA5A5A5"/>
      </top>
      <bottom style="double">
        <color indexed="64"/>
      </bottom>
      <diagonal/>
    </border>
    <border>
      <left style="thin">
        <color rgb="FFA5A5A5"/>
      </left>
      <right/>
      <top style="thin">
        <color rgb="FF8FABDB"/>
      </top>
      <bottom style="double">
        <color indexed="64"/>
      </bottom>
      <diagonal/>
    </border>
    <border>
      <left/>
      <right/>
      <top style="thin">
        <color rgb="FF8FABDB"/>
      </top>
      <bottom style="double">
        <color indexed="64"/>
      </bottom>
      <diagonal/>
    </border>
    <border>
      <left/>
      <right style="thin">
        <color rgb="FF8FABDB"/>
      </right>
      <top style="thin">
        <color rgb="FF8FABDB"/>
      </top>
      <bottom style="double">
        <color indexed="64"/>
      </bottom>
      <diagonal/>
    </border>
    <border>
      <left style="thin">
        <color rgb="FFA5A5A5"/>
      </left>
      <right style="thin">
        <color rgb="FFA5A5A5"/>
      </right>
      <top/>
      <bottom style="medium">
        <color rgb="FFC00000"/>
      </bottom>
      <diagonal/>
    </border>
    <border>
      <left/>
      <right style="medium">
        <color rgb="FFC00000"/>
      </right>
      <top/>
      <bottom style="medium">
        <color rgb="FFC00000"/>
      </bottom>
      <diagonal/>
    </border>
    <border>
      <left style="thin">
        <color indexed="64"/>
      </left>
      <right/>
      <top style="thin">
        <color indexed="64"/>
      </top>
      <bottom style="thin">
        <color indexed="64"/>
      </bottom>
      <diagonal/>
    </border>
    <border>
      <left/>
      <right style="thin">
        <color rgb="FFA5A5A5"/>
      </right>
      <top style="thin">
        <color rgb="FF8FABDB"/>
      </top>
      <bottom style="thin">
        <color rgb="FFA5A5A5"/>
      </bottom>
      <diagonal/>
    </border>
    <border>
      <left/>
      <right style="thin">
        <color rgb="FFA5A5A5"/>
      </right>
      <top/>
      <bottom style="thin">
        <color rgb="FFA5A5A5"/>
      </bottom>
      <diagonal/>
    </border>
    <border>
      <left/>
      <right/>
      <top style="thin">
        <color rgb="FF8FABDB"/>
      </top>
      <bottom style="thin">
        <color rgb="FFA5A5A5"/>
      </bottom>
      <diagonal/>
    </border>
    <border>
      <left/>
      <right/>
      <top style="thin">
        <color indexed="64"/>
      </top>
      <bottom style="thin">
        <color indexed="64"/>
      </bottom>
      <diagonal/>
    </border>
    <border>
      <left style="thin">
        <color indexed="64"/>
      </left>
      <right/>
      <top style="thin">
        <color indexed="64"/>
      </top>
      <bottom style="thin">
        <color rgb="FFA5A5A5"/>
      </bottom>
      <diagonal/>
    </border>
    <border>
      <left style="thin">
        <color indexed="64"/>
      </left>
      <right/>
      <top style="thin">
        <color rgb="FFA5A5A5"/>
      </top>
      <bottom style="thin">
        <color indexed="64"/>
      </bottom>
      <diagonal/>
    </border>
    <border>
      <left style="thin">
        <color indexed="64"/>
      </left>
      <right style="thin">
        <color indexed="64"/>
      </right>
      <top/>
      <bottom style="thin">
        <color rgb="FFA5A5A5"/>
      </bottom>
      <diagonal/>
    </border>
    <border>
      <left style="thin">
        <color rgb="FFA5A5A5"/>
      </left>
      <right style="thin">
        <color rgb="FFA5A5A5"/>
      </right>
      <top style="thin">
        <color rgb="FFA5A5A5"/>
      </top>
      <bottom style="medium">
        <color rgb="FFC00000"/>
      </bottom>
      <diagonal/>
    </border>
    <border>
      <left/>
      <right style="thick">
        <color rgb="FFA5A5A5"/>
      </right>
      <top/>
      <bottom style="double">
        <color indexed="64"/>
      </bottom>
      <diagonal/>
    </border>
    <border>
      <left style="medium">
        <color rgb="FFC00000"/>
      </left>
      <right style="thin">
        <color rgb="FFA5A5A5"/>
      </right>
      <top/>
      <bottom style="thin">
        <color rgb="FFA5A5A5"/>
      </bottom>
      <diagonal/>
    </border>
    <border>
      <left/>
      <right style="medium">
        <color rgb="FFC00000"/>
      </right>
      <top/>
      <bottom style="thin">
        <color rgb="FFA5A5A5"/>
      </bottom>
      <diagonal/>
    </border>
    <border>
      <left style="medium">
        <color rgb="FFC00000"/>
      </left>
      <right style="thin">
        <color rgb="FFA5A5A5"/>
      </right>
      <top style="thin">
        <color rgb="FFA5A5A5"/>
      </top>
      <bottom style="thin">
        <color rgb="FFA5A5A5"/>
      </bottom>
      <diagonal/>
    </border>
    <border>
      <left style="medium">
        <color rgb="FFC00000"/>
      </left>
      <right style="thin">
        <color rgb="FFA5A5A5"/>
      </right>
      <top/>
      <bottom style="double">
        <color indexed="64"/>
      </bottom>
      <diagonal/>
    </border>
    <border>
      <left/>
      <right style="medium">
        <color rgb="FFC00000"/>
      </right>
      <top/>
      <bottom style="double">
        <color indexed="64"/>
      </bottom>
      <diagonal/>
    </border>
    <border>
      <left style="medium">
        <color rgb="FFC00000"/>
      </left>
      <right style="thin">
        <color rgb="FFA5A5A5"/>
      </right>
      <top style="thin">
        <color rgb="FFA5A5A5"/>
      </top>
      <bottom style="medium">
        <color rgb="FFC00000"/>
      </bottom>
      <diagonal/>
    </border>
    <border>
      <left style="thin">
        <color rgb="FFA5A5A5"/>
      </left>
      <right style="thin">
        <color rgb="FFA5A5A5"/>
      </right>
      <top style="thin">
        <color rgb="FF8FABDB"/>
      </top>
      <bottom style="medium">
        <color rgb="FFC00000"/>
      </bottom>
      <diagonal/>
    </border>
    <border>
      <left style="thin">
        <color rgb="FFA5A5A5"/>
      </left>
      <right style="thin">
        <color rgb="FFA5A5A5"/>
      </right>
      <top style="medium">
        <color rgb="FFC00000"/>
      </top>
      <bottom style="thin">
        <color rgb="FFA5A5A5"/>
      </bottom>
      <diagonal/>
    </border>
    <border>
      <left style="thin">
        <color rgb="FFA5A5A5"/>
      </left>
      <right style="thin">
        <color indexed="64"/>
      </right>
      <top style="thin">
        <color indexed="64"/>
      </top>
      <bottom/>
      <diagonal/>
    </border>
    <border>
      <left style="thin">
        <color indexed="64"/>
      </left>
      <right/>
      <top style="thin">
        <color rgb="FFA5A5A5"/>
      </top>
      <bottom/>
      <diagonal/>
    </border>
    <border>
      <left style="thin">
        <color rgb="FFA5A5A5"/>
      </left>
      <right style="thin">
        <color indexed="64"/>
      </right>
      <top style="thin">
        <color rgb="FFA5A5A5"/>
      </top>
      <bottom/>
      <diagonal/>
    </border>
    <border>
      <left style="thin">
        <color rgb="FFA5A5A5"/>
      </left>
      <right style="thin">
        <color indexed="64"/>
      </right>
      <top style="thin">
        <color rgb="FFA5A5A5"/>
      </top>
      <bottom style="thin">
        <color indexed="64"/>
      </bottom>
      <diagonal/>
    </border>
    <border>
      <left/>
      <right/>
      <top style="thin">
        <color rgb="FFA5A5A5"/>
      </top>
      <bottom style="medium">
        <color rgb="FFC00000"/>
      </bottom>
      <diagonal/>
    </border>
    <border>
      <left/>
      <right style="thin">
        <color rgb="FFA5A5A5"/>
      </right>
      <top style="thin">
        <color rgb="FFA5A5A5"/>
      </top>
      <bottom style="medium">
        <color rgb="FFC00000"/>
      </bottom>
      <diagonal/>
    </border>
    <border>
      <left style="thin">
        <color theme="2" tint="-0.499984740745262"/>
      </left>
      <right/>
      <top style="thin">
        <color rgb="FFA5A5A5"/>
      </top>
      <bottom style="medium">
        <color rgb="FFC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C00000"/>
      </left>
      <right style="thin">
        <color rgb="FFA5A5A5"/>
      </right>
      <top style="medium">
        <color rgb="FFC00000"/>
      </top>
      <bottom/>
      <diagonal/>
    </border>
    <border>
      <left style="thin">
        <color rgb="FFA5A5A5"/>
      </left>
      <right style="thin">
        <color rgb="FFA5A5A5"/>
      </right>
      <top style="medium">
        <color rgb="FFC00000"/>
      </top>
      <bottom/>
      <diagonal/>
    </border>
    <border>
      <left/>
      <right style="thin">
        <color rgb="FFA5A5A5"/>
      </right>
      <top style="medium">
        <color rgb="FFC00000"/>
      </top>
      <bottom/>
      <diagonal/>
    </border>
  </borders>
  <cellStyleXfs count="2">
    <xf numFmtId="0" fontId="0" fillId="0" borderId="0">
      <alignment vertical="center"/>
    </xf>
    <xf numFmtId="0" fontId="49" fillId="0" borderId="0">
      <protection locked="0"/>
    </xf>
  </cellStyleXfs>
  <cellXfs count="357">
    <xf numFmtId="0" fontId="0" fillId="0" borderId="0" xfId="0">
      <alignment vertical="center"/>
    </xf>
    <xf numFmtId="0" fontId="1" fillId="0" borderId="0" xfId="0" applyFont="1" applyAlignment="1"/>
    <xf numFmtId="0" fontId="2" fillId="0" borderId="0" xfId="0" applyFont="1" applyAlignment="1">
      <alignment horizontal="left"/>
    </xf>
    <xf numFmtId="0" fontId="3" fillId="0" borderId="0" xfId="0" applyFont="1" applyAlignment="1" applyProtection="1">
      <protection locked="0"/>
    </xf>
    <xf numFmtId="0" fontId="1" fillId="0" borderId="0" xfId="0" applyFont="1" applyAlignment="1" applyProtection="1">
      <protection locked="0"/>
    </xf>
    <xf numFmtId="0" fontId="4" fillId="0" borderId="0" xfId="0" applyFont="1" applyAlignment="1">
      <alignment horizontal="center"/>
    </xf>
    <xf numFmtId="0" fontId="5" fillId="0" borderId="0" xfId="0" applyFont="1" applyAlignment="1"/>
    <xf numFmtId="0" fontId="4" fillId="0" borderId="0" xfId="0" applyFont="1" applyAlignment="1"/>
    <xf numFmtId="0" fontId="6" fillId="0" borderId="0" xfId="0" applyFont="1" applyAlignment="1"/>
    <xf numFmtId="0" fontId="7" fillId="0" borderId="1" xfId="0" quotePrefix="1" applyFont="1" applyBorder="1" applyAlignment="1">
      <alignment horizontal="right"/>
    </xf>
    <xf numFmtId="0" fontId="8" fillId="0" borderId="0" xfId="0" applyFont="1" applyAlignment="1">
      <alignment horizontal="center"/>
    </xf>
    <xf numFmtId="0" fontId="4" fillId="0" borderId="1" xfId="0" applyFont="1" applyBorder="1" applyAlignment="1"/>
    <xf numFmtId="0" fontId="4" fillId="2" borderId="0" xfId="0" applyFont="1" applyFill="1" applyAlignment="1"/>
    <xf numFmtId="0" fontId="6" fillId="0" borderId="2" xfId="0" applyFont="1" applyBorder="1" applyAlignment="1">
      <alignment horizontal="center"/>
    </xf>
    <xf numFmtId="0" fontId="6" fillId="0" borderId="2" xfId="0" applyFont="1" applyBorder="1" applyAlignment="1"/>
    <xf numFmtId="0" fontId="6" fillId="0" borderId="3" xfId="0" applyFont="1" applyBorder="1" applyAlignment="1"/>
    <xf numFmtId="164" fontId="6" fillId="0" borderId="4" xfId="0" applyNumberFormat="1" applyFont="1" applyBorder="1" applyAlignment="1">
      <alignment horizontal="center"/>
    </xf>
    <xf numFmtId="164" fontId="6" fillId="0" borderId="4" xfId="0" applyNumberFormat="1" applyFont="1" applyBorder="1" applyAlignment="1"/>
    <xf numFmtId="165" fontId="6" fillId="0" borderId="4" xfId="0" applyNumberFormat="1" applyFont="1" applyBorder="1" applyAlignment="1"/>
    <xf numFmtId="164" fontId="6" fillId="0" borderId="5" xfId="0" applyNumberFormat="1" applyFont="1" applyBorder="1" applyAlignment="1"/>
    <xf numFmtId="166" fontId="9" fillId="3" borderId="3" xfId="0" applyNumberFormat="1" applyFont="1" applyFill="1" applyBorder="1" applyAlignment="1" applyProtection="1">
      <alignment horizontal="center"/>
      <protection locked="0"/>
    </xf>
    <xf numFmtId="0" fontId="11" fillId="5" borderId="7" xfId="0" applyFont="1" applyFill="1" applyBorder="1" applyAlignment="1">
      <alignment horizontal="center" wrapText="1"/>
    </xf>
    <xf numFmtId="49" fontId="12" fillId="6" borderId="8" xfId="0" applyNumberFormat="1" applyFont="1" applyFill="1" applyBorder="1" applyAlignment="1">
      <alignment horizontal="right"/>
    </xf>
    <xf numFmtId="49" fontId="12" fillId="6" borderId="2" xfId="0" applyNumberFormat="1" applyFont="1" applyFill="1" applyBorder="1" applyAlignment="1" applyProtection="1">
      <alignment horizontal="center"/>
      <protection locked="0"/>
    </xf>
    <xf numFmtId="0" fontId="12" fillId="6" borderId="2" xfId="0" applyFont="1" applyFill="1" applyBorder="1" applyAlignment="1">
      <alignment horizontal="center"/>
    </xf>
    <xf numFmtId="0" fontId="13" fillId="5" borderId="10" xfId="0" applyFont="1" applyFill="1" applyBorder="1" applyAlignment="1">
      <alignment horizontal="center"/>
    </xf>
    <xf numFmtId="0" fontId="13" fillId="5" borderId="11" xfId="0" applyFont="1" applyFill="1" applyBorder="1" applyAlignment="1">
      <alignment horizontal="center" wrapText="1"/>
    </xf>
    <xf numFmtId="0" fontId="5" fillId="4" borderId="0" xfId="0" applyFont="1" applyFill="1" applyAlignment="1"/>
    <xf numFmtId="0" fontId="13" fillId="5" borderId="12" xfId="0" applyFont="1" applyFill="1" applyBorder="1" applyAlignment="1">
      <alignment horizontal="center" vertical="center"/>
    </xf>
    <xf numFmtId="0" fontId="13" fillId="5" borderId="13" xfId="0" applyFont="1" applyFill="1" applyBorder="1" applyAlignment="1">
      <alignment horizontal="center" wrapText="1"/>
    </xf>
    <xf numFmtId="0" fontId="14" fillId="5" borderId="13" xfId="0" applyFont="1" applyFill="1" applyBorder="1" applyAlignment="1">
      <alignment horizontal="center" vertical="center"/>
    </xf>
    <xf numFmtId="0" fontId="13" fillId="5" borderId="13" xfId="0" applyFont="1" applyFill="1" applyBorder="1" applyAlignment="1">
      <alignment horizontal="center" vertical="top" wrapText="1"/>
    </xf>
    <xf numFmtId="0" fontId="13" fillId="5" borderId="13" xfId="0" applyFont="1" applyFill="1" applyBorder="1" applyAlignment="1">
      <alignment horizontal="left" vertical="top" wrapText="1"/>
    </xf>
    <xf numFmtId="0" fontId="13" fillId="5" borderId="13" xfId="0" applyFont="1" applyFill="1" applyBorder="1" applyAlignment="1">
      <alignment horizontal="center" vertical="center" wrapText="1"/>
    </xf>
    <xf numFmtId="0" fontId="13" fillId="5" borderId="13" xfId="0" applyFont="1" applyFill="1" applyBorder="1" applyAlignment="1">
      <alignment horizontal="left" wrapText="1"/>
    </xf>
    <xf numFmtId="0" fontId="13" fillId="5" borderId="14" xfId="0" applyFont="1" applyFill="1" applyBorder="1" applyAlignment="1">
      <alignment horizontal="center" wrapText="1"/>
    </xf>
    <xf numFmtId="0" fontId="13" fillId="7" borderId="15" xfId="0" applyFont="1" applyFill="1" applyBorder="1" applyAlignment="1">
      <alignment horizontal="center" wrapText="1"/>
    </xf>
    <xf numFmtId="0" fontId="15" fillId="7" borderId="6" xfId="0" applyFont="1" applyFill="1" applyBorder="1" applyAlignment="1">
      <alignment horizontal="center" wrapText="1"/>
    </xf>
    <xf numFmtId="0" fontId="16" fillId="8" borderId="16" xfId="0" applyFont="1" applyFill="1" applyBorder="1" applyAlignment="1">
      <alignment horizontal="center"/>
    </xf>
    <xf numFmtId="0" fontId="5" fillId="8" borderId="17" xfId="0" applyFont="1" applyFill="1" applyBorder="1" applyAlignment="1">
      <alignment horizontal="center"/>
    </xf>
    <xf numFmtId="0" fontId="5" fillId="8" borderId="14" xfId="0" applyFont="1" applyFill="1" applyBorder="1" applyAlignment="1">
      <alignment horizontal="center"/>
    </xf>
    <xf numFmtId="0" fontId="5" fillId="3" borderId="18" xfId="0" applyFont="1" applyFill="1" applyBorder="1" applyAlignment="1" applyProtection="1">
      <alignment horizontal="center"/>
      <protection locked="0"/>
    </xf>
    <xf numFmtId="0" fontId="17" fillId="3" borderId="19" xfId="0" applyFont="1" applyFill="1" applyBorder="1" applyAlignment="1" applyProtection="1">
      <alignment horizontal="left"/>
      <protection locked="0"/>
    </xf>
    <xf numFmtId="0" fontId="18" fillId="3" borderId="18" xfId="0" applyFont="1" applyFill="1" applyBorder="1" applyAlignment="1" applyProtection="1">
      <alignment horizontal="center"/>
      <protection locked="0"/>
    </xf>
    <xf numFmtId="0" fontId="19" fillId="3" borderId="18" xfId="0" applyFont="1" applyFill="1" applyBorder="1" applyAlignment="1" applyProtection="1">
      <alignment horizontal="center"/>
      <protection locked="0"/>
    </xf>
    <xf numFmtId="0" fontId="5" fillId="3" borderId="18" xfId="0" applyFont="1" applyFill="1" applyBorder="1" applyAlignment="1" applyProtection="1">
      <alignment horizontal="left"/>
      <protection locked="0"/>
    </xf>
    <xf numFmtId="0" fontId="18" fillId="3" borderId="20" xfId="0" applyFont="1" applyFill="1" applyBorder="1" applyAlignment="1" applyProtection="1">
      <alignment horizontal="center"/>
      <protection locked="0"/>
    </xf>
    <xf numFmtId="0" fontId="20" fillId="0" borderId="21" xfId="0" applyFont="1" applyBorder="1" applyAlignment="1">
      <alignment horizontal="center"/>
    </xf>
    <xf numFmtId="0" fontId="21" fillId="0" borderId="11" xfId="0" applyFont="1" applyBorder="1" applyAlignment="1">
      <alignment horizontal="center"/>
    </xf>
    <xf numFmtId="0" fontId="5" fillId="8" borderId="22" xfId="0" applyFont="1" applyFill="1" applyBorder="1" applyAlignment="1">
      <alignment horizontal="center"/>
    </xf>
    <xf numFmtId="166" fontId="5" fillId="3" borderId="19" xfId="0" applyNumberFormat="1" applyFont="1" applyFill="1" applyBorder="1" applyAlignment="1" applyProtection="1">
      <alignment horizontal="left"/>
      <protection locked="0"/>
    </xf>
    <xf numFmtId="0" fontId="5" fillId="3" borderId="19" xfId="0" applyFont="1" applyFill="1" applyBorder="1" applyAlignment="1" applyProtection="1">
      <alignment horizontal="center"/>
      <protection locked="0"/>
    </xf>
    <xf numFmtId="0" fontId="18" fillId="3" borderId="23" xfId="0" applyFont="1" applyFill="1" applyBorder="1" applyAlignment="1" applyProtection="1">
      <alignment horizontal="center"/>
      <protection locked="0"/>
    </xf>
    <xf numFmtId="0" fontId="5" fillId="3" borderId="19" xfId="0" applyFont="1" applyFill="1" applyBorder="1" applyAlignment="1" applyProtection="1">
      <alignment horizontal="left"/>
      <protection locked="0"/>
    </xf>
    <xf numFmtId="0" fontId="5" fillId="3" borderId="23" xfId="0" applyFont="1" applyFill="1" applyBorder="1" applyAlignment="1" applyProtection="1">
      <alignment horizontal="center"/>
      <protection locked="0"/>
    </xf>
    <xf numFmtId="0" fontId="20" fillId="0" borderId="24" xfId="0" applyFont="1" applyBorder="1" applyAlignment="1">
      <alignment horizontal="center"/>
    </xf>
    <xf numFmtId="0" fontId="5" fillId="4" borderId="25" xfId="0" applyFont="1" applyFill="1" applyBorder="1" applyAlignment="1">
      <alignment horizontal="center"/>
    </xf>
    <xf numFmtId="0" fontId="16" fillId="8" borderId="26" xfId="0" applyFont="1" applyFill="1" applyBorder="1" applyAlignment="1">
      <alignment horizontal="center"/>
    </xf>
    <xf numFmtId="0" fontId="5" fillId="4" borderId="2" xfId="0" applyFont="1" applyFill="1" applyBorder="1" applyAlignment="1"/>
    <xf numFmtId="0" fontId="5" fillId="4" borderId="3" xfId="0" applyFont="1" applyFill="1" applyBorder="1" applyAlignment="1"/>
    <xf numFmtId="0" fontId="16" fillId="8" borderId="25" xfId="0" applyFont="1" applyFill="1" applyBorder="1" applyAlignment="1">
      <alignment horizontal="center"/>
    </xf>
    <xf numFmtId="0" fontId="5" fillId="4" borderId="1" xfId="0" applyFont="1" applyFill="1" applyBorder="1" applyAlignment="1"/>
    <xf numFmtId="0" fontId="16" fillId="8" borderId="28" xfId="0" applyFont="1" applyFill="1" applyBorder="1" applyAlignment="1">
      <alignment horizontal="center"/>
    </xf>
    <xf numFmtId="0" fontId="22" fillId="8" borderId="17" xfId="0" applyFont="1" applyFill="1" applyBorder="1" applyAlignment="1">
      <alignment horizontal="center"/>
    </xf>
    <xf numFmtId="0" fontId="16" fillId="4" borderId="25" xfId="0" applyFont="1" applyFill="1" applyBorder="1" applyAlignment="1">
      <alignment horizontal="center"/>
    </xf>
    <xf numFmtId="0" fontId="5" fillId="8" borderId="29" xfId="0" applyFont="1" applyFill="1" applyBorder="1" applyAlignment="1">
      <alignment horizontal="center"/>
    </xf>
    <xf numFmtId="0" fontId="16" fillId="4" borderId="30" xfId="0" applyFont="1" applyFill="1" applyBorder="1" applyAlignment="1">
      <alignment horizontal="center"/>
    </xf>
    <xf numFmtId="0" fontId="16" fillId="4" borderId="31" xfId="0" applyFont="1" applyFill="1" applyBorder="1" applyAlignment="1">
      <alignment horizontal="center"/>
    </xf>
    <xf numFmtId="0" fontId="5" fillId="4" borderId="25" xfId="0" applyFont="1" applyFill="1" applyBorder="1" applyAlignment="1">
      <alignment horizontal="right"/>
    </xf>
    <xf numFmtId="0" fontId="5" fillId="8" borderId="32" xfId="0" applyFont="1" applyFill="1" applyBorder="1" applyAlignment="1">
      <alignment horizontal="center"/>
    </xf>
    <xf numFmtId="0" fontId="5" fillId="4" borderId="30" xfId="0" applyFont="1" applyFill="1" applyBorder="1" applyAlignment="1">
      <alignment horizontal="right"/>
    </xf>
    <xf numFmtId="0" fontId="5" fillId="8" borderId="28" xfId="0" applyFont="1" applyFill="1" applyBorder="1" applyAlignment="1">
      <alignment horizontal="center"/>
    </xf>
    <xf numFmtId="0" fontId="5" fillId="4" borderId="33" xfId="0" applyFont="1" applyFill="1" applyBorder="1" applyAlignment="1">
      <alignment horizontal="center"/>
    </xf>
    <xf numFmtId="0" fontId="5" fillId="4" borderId="4" xfId="0" applyFont="1" applyFill="1" applyBorder="1" applyAlignment="1"/>
    <xf numFmtId="0" fontId="5" fillId="4" borderId="5" xfId="0" applyFont="1" applyFill="1" applyBorder="1" applyAlignment="1"/>
    <xf numFmtId="0" fontId="16" fillId="4" borderId="34" xfId="0" applyFont="1" applyFill="1" applyBorder="1" applyAlignment="1">
      <alignment horizontal="center"/>
    </xf>
    <xf numFmtId="0" fontId="5" fillId="4" borderId="32" xfId="0" applyFont="1" applyFill="1" applyBorder="1" applyAlignment="1">
      <alignment horizontal="center"/>
    </xf>
    <xf numFmtId="0" fontId="23" fillId="5" borderId="0" xfId="0" applyFont="1" applyFill="1" applyAlignment="1">
      <alignment horizontal="center" wrapText="1"/>
    </xf>
    <xf numFmtId="0" fontId="13" fillId="5" borderId="0" xfId="0" applyFont="1" applyFill="1" applyAlignment="1">
      <alignment horizontal="center" wrapText="1"/>
    </xf>
    <xf numFmtId="0" fontId="1" fillId="8" borderId="17" xfId="0" applyFont="1" applyFill="1" applyBorder="1" applyAlignment="1">
      <alignment horizontal="center"/>
    </xf>
    <xf numFmtId="1" fontId="5" fillId="8" borderId="32" xfId="0" applyNumberFormat="1" applyFont="1" applyFill="1" applyBorder="1" applyAlignment="1">
      <alignment horizontal="center"/>
    </xf>
    <xf numFmtId="1" fontId="5" fillId="8" borderId="35" xfId="0" applyNumberFormat="1" applyFont="1" applyFill="1" applyBorder="1" applyAlignment="1">
      <alignment horizontal="center"/>
    </xf>
    <xf numFmtId="0" fontId="4" fillId="3" borderId="0" xfId="0" applyFont="1" applyFill="1" applyAlignment="1"/>
    <xf numFmtId="0" fontId="1" fillId="3" borderId="0" xfId="0" applyFont="1" applyFill="1" applyAlignment="1"/>
    <xf numFmtId="0" fontId="24" fillId="3" borderId="20" xfId="0" applyFont="1" applyFill="1" applyBorder="1" applyAlignment="1" applyProtection="1">
      <alignment horizontal="center"/>
      <protection locked="0"/>
    </xf>
    <xf numFmtId="0" fontId="5" fillId="3" borderId="18" xfId="0" applyFont="1" applyFill="1" applyBorder="1" applyAlignment="1" applyProtection="1">
      <protection locked="0"/>
    </xf>
    <xf numFmtId="0" fontId="5" fillId="3" borderId="19" xfId="0" applyFont="1" applyFill="1" applyBorder="1" applyAlignment="1" applyProtection="1">
      <protection locked="0"/>
    </xf>
    <xf numFmtId="0" fontId="5" fillId="3" borderId="37" xfId="0" applyFont="1" applyFill="1" applyBorder="1" applyAlignment="1" applyProtection="1">
      <alignment horizontal="left"/>
      <protection locked="0"/>
    </xf>
    <xf numFmtId="0" fontId="5" fillId="3" borderId="37" xfId="0" applyFont="1" applyFill="1" applyBorder="1" applyAlignment="1" applyProtection="1">
      <protection locked="0"/>
    </xf>
    <xf numFmtId="0" fontId="18" fillId="3" borderId="38" xfId="0" applyFont="1" applyFill="1" applyBorder="1" applyAlignment="1" applyProtection="1">
      <alignment horizontal="center"/>
      <protection locked="0"/>
    </xf>
    <xf numFmtId="0" fontId="5" fillId="3" borderId="37" xfId="0" applyFont="1" applyFill="1" applyBorder="1" applyAlignment="1" applyProtection="1">
      <alignment horizontal="center"/>
      <protection locked="0"/>
    </xf>
    <xf numFmtId="0" fontId="19" fillId="3" borderId="36" xfId="0" applyFont="1" applyFill="1" applyBorder="1" applyAlignment="1" applyProtection="1">
      <alignment horizontal="center"/>
      <protection locked="0"/>
    </xf>
    <xf numFmtId="0" fontId="18" fillId="3" borderId="36" xfId="0" applyFont="1" applyFill="1" applyBorder="1" applyAlignment="1" applyProtection="1">
      <alignment horizontal="center"/>
      <protection locked="0"/>
    </xf>
    <xf numFmtId="0" fontId="5" fillId="3" borderId="38" xfId="0" applyFont="1" applyFill="1" applyBorder="1" applyAlignment="1" applyProtection="1">
      <alignment horizontal="center"/>
      <protection locked="0"/>
    </xf>
    <xf numFmtId="0" fontId="1" fillId="9" borderId="0" xfId="0" applyFont="1" applyFill="1" applyAlignment="1"/>
    <xf numFmtId="0" fontId="1" fillId="9" borderId="0" xfId="0" applyFont="1" applyFill="1" applyAlignment="1" applyProtection="1">
      <protection locked="0"/>
    </xf>
    <xf numFmtId="0" fontId="1" fillId="9" borderId="39" xfId="0" applyFont="1" applyFill="1" applyBorder="1" applyAlignment="1"/>
    <xf numFmtId="0" fontId="1" fillId="9" borderId="0" xfId="0" applyFont="1" applyFill="1" applyAlignment="1">
      <alignment horizontal="center"/>
    </xf>
    <xf numFmtId="0" fontId="1" fillId="0" borderId="0" xfId="0" applyFont="1" applyAlignment="1">
      <alignment horizontal="center"/>
    </xf>
    <xf numFmtId="0" fontId="4" fillId="0" borderId="0" xfId="0" applyFont="1" applyAlignment="1" applyProtection="1">
      <alignment horizontal="center"/>
      <protection locked="0"/>
    </xf>
    <xf numFmtId="0" fontId="4" fillId="0" borderId="0" xfId="0" applyFont="1" applyAlignment="1" applyProtection="1">
      <protection locked="0"/>
    </xf>
    <xf numFmtId="0" fontId="6" fillId="0" borderId="0" xfId="0" applyFont="1" applyAlignment="1">
      <alignment horizontal="center"/>
    </xf>
    <xf numFmtId="0" fontId="25" fillId="0" borderId="0" xfId="0" applyFont="1" applyAlignment="1"/>
    <xf numFmtId="0" fontId="25" fillId="0" borderId="0" xfId="1" applyFont="1" applyAlignment="1" applyProtection="1">
      <alignment horizontal="center"/>
    </xf>
    <xf numFmtId="0" fontId="25" fillId="0" borderId="0" xfId="1" applyFont="1">
      <protection locked="0"/>
    </xf>
    <xf numFmtId="0" fontId="26" fillId="0" borderId="0" xfId="1" applyFont="1">
      <protection locked="0"/>
    </xf>
    <xf numFmtId="0" fontId="25" fillId="0" borderId="0" xfId="0" applyFont="1" applyAlignment="1" applyProtection="1">
      <alignment horizontal="center"/>
      <protection locked="0"/>
    </xf>
    <xf numFmtId="0" fontId="25" fillId="0" borderId="0" xfId="1" applyFont="1" applyAlignment="1">
      <alignment horizontal="left"/>
      <protection locked="0"/>
    </xf>
    <xf numFmtId="0" fontId="25" fillId="0" borderId="0" xfId="0" applyFont="1" applyAlignment="1" applyProtection="1">
      <protection locked="0"/>
    </xf>
    <xf numFmtId="0" fontId="27" fillId="4" borderId="0" xfId="0" applyFont="1" applyFill="1" applyAlignment="1" applyProtection="1">
      <alignment horizontal="center"/>
      <protection locked="0"/>
    </xf>
    <xf numFmtId="0" fontId="27" fillId="4" borderId="0" xfId="0" applyFont="1" applyFill="1" applyAlignment="1" applyProtection="1">
      <protection locked="0"/>
    </xf>
    <xf numFmtId="0" fontId="4" fillId="8" borderId="0" xfId="0" applyFont="1" applyFill="1" applyAlignment="1"/>
    <xf numFmtId="0" fontId="4" fillId="8" borderId="0" xfId="0" applyFont="1" applyFill="1" applyAlignment="1" applyProtection="1">
      <alignment horizontal="center"/>
      <protection locked="0"/>
    </xf>
    <xf numFmtId="0" fontId="4" fillId="8" borderId="0" xfId="0" applyFont="1" applyFill="1" applyAlignment="1" applyProtection="1">
      <protection locked="0"/>
    </xf>
    <xf numFmtId="0" fontId="27" fillId="0" borderId="0" xfId="0" applyFont="1" applyAlignment="1" applyProtection="1">
      <protection locked="0"/>
    </xf>
    <xf numFmtId="166" fontId="27" fillId="4" borderId="0" xfId="0" applyNumberFormat="1" applyFont="1" applyFill="1" applyAlignment="1" applyProtection="1">
      <alignment horizontal="center"/>
      <protection locked="0"/>
    </xf>
    <xf numFmtId="0" fontId="28" fillId="5" borderId="40" xfId="0" applyFont="1" applyFill="1" applyBorder="1" applyAlignment="1">
      <alignment horizontal="right" vertical="center" wrapText="1"/>
    </xf>
    <xf numFmtId="0" fontId="28" fillId="5" borderId="40" xfId="0" applyFont="1" applyFill="1" applyBorder="1" applyAlignment="1">
      <alignment horizontal="right" vertical="center"/>
    </xf>
    <xf numFmtId="0" fontId="28" fillId="5" borderId="41" xfId="0" applyFont="1" applyFill="1" applyBorder="1" applyAlignment="1">
      <alignment horizontal="center" vertical="center" wrapText="1"/>
    </xf>
    <xf numFmtId="0" fontId="28" fillId="5" borderId="41" xfId="0" applyFont="1" applyFill="1" applyBorder="1" applyAlignment="1" applyProtection="1">
      <alignment horizontal="center" vertical="center"/>
      <protection locked="0"/>
    </xf>
    <xf numFmtId="0" fontId="28" fillId="5" borderId="22" xfId="0" applyFont="1" applyFill="1" applyBorder="1" applyAlignment="1" applyProtection="1">
      <alignment horizontal="right" vertical="center"/>
      <protection locked="0"/>
    </xf>
    <xf numFmtId="0" fontId="28" fillId="5" borderId="19" xfId="0" applyFont="1" applyFill="1" applyBorder="1" applyAlignment="1">
      <alignment horizontal="center" wrapText="1"/>
    </xf>
    <xf numFmtId="0" fontId="27" fillId="0" borderId="0" xfId="0" applyFont="1" applyAlignment="1" applyProtection="1">
      <alignment horizontal="center"/>
      <protection locked="0"/>
    </xf>
    <xf numFmtId="0" fontId="29" fillId="5" borderId="7" xfId="0" applyFont="1" applyFill="1" applyBorder="1" applyAlignment="1">
      <alignment horizontal="left" vertical="center" wrapText="1"/>
    </xf>
    <xf numFmtId="0" fontId="29" fillId="5" borderId="42" xfId="0" applyFont="1" applyFill="1" applyBorder="1" applyAlignment="1">
      <alignment horizontal="left" vertical="center" wrapText="1"/>
    </xf>
    <xf numFmtId="0" fontId="29" fillId="5" borderId="42" xfId="0" applyFont="1" applyFill="1" applyBorder="1" applyAlignment="1">
      <alignment horizontal="center" vertical="center" wrapText="1"/>
    </xf>
    <xf numFmtId="0" fontId="29" fillId="5" borderId="42" xfId="0" applyFont="1" applyFill="1" applyBorder="1" applyAlignment="1">
      <alignment horizontal="center" vertical="top" wrapText="1"/>
    </xf>
    <xf numFmtId="0" fontId="29" fillId="5" borderId="7" xfId="0" applyFont="1" applyFill="1" applyBorder="1" applyAlignment="1">
      <alignment horizontal="center" wrapText="1"/>
    </xf>
    <xf numFmtId="0" fontId="29" fillId="5" borderId="7" xfId="0" applyFont="1" applyFill="1" applyBorder="1" applyAlignment="1">
      <alignment horizontal="left" vertical="top" wrapText="1"/>
    </xf>
    <xf numFmtId="0" fontId="29" fillId="7" borderId="7" xfId="0" applyFont="1" applyFill="1" applyBorder="1" applyAlignment="1">
      <alignment horizontal="center" wrapText="1"/>
    </xf>
    <xf numFmtId="0" fontId="29" fillId="7" borderId="6" xfId="0" applyFont="1" applyFill="1" applyBorder="1" applyAlignment="1">
      <alignment horizontal="center" wrapText="1"/>
    </xf>
    <xf numFmtId="0" fontId="30" fillId="10" borderId="7" xfId="0" applyFont="1" applyFill="1" applyBorder="1" applyAlignment="1">
      <alignment horizontal="center"/>
    </xf>
    <xf numFmtId="49" fontId="31" fillId="3" borderId="7" xfId="0" applyNumberFormat="1" applyFont="1" applyFill="1" applyBorder="1" applyAlignment="1">
      <alignment horizontal="center"/>
    </xf>
    <xf numFmtId="167" fontId="30" fillId="10" borderId="7" xfId="0" applyNumberFormat="1" applyFont="1" applyFill="1" applyBorder="1" applyAlignment="1">
      <alignment horizontal="center"/>
    </xf>
    <xf numFmtId="0" fontId="30" fillId="3" borderId="7" xfId="0" applyFont="1" applyFill="1" applyBorder="1" applyAlignment="1">
      <alignment horizontal="center"/>
    </xf>
    <xf numFmtId="0" fontId="27" fillId="3" borderId="7" xfId="0" applyFont="1" applyFill="1" applyBorder="1" applyAlignment="1">
      <alignment horizontal="center"/>
    </xf>
    <xf numFmtId="0" fontId="4" fillId="3" borderId="7" xfId="0" applyFont="1" applyFill="1" applyBorder="1" applyAlignment="1">
      <alignment horizontal="center"/>
    </xf>
    <xf numFmtId="0" fontId="32" fillId="0" borderId="7" xfId="0" applyFont="1" applyBorder="1" applyAlignment="1">
      <alignment horizontal="center"/>
    </xf>
    <xf numFmtId="0" fontId="4" fillId="0" borderId="34" xfId="0" applyFont="1" applyBorder="1" applyAlignment="1"/>
    <xf numFmtId="0" fontId="33" fillId="0" borderId="8" xfId="0" applyFont="1" applyBorder="1" applyAlignment="1">
      <alignment horizontal="center"/>
    </xf>
    <xf numFmtId="0" fontId="4" fillId="0" borderId="43" xfId="0" applyFont="1" applyBorder="1" applyAlignment="1"/>
    <xf numFmtId="0" fontId="32" fillId="0" borderId="42" xfId="0" applyFont="1" applyBorder="1" applyAlignment="1">
      <alignment horizontal="center"/>
    </xf>
    <xf numFmtId="0" fontId="4" fillId="0" borderId="44" xfId="0" applyFont="1" applyBorder="1" applyAlignment="1"/>
    <xf numFmtId="0" fontId="33" fillId="0" borderId="45" xfId="0" applyFont="1" applyBorder="1" applyAlignment="1">
      <alignment horizontal="center"/>
    </xf>
    <xf numFmtId="0" fontId="4" fillId="0" borderId="46" xfId="0" applyFont="1" applyBorder="1" applyAlignment="1"/>
    <xf numFmtId="0" fontId="4" fillId="0" borderId="42" xfId="0" applyFont="1" applyBorder="1" applyAlignment="1"/>
    <xf numFmtId="49" fontId="34" fillId="3" borderId="7" xfId="0" applyNumberFormat="1" applyFont="1" applyFill="1" applyBorder="1" applyAlignment="1">
      <alignment horizontal="center"/>
    </xf>
    <xf numFmtId="168" fontId="4" fillId="3" borderId="7" xfId="0" applyNumberFormat="1" applyFont="1" applyFill="1" applyBorder="1" applyAlignment="1">
      <alignment horizontal="center"/>
    </xf>
    <xf numFmtId="0" fontId="4" fillId="0" borderId="47" xfId="0" applyFont="1" applyBorder="1" applyAlignment="1"/>
    <xf numFmtId="0" fontId="4" fillId="0" borderId="7" xfId="0" applyFont="1" applyBorder="1" applyAlignment="1"/>
    <xf numFmtId="0" fontId="27" fillId="0" borderId="34" xfId="0" applyFont="1" applyBorder="1" applyAlignment="1"/>
    <xf numFmtId="0" fontId="6" fillId="0" borderId="45" xfId="0" applyFont="1" applyBorder="1" applyAlignment="1">
      <alignment horizontal="center"/>
    </xf>
    <xf numFmtId="0" fontId="4" fillId="11" borderId="48" xfId="0" applyFont="1" applyFill="1" applyBorder="1" applyAlignment="1"/>
    <xf numFmtId="0" fontId="4" fillId="11" borderId="42" xfId="0" applyFont="1" applyFill="1" applyBorder="1" applyAlignment="1"/>
    <xf numFmtId="0" fontId="27" fillId="11" borderId="44" xfId="0" applyFont="1" applyFill="1" applyBorder="1" applyAlignment="1"/>
    <xf numFmtId="0" fontId="4" fillId="11" borderId="44" xfId="0" applyFont="1" applyFill="1" applyBorder="1" applyAlignment="1"/>
    <xf numFmtId="0" fontId="4" fillId="0" borderId="49" xfId="0" applyFont="1" applyBorder="1" applyAlignment="1"/>
    <xf numFmtId="0" fontId="4" fillId="0" borderId="48" xfId="0" applyFont="1" applyBorder="1" applyAlignment="1"/>
    <xf numFmtId="0" fontId="27" fillId="0" borderId="44" xfId="0" applyFont="1" applyBorder="1" applyAlignment="1"/>
    <xf numFmtId="0" fontId="6" fillId="0" borderId="44" xfId="0" applyFont="1" applyBorder="1" applyAlignment="1">
      <alignment horizontal="center"/>
    </xf>
    <xf numFmtId="0" fontId="4" fillId="0" borderId="50" xfId="0" applyFont="1" applyBorder="1" applyAlignment="1"/>
    <xf numFmtId="0" fontId="30" fillId="3" borderId="51" xfId="0" applyFont="1" applyFill="1" applyBorder="1" applyAlignment="1">
      <alignment horizontal="center"/>
    </xf>
    <xf numFmtId="0" fontId="4" fillId="3" borderId="51" xfId="0" applyFont="1" applyFill="1" applyBorder="1" applyAlignment="1">
      <alignment horizontal="center"/>
    </xf>
    <xf numFmtId="0" fontId="4" fillId="0" borderId="52" xfId="0" applyFont="1" applyBorder="1" applyAlignment="1"/>
    <xf numFmtId="0" fontId="27" fillId="0" borderId="53" xfId="0" applyFont="1" applyBorder="1" applyAlignment="1"/>
    <xf numFmtId="0" fontId="4" fillId="0" borderId="53" xfId="0" applyFont="1" applyBorder="1" applyAlignment="1"/>
    <xf numFmtId="0" fontId="6" fillId="0" borderId="53" xfId="0" applyFont="1" applyBorder="1" applyAlignment="1">
      <alignment horizontal="center"/>
    </xf>
    <xf numFmtId="0" fontId="4" fillId="0" borderId="54" xfId="0" applyFont="1" applyBorder="1" applyAlignment="1"/>
    <xf numFmtId="0" fontId="4" fillId="0" borderId="0" xfId="0" applyFont="1" applyAlignment="1">
      <alignment horizontal="left"/>
    </xf>
    <xf numFmtId="0" fontId="4" fillId="13" borderId="4" xfId="0" applyFont="1" applyFill="1" applyBorder="1" applyAlignment="1"/>
    <xf numFmtId="0" fontId="4" fillId="14" borderId="25" xfId="0" applyFont="1" applyFill="1" applyBorder="1" applyAlignment="1">
      <alignment horizontal="center" wrapText="1"/>
    </xf>
    <xf numFmtId="0" fontId="4" fillId="4" borderId="25" xfId="0" applyFont="1" applyFill="1" applyBorder="1" applyAlignment="1"/>
    <xf numFmtId="0" fontId="4" fillId="15" borderId="0" xfId="0" applyFont="1" applyFill="1" applyAlignment="1">
      <alignment horizontal="center"/>
    </xf>
    <xf numFmtId="0" fontId="4" fillId="15" borderId="0" xfId="0" applyFont="1" applyFill="1" applyAlignment="1"/>
    <xf numFmtId="0" fontId="4" fillId="14" borderId="11" xfId="0" applyFont="1" applyFill="1" applyBorder="1" applyAlignment="1">
      <alignment horizontal="center"/>
    </xf>
    <xf numFmtId="0" fontId="4" fillId="4" borderId="11" xfId="0" applyFont="1" applyFill="1" applyBorder="1" applyAlignment="1"/>
    <xf numFmtId="0" fontId="6" fillId="14" borderId="11" xfId="0" applyFont="1" applyFill="1" applyBorder="1" applyAlignment="1">
      <alignment horizontal="center"/>
    </xf>
    <xf numFmtId="0" fontId="4" fillId="14" borderId="30" xfId="0" applyFont="1" applyFill="1" applyBorder="1" applyAlignment="1">
      <alignment horizontal="center"/>
    </xf>
    <xf numFmtId="0" fontId="38" fillId="0" borderId="0" xfId="1" applyFont="1" applyAlignment="1" applyProtection="1">
      <alignment horizontal="center"/>
    </xf>
    <xf numFmtId="0" fontId="38" fillId="0" borderId="0" xfId="1" applyFont="1" applyProtection="1"/>
    <xf numFmtId="0" fontId="38" fillId="0" borderId="0" xfId="0" applyFont="1" applyAlignment="1">
      <alignment horizontal="center"/>
    </xf>
    <xf numFmtId="0" fontId="39" fillId="0" borderId="0" xfId="1" applyFont="1" applyProtection="1"/>
    <xf numFmtId="0" fontId="38" fillId="0" borderId="0" xfId="1" applyFont="1" applyAlignment="1" applyProtection="1">
      <alignment horizontal="left"/>
    </xf>
    <xf numFmtId="0" fontId="25" fillId="0" borderId="0" xfId="0" quotePrefix="1" applyFont="1" applyAlignment="1">
      <alignment horizontal="right"/>
    </xf>
    <xf numFmtId="0" fontId="40" fillId="16" borderId="0" xfId="0" applyFont="1" applyFill="1" applyAlignment="1">
      <alignment horizontal="centerContinuous"/>
    </xf>
    <xf numFmtId="0" fontId="41" fillId="4" borderId="57" xfId="0" applyFont="1" applyFill="1" applyBorder="1" applyAlignment="1">
      <alignment horizontal="centerContinuous"/>
    </xf>
    <xf numFmtId="0" fontId="41" fillId="4" borderId="61" xfId="0" applyFont="1" applyFill="1" applyBorder="1" applyAlignment="1">
      <alignment horizontal="centerContinuous"/>
    </xf>
    <xf numFmtId="0" fontId="42" fillId="4" borderId="61" xfId="0" applyFont="1" applyFill="1" applyBorder="1" applyAlignment="1">
      <alignment horizontal="left" vertical="center" wrapText="1"/>
    </xf>
    <xf numFmtId="0" fontId="41" fillId="4" borderId="31" xfId="0" applyFont="1" applyFill="1" applyBorder="1" applyAlignment="1">
      <alignment horizontal="centerContinuous"/>
    </xf>
    <xf numFmtId="0" fontId="38" fillId="0" borderId="0" xfId="0" applyFont="1" applyAlignment="1"/>
    <xf numFmtId="0" fontId="25" fillId="0" borderId="0" xfId="0" applyFont="1" applyAlignment="1">
      <alignment horizontal="right"/>
    </xf>
    <xf numFmtId="0" fontId="30" fillId="0" borderId="0" xfId="0" applyFont="1" applyAlignment="1">
      <alignment horizontal="right"/>
    </xf>
    <xf numFmtId="0" fontId="4" fillId="0" borderId="0" xfId="0" applyFont="1" applyAlignment="1">
      <alignment wrapText="1"/>
    </xf>
    <xf numFmtId="0" fontId="43" fillId="5" borderId="19" xfId="0" applyFont="1" applyFill="1" applyBorder="1" applyAlignment="1">
      <alignment horizontal="center"/>
    </xf>
    <xf numFmtId="0" fontId="43" fillId="5" borderId="19" xfId="0" applyFont="1" applyFill="1" applyBorder="1" applyAlignment="1">
      <alignment horizontal="center" wrapText="1"/>
    </xf>
    <xf numFmtId="0" fontId="43" fillId="7" borderId="19" xfId="0" applyFont="1" applyFill="1" applyBorder="1" applyAlignment="1">
      <alignment horizontal="center" wrapText="1"/>
    </xf>
    <xf numFmtId="0" fontId="43" fillId="5" borderId="59" xfId="0" applyFont="1" applyFill="1" applyBorder="1" applyAlignment="1">
      <alignment horizontal="center" wrapText="1"/>
    </xf>
    <xf numFmtId="0" fontId="44" fillId="0" borderId="0" xfId="0" applyFont="1" applyAlignment="1" applyProtection="1">
      <protection locked="0"/>
    </xf>
    <xf numFmtId="168" fontId="4" fillId="3" borderId="19" xfId="0" applyNumberFormat="1" applyFont="1" applyFill="1" applyBorder="1" applyAlignment="1" applyProtection="1">
      <alignment horizontal="center"/>
      <protection locked="0"/>
    </xf>
    <xf numFmtId="166" fontId="4" fillId="3" borderId="19" xfId="0" applyNumberFormat="1" applyFont="1" applyFill="1" applyBorder="1" applyAlignment="1" applyProtection="1">
      <alignment horizontal="center"/>
      <protection locked="0"/>
    </xf>
    <xf numFmtId="0" fontId="4" fillId="3" borderId="19" xfId="0" applyFont="1" applyFill="1" applyBorder="1" applyAlignment="1" applyProtection="1">
      <alignment horizontal="center"/>
      <protection locked="0"/>
    </xf>
    <xf numFmtId="0" fontId="34" fillId="3" borderId="19" xfId="0" applyFont="1" applyFill="1" applyBorder="1" applyAlignment="1" applyProtection="1">
      <alignment horizontal="center"/>
      <protection locked="0"/>
    </xf>
    <xf numFmtId="0" fontId="4" fillId="3" borderId="18" xfId="0" applyFont="1" applyFill="1" applyBorder="1" applyAlignment="1" applyProtection="1">
      <alignment horizontal="center"/>
      <protection locked="0"/>
    </xf>
    <xf numFmtId="0" fontId="34" fillId="3" borderId="23" xfId="0" applyFont="1" applyFill="1" applyBorder="1" applyAlignment="1" applyProtection="1">
      <alignment horizontal="center"/>
      <protection locked="0"/>
    </xf>
    <xf numFmtId="0" fontId="4" fillId="3" borderId="58" xfId="0" applyFont="1" applyFill="1" applyBorder="1" applyAlignment="1" applyProtection="1">
      <alignment horizontal="center"/>
      <protection locked="0"/>
    </xf>
    <xf numFmtId="0" fontId="4" fillId="3" borderId="6" xfId="0" applyFont="1" applyFill="1" applyBorder="1" applyAlignment="1" applyProtection="1">
      <alignment horizontal="center"/>
      <protection locked="0"/>
    </xf>
    <xf numFmtId="165" fontId="4" fillId="3" borderId="58" xfId="0" applyNumberFormat="1" applyFont="1" applyFill="1" applyBorder="1" applyAlignment="1" applyProtection="1">
      <alignment horizontal="center"/>
      <protection locked="0"/>
    </xf>
    <xf numFmtId="0" fontId="4" fillId="3" borderId="20" xfId="0" applyFont="1" applyFill="1" applyBorder="1" applyAlignment="1" applyProtection="1">
      <alignment horizontal="center"/>
      <protection locked="0"/>
    </xf>
    <xf numFmtId="0" fontId="45" fillId="0" borderId="0" xfId="0" applyFont="1" applyAlignment="1"/>
    <xf numFmtId="0" fontId="45" fillId="0" borderId="0" xfId="1" applyFont="1" applyAlignment="1" applyProtection="1">
      <alignment horizontal="center"/>
    </xf>
    <xf numFmtId="0" fontId="45" fillId="0" borderId="0" xfId="1" applyFont="1" applyProtection="1"/>
    <xf numFmtId="0" fontId="45" fillId="0" borderId="0" xfId="0" applyFont="1" applyAlignment="1">
      <alignment horizontal="center"/>
    </xf>
    <xf numFmtId="0" fontId="45" fillId="0" borderId="0" xfId="1" applyFont="1" applyAlignment="1" applyProtection="1">
      <alignment horizontal="left"/>
    </xf>
    <xf numFmtId="0" fontId="46" fillId="0" borderId="0" xfId="0" applyFont="1" applyAlignment="1">
      <alignment horizontal="right"/>
    </xf>
    <xf numFmtId="0" fontId="45" fillId="0" borderId="0" xfId="0" quotePrefix="1" applyFont="1" applyAlignment="1">
      <alignment horizontal="right"/>
    </xf>
    <xf numFmtId="0" fontId="47" fillId="5" borderId="57" xfId="0" applyFont="1" applyFill="1" applyBorder="1" applyAlignment="1">
      <alignment horizontal="center" wrapText="1"/>
    </xf>
    <xf numFmtId="0" fontId="38" fillId="0" borderId="57" xfId="0" applyFont="1" applyBorder="1" applyAlignment="1"/>
    <xf numFmtId="0" fontId="38" fillId="0" borderId="9" xfId="0" applyFont="1" applyBorder="1" applyAlignment="1"/>
    <xf numFmtId="0" fontId="38" fillId="0" borderId="31" xfId="0" applyFont="1" applyBorder="1" applyAlignment="1"/>
    <xf numFmtId="0" fontId="47" fillId="5" borderId="19" xfId="0" applyFont="1" applyFill="1" applyBorder="1" applyAlignment="1">
      <alignment horizontal="center" wrapText="1"/>
    </xf>
    <xf numFmtId="0" fontId="47" fillId="5" borderId="18" xfId="0" applyFont="1" applyFill="1" applyBorder="1" applyAlignment="1">
      <alignment horizontal="center" wrapText="1"/>
    </xf>
    <xf numFmtId="0" fontId="48" fillId="3" borderId="19" xfId="0" applyFont="1" applyFill="1" applyBorder="1" applyAlignment="1" applyProtection="1">
      <alignment horizontal="center"/>
      <protection locked="0"/>
    </xf>
    <xf numFmtId="0" fontId="59" fillId="3" borderId="0" xfId="0" applyFont="1" applyFill="1" applyAlignment="1">
      <alignment horizontal="center"/>
    </xf>
    <xf numFmtId="0" fontId="60" fillId="3" borderId="2" xfId="0" applyFont="1" applyFill="1" applyBorder="1" applyAlignment="1">
      <alignment horizontal="center"/>
    </xf>
    <xf numFmtId="164" fontId="60" fillId="3" borderId="4" xfId="0" applyNumberFormat="1" applyFont="1" applyFill="1" applyBorder="1" applyAlignment="1">
      <alignment horizontal="center"/>
    </xf>
    <xf numFmtId="0" fontId="5" fillId="8" borderId="34" xfId="0" applyFont="1" applyFill="1" applyBorder="1" applyAlignment="1">
      <alignment horizontal="center"/>
    </xf>
    <xf numFmtId="0" fontId="63" fillId="4" borderId="4" xfId="0" applyFont="1" applyFill="1" applyBorder="1" applyAlignment="1">
      <alignment horizontal="right"/>
    </xf>
    <xf numFmtId="0" fontId="63" fillId="4" borderId="5" xfId="0" applyFont="1" applyFill="1" applyBorder="1" applyAlignment="1">
      <alignment horizontal="center"/>
    </xf>
    <xf numFmtId="0" fontId="15" fillId="7" borderId="20" xfId="0" applyFont="1" applyFill="1" applyBorder="1" applyAlignment="1">
      <alignment horizontal="left" wrapText="1"/>
    </xf>
    <xf numFmtId="0" fontId="15" fillId="7" borderId="20" xfId="0" applyFont="1" applyFill="1" applyBorder="1" applyAlignment="1">
      <alignment horizontal="center" wrapText="1"/>
    </xf>
    <xf numFmtId="0" fontId="60" fillId="3" borderId="57" xfId="0" applyFont="1" applyFill="1" applyBorder="1" applyAlignment="1">
      <alignment horizontal="right"/>
    </xf>
    <xf numFmtId="0" fontId="66" fillId="15" borderId="0" xfId="0" applyFont="1" applyFill="1" applyAlignment="1"/>
    <xf numFmtId="0" fontId="29" fillId="7" borderId="7" xfId="0" applyFont="1" applyFill="1" applyBorder="1" applyAlignment="1">
      <alignment horizontal="left" wrapText="1"/>
    </xf>
    <xf numFmtId="0" fontId="67" fillId="3" borderId="7" xfId="0" applyFont="1" applyFill="1" applyBorder="1" applyAlignment="1">
      <alignment horizontal="center"/>
    </xf>
    <xf numFmtId="0" fontId="67" fillId="3" borderId="51" xfId="0" applyFont="1" applyFill="1" applyBorder="1" applyAlignment="1">
      <alignment horizontal="center"/>
    </xf>
    <xf numFmtId="0" fontId="29" fillId="17" borderId="42" xfId="0" applyFont="1" applyFill="1" applyBorder="1" applyAlignment="1">
      <alignment horizontal="left" vertical="center" wrapText="1"/>
    </xf>
    <xf numFmtId="0" fontId="68" fillId="4" borderId="0" xfId="0" applyFont="1" applyFill="1" applyAlignment="1" applyProtection="1">
      <alignment horizontal="right"/>
      <protection locked="0"/>
    </xf>
    <xf numFmtId="0" fontId="13" fillId="5" borderId="27" xfId="0" applyFont="1" applyFill="1" applyBorder="1" applyAlignment="1">
      <alignment horizontal="center" wrapText="1"/>
    </xf>
    <xf numFmtId="0" fontId="5" fillId="8" borderId="62" xfId="0" applyFont="1" applyFill="1" applyBorder="1" applyAlignment="1">
      <alignment horizontal="center"/>
    </xf>
    <xf numFmtId="0" fontId="5" fillId="8" borderId="63" xfId="0" applyFont="1" applyFill="1" applyBorder="1" applyAlignment="1">
      <alignment horizontal="center"/>
    </xf>
    <xf numFmtId="0" fontId="5" fillId="4" borderId="3" xfId="0" applyFont="1" applyFill="1" applyBorder="1" applyAlignment="1">
      <alignment horizontal="center"/>
    </xf>
    <xf numFmtId="0" fontId="5" fillId="4" borderId="0" xfId="0" applyFont="1" applyFill="1" applyAlignment="1">
      <alignment horizontal="center"/>
    </xf>
    <xf numFmtId="0" fontId="5" fillId="4" borderId="4" xfId="0" applyFont="1" applyFill="1" applyBorder="1" applyAlignment="1">
      <alignment horizontal="center"/>
    </xf>
    <xf numFmtId="0" fontId="61" fillId="5" borderId="25" xfId="0" applyFont="1" applyFill="1" applyBorder="1" applyAlignment="1">
      <alignment horizontal="center" wrapText="1"/>
    </xf>
    <xf numFmtId="0" fontId="62" fillId="8" borderId="64" xfId="0" applyFont="1" applyFill="1" applyBorder="1" applyAlignment="1">
      <alignment horizontal="center"/>
    </xf>
    <xf numFmtId="0" fontId="62" fillId="8" borderId="17" xfId="0" applyFont="1" applyFill="1" applyBorder="1" applyAlignment="1">
      <alignment horizontal="center"/>
    </xf>
    <xf numFmtId="0" fontId="62" fillId="8" borderId="17" xfId="0" applyFont="1" applyFill="1" applyBorder="1" applyAlignment="1"/>
    <xf numFmtId="0" fontId="62" fillId="8" borderId="28" xfId="0" applyFont="1" applyFill="1" applyBorder="1" applyAlignment="1"/>
    <xf numFmtId="0" fontId="69" fillId="3" borderId="20" xfId="0" applyFont="1" applyFill="1" applyBorder="1" applyAlignment="1" applyProtection="1">
      <alignment horizontal="center"/>
      <protection locked="0"/>
    </xf>
    <xf numFmtId="0" fontId="7" fillId="0" borderId="0" xfId="0" quotePrefix="1" applyFont="1" applyAlignment="1">
      <alignment horizontal="right"/>
    </xf>
    <xf numFmtId="0" fontId="1" fillId="3" borderId="60" xfId="0" applyFont="1" applyFill="1" applyBorder="1" applyAlignment="1" applyProtection="1">
      <alignment horizontal="left"/>
      <protection locked="0"/>
    </xf>
    <xf numFmtId="0" fontId="1" fillId="3" borderId="14" xfId="0" applyFont="1" applyFill="1" applyBorder="1" applyAlignment="1" applyProtection="1">
      <alignment horizontal="left"/>
      <protection locked="0"/>
    </xf>
    <xf numFmtId="0" fontId="1" fillId="3" borderId="66" xfId="0" applyFont="1" applyFill="1" applyBorder="1" applyAlignment="1" applyProtection="1">
      <alignment horizontal="left"/>
      <protection locked="0"/>
    </xf>
    <xf numFmtId="0" fontId="64" fillId="4" borderId="34" xfId="0" applyFont="1" applyFill="1" applyBorder="1" applyAlignment="1">
      <alignment horizontal="left"/>
    </xf>
    <xf numFmtId="0" fontId="10" fillId="4" borderId="34" xfId="0" applyFont="1" applyFill="1" applyBorder="1" applyAlignment="1">
      <alignment horizontal="centerContinuous"/>
    </xf>
    <xf numFmtId="167" fontId="5" fillId="3" borderId="67" xfId="0" applyNumberFormat="1" applyFont="1" applyFill="1" applyBorder="1" applyAlignment="1" applyProtection="1">
      <alignment horizontal="center"/>
      <protection locked="0"/>
    </xf>
    <xf numFmtId="0" fontId="17" fillId="3" borderId="68" xfId="0" applyFont="1" applyFill="1" applyBorder="1" applyAlignment="1" applyProtection="1">
      <alignment horizontal="center"/>
      <protection locked="0"/>
    </xf>
    <xf numFmtId="167" fontId="5" fillId="3" borderId="69" xfId="0" applyNumberFormat="1" applyFont="1" applyFill="1" applyBorder="1" applyAlignment="1" applyProtection="1">
      <alignment horizontal="center"/>
      <protection locked="0"/>
    </xf>
    <xf numFmtId="167" fontId="5" fillId="3" borderId="70" xfId="0" applyNumberFormat="1" applyFont="1" applyFill="1" applyBorder="1" applyAlignment="1" applyProtection="1">
      <alignment horizontal="center"/>
      <protection locked="0"/>
    </xf>
    <xf numFmtId="0" fontId="17" fillId="3" borderId="71" xfId="0" applyFont="1" applyFill="1" applyBorder="1" applyAlignment="1" applyProtection="1">
      <alignment horizontal="center"/>
      <protection locked="0"/>
    </xf>
    <xf numFmtId="0" fontId="65" fillId="3" borderId="68" xfId="0" applyFont="1" applyFill="1" applyBorder="1" applyAlignment="1" applyProtection="1">
      <alignment horizontal="center"/>
      <protection locked="0"/>
    </xf>
    <xf numFmtId="167" fontId="5" fillId="3" borderId="72" xfId="0" applyNumberFormat="1" applyFont="1" applyFill="1" applyBorder="1" applyAlignment="1" applyProtection="1">
      <alignment horizontal="center"/>
      <protection locked="0"/>
    </xf>
    <xf numFmtId="0" fontId="5" fillId="3" borderId="65" xfId="0" applyFont="1" applyFill="1" applyBorder="1" applyAlignment="1" applyProtection="1">
      <alignment horizontal="left"/>
      <protection locked="0"/>
    </xf>
    <xf numFmtId="0" fontId="5" fillId="3" borderId="65" xfId="0" applyFont="1" applyFill="1" applyBorder="1" applyAlignment="1" applyProtection="1">
      <protection locked="0"/>
    </xf>
    <xf numFmtId="0" fontId="18" fillId="3" borderId="73" xfId="0" applyFont="1" applyFill="1" applyBorder="1" applyAlignment="1" applyProtection="1">
      <alignment horizontal="center"/>
      <protection locked="0"/>
    </xf>
    <xf numFmtId="0" fontId="5" fillId="3" borderId="65" xfId="0" applyFont="1" applyFill="1" applyBorder="1" applyAlignment="1" applyProtection="1">
      <alignment horizontal="center"/>
      <protection locked="0"/>
    </xf>
    <xf numFmtId="0" fontId="19" fillId="3" borderId="55" xfId="0" applyFont="1" applyFill="1" applyBorder="1" applyAlignment="1" applyProtection="1">
      <alignment horizontal="center"/>
      <protection locked="0"/>
    </xf>
    <xf numFmtId="0" fontId="18" fillId="3" borderId="55" xfId="0" applyFont="1" applyFill="1" applyBorder="1" applyAlignment="1" applyProtection="1">
      <alignment horizontal="center"/>
      <protection locked="0"/>
    </xf>
    <xf numFmtId="0" fontId="5" fillId="3" borderId="73" xfId="0" applyFont="1" applyFill="1" applyBorder="1" applyAlignment="1" applyProtection="1">
      <alignment horizontal="center"/>
      <protection locked="0"/>
    </xf>
    <xf numFmtId="0" fontId="17" fillId="3" borderId="56" xfId="0" applyFont="1" applyFill="1" applyBorder="1" applyAlignment="1" applyProtection="1">
      <alignment horizontal="center"/>
      <protection locked="0"/>
    </xf>
    <xf numFmtId="0" fontId="14" fillId="5" borderId="74" xfId="0" applyFont="1" applyFill="1" applyBorder="1" applyAlignment="1">
      <alignment horizontal="center" vertical="center"/>
    </xf>
    <xf numFmtId="0" fontId="61" fillId="5" borderId="13" xfId="0" applyFont="1" applyFill="1" applyBorder="1" applyAlignment="1">
      <alignment horizontal="center" vertical="top" wrapText="1"/>
    </xf>
    <xf numFmtId="0" fontId="70" fillId="0" borderId="8" xfId="0" applyFont="1" applyBorder="1" applyAlignment="1">
      <alignment horizontal="center" vertical="center"/>
    </xf>
    <xf numFmtId="166" fontId="60" fillId="3" borderId="33" xfId="0" applyNumberFormat="1" applyFont="1" applyFill="1" applyBorder="1" applyAlignment="1" applyProtection="1">
      <alignment horizontal="center"/>
      <protection locked="0"/>
    </xf>
    <xf numFmtId="0" fontId="70" fillId="0" borderId="27" xfId="0" applyFont="1" applyBorder="1" applyAlignment="1">
      <alignment horizontal="right" vertical="center"/>
    </xf>
    <xf numFmtId="0" fontId="0" fillId="0" borderId="1" xfId="0" applyBorder="1">
      <alignment vertical="center"/>
    </xf>
    <xf numFmtId="0" fontId="70" fillId="0" borderId="33" xfId="0" applyFont="1" applyBorder="1" applyAlignment="1">
      <alignment horizontal="right" vertical="center"/>
    </xf>
    <xf numFmtId="0" fontId="0" fillId="0" borderId="5" xfId="0" applyBorder="1">
      <alignment vertical="center"/>
    </xf>
    <xf numFmtId="166" fontId="60" fillId="0" borderId="57" xfId="0" applyNumberFormat="1" applyFont="1" applyBorder="1" applyAlignment="1" applyProtection="1">
      <alignment horizontal="center"/>
      <protection locked="0"/>
    </xf>
    <xf numFmtId="0" fontId="70" fillId="0" borderId="3" xfId="0" applyFont="1" applyBorder="1" applyAlignment="1">
      <alignment horizontal="center" vertical="center"/>
    </xf>
    <xf numFmtId="0" fontId="70" fillId="0" borderId="8" xfId="0" applyFont="1" applyBorder="1" applyAlignment="1">
      <alignment horizontal="right" vertical="center"/>
    </xf>
    <xf numFmtId="0" fontId="72" fillId="0" borderId="57" xfId="0" applyFont="1" applyBorder="1" applyAlignment="1">
      <alignment horizontal="right" vertical="center"/>
    </xf>
    <xf numFmtId="0" fontId="71" fillId="0" borderId="31" xfId="0" applyFont="1" applyBorder="1">
      <alignment vertical="center"/>
    </xf>
    <xf numFmtId="0" fontId="35" fillId="0" borderId="0" xfId="0" applyFont="1">
      <alignment vertical="center"/>
    </xf>
    <xf numFmtId="167" fontId="60" fillId="0" borderId="31" xfId="0" applyNumberFormat="1" applyFont="1" applyBorder="1" applyAlignment="1" applyProtection="1">
      <alignment horizontal="center"/>
      <protection locked="0"/>
    </xf>
    <xf numFmtId="0" fontId="73" fillId="13" borderId="4" xfId="0" applyFont="1" applyFill="1" applyBorder="1" applyAlignment="1"/>
    <xf numFmtId="0" fontId="34" fillId="13" borderId="4" xfId="0" applyFont="1" applyFill="1" applyBorder="1" applyAlignment="1"/>
    <xf numFmtId="0" fontId="34" fillId="13" borderId="4" xfId="0" applyFont="1" applyFill="1" applyBorder="1" applyAlignment="1">
      <alignment wrapText="1"/>
    </xf>
    <xf numFmtId="0" fontId="4" fillId="13" borderId="4" xfId="0" applyFont="1" applyFill="1" applyBorder="1" applyAlignment="1">
      <alignment vertical="top"/>
    </xf>
    <xf numFmtId="0" fontId="37" fillId="13" borderId="4" xfId="0" applyFont="1" applyFill="1" applyBorder="1" applyAlignment="1">
      <alignment horizontal="center" vertical="top"/>
    </xf>
    <xf numFmtId="0" fontId="0" fillId="0" borderId="0" xfId="0" applyAlignment="1">
      <alignment horizontal="center" vertical="center"/>
    </xf>
    <xf numFmtId="167" fontId="75" fillId="3" borderId="67" xfId="0" applyNumberFormat="1" applyFont="1" applyFill="1" applyBorder="1" applyAlignment="1" applyProtection="1">
      <alignment horizontal="center"/>
      <protection locked="0"/>
    </xf>
    <xf numFmtId="0" fontId="29" fillId="17" borderId="42" xfId="0" applyFont="1" applyFill="1" applyBorder="1" applyAlignment="1">
      <alignment horizontal="center" vertical="top" wrapText="1"/>
    </xf>
    <xf numFmtId="0" fontId="27" fillId="18" borderId="8" xfId="0" applyFont="1" applyFill="1" applyBorder="1" applyAlignment="1">
      <alignment horizontal="center"/>
    </xf>
    <xf numFmtId="49" fontId="37" fillId="18" borderId="75" xfId="0" applyNumberFormat="1" applyFont="1" applyFill="1" applyBorder="1" applyAlignment="1">
      <alignment horizontal="center"/>
    </xf>
    <xf numFmtId="0" fontId="27" fillId="18" borderId="76" xfId="0" applyFont="1" applyFill="1" applyBorder="1" applyAlignment="1">
      <alignment horizontal="center"/>
    </xf>
    <xf numFmtId="49" fontId="37" fillId="18" borderId="77" xfId="0" applyNumberFormat="1" applyFont="1" applyFill="1" applyBorder="1" applyAlignment="1">
      <alignment horizontal="center"/>
    </xf>
    <xf numFmtId="0" fontId="27" fillId="18" borderId="63" xfId="0" applyFont="1" applyFill="1" applyBorder="1" applyAlignment="1">
      <alignment horizontal="center"/>
    </xf>
    <xf numFmtId="49" fontId="37" fillId="18" borderId="78" xfId="0" applyNumberFormat="1" applyFont="1" applyFill="1" applyBorder="1" applyAlignment="1">
      <alignment horizontal="center"/>
    </xf>
    <xf numFmtId="0" fontId="76" fillId="0" borderId="0" xfId="0" applyFont="1">
      <alignment vertical="center"/>
    </xf>
    <xf numFmtId="0" fontId="36" fillId="0" borderId="0" xfId="0" applyFont="1">
      <alignment vertical="center"/>
    </xf>
    <xf numFmtId="0" fontId="13" fillId="5" borderId="6" xfId="0" applyFont="1" applyFill="1" applyBorder="1" applyAlignment="1">
      <alignment horizontal="center" wrapText="1"/>
    </xf>
    <xf numFmtId="0" fontId="11" fillId="5" borderId="79" xfId="0" applyFont="1" applyFill="1" applyBorder="1" applyAlignment="1">
      <alignment horizontal="right"/>
    </xf>
    <xf numFmtId="0" fontId="11" fillId="5" borderId="80" xfId="0" applyFont="1" applyFill="1" applyBorder="1" applyAlignment="1">
      <alignment horizontal="center" wrapText="1"/>
    </xf>
    <xf numFmtId="0" fontId="11" fillId="5" borderId="81" xfId="0" applyFont="1" applyFill="1" applyBorder="1" applyAlignment="1">
      <alignment horizontal="center" wrapText="1"/>
    </xf>
    <xf numFmtId="0" fontId="17" fillId="3" borderId="19" xfId="0" applyFont="1" applyFill="1" applyBorder="1" applyAlignment="1" applyProtection="1">
      <alignment horizontal="center"/>
      <protection locked="0"/>
    </xf>
    <xf numFmtId="0" fontId="17" fillId="3" borderId="18" xfId="0" applyFont="1" applyFill="1" applyBorder="1" applyAlignment="1" applyProtection="1">
      <alignment horizontal="center"/>
      <protection locked="0"/>
    </xf>
    <xf numFmtId="0" fontId="11" fillId="0" borderId="82" xfId="0" applyFont="1" applyBorder="1" applyAlignment="1">
      <alignment horizontal="center" wrapText="1"/>
    </xf>
    <xf numFmtId="0" fontId="7" fillId="6" borderId="9" xfId="0" applyFont="1" applyFill="1" applyBorder="1" applyAlignment="1" applyProtection="1">
      <alignment horizontal="center"/>
      <protection locked="0"/>
    </xf>
    <xf numFmtId="0" fontId="60" fillId="3" borderId="31" xfId="0" applyFont="1" applyFill="1" applyBorder="1" applyAlignment="1" applyProtection="1">
      <alignment horizontal="center"/>
      <protection locked="0"/>
    </xf>
    <xf numFmtId="0" fontId="4" fillId="19" borderId="0" xfId="0" applyFont="1" applyFill="1" applyAlignment="1"/>
    <xf numFmtId="0" fontId="4" fillId="20" borderId="0" xfId="0" applyFont="1" applyFill="1" applyAlignment="1"/>
    <xf numFmtId="0" fontId="77" fillId="20" borderId="0" xfId="0" applyFont="1" applyFill="1" applyAlignment="1"/>
    <xf numFmtId="0" fontId="13" fillId="5" borderId="13" xfId="0" applyFont="1" applyFill="1" applyBorder="1" applyAlignment="1">
      <alignment horizontal="left" vertical="center" wrapText="1"/>
    </xf>
    <xf numFmtId="0" fontId="37" fillId="0" borderId="0" xfId="1" applyFont="1">
      <protection locked="0"/>
    </xf>
    <xf numFmtId="0" fontId="27" fillId="8" borderId="0" xfId="0" applyFont="1" applyFill="1" applyAlignment="1" applyProtection="1">
      <protection locked="0"/>
    </xf>
    <xf numFmtId="0" fontId="28" fillId="5" borderId="42" xfId="0" applyFont="1" applyFill="1" applyBorder="1" applyAlignment="1">
      <alignment horizontal="left" wrapText="1"/>
    </xf>
    <xf numFmtId="167" fontId="27" fillId="10" borderId="7" xfId="0" applyNumberFormat="1" applyFont="1" applyFill="1" applyBorder="1" applyAlignment="1">
      <alignment horizontal="center"/>
    </xf>
    <xf numFmtId="167" fontId="27" fillId="3" borderId="7" xfId="0" applyNumberFormat="1" applyFont="1" applyFill="1" applyBorder="1" applyAlignment="1">
      <alignment horizontal="center"/>
    </xf>
    <xf numFmtId="167" fontId="27" fillId="0" borderId="34" xfId="0" applyNumberFormat="1" applyFont="1" applyBorder="1" applyAlignment="1"/>
    <xf numFmtId="167" fontId="27" fillId="11" borderId="44" xfId="0" applyNumberFormat="1" applyFont="1" applyFill="1" applyBorder="1" applyAlignment="1"/>
    <xf numFmtId="167" fontId="27" fillId="0" borderId="44" xfId="0" applyNumberFormat="1" applyFont="1" applyBorder="1" applyAlignment="1"/>
    <xf numFmtId="167" fontId="27" fillId="0" borderId="53" xfId="0" applyNumberFormat="1" applyFont="1" applyBorder="1" applyAlignment="1"/>
    <xf numFmtId="0" fontId="27" fillId="0" borderId="0" xfId="0" applyFont="1" applyAlignment="1"/>
    <xf numFmtId="0" fontId="13" fillId="5" borderId="83" xfId="0" applyFont="1" applyFill="1" applyBorder="1" applyAlignment="1">
      <alignment horizontal="center" vertical="center"/>
    </xf>
    <xf numFmtId="0" fontId="13" fillId="5" borderId="84" xfId="0" applyFont="1" applyFill="1" applyBorder="1" applyAlignment="1">
      <alignment horizontal="center" vertical="top" wrapText="1"/>
    </xf>
    <xf numFmtId="0" fontId="14" fillId="5" borderId="84" xfId="0" applyFont="1" applyFill="1" applyBorder="1" applyAlignment="1">
      <alignment horizontal="center" vertical="center"/>
    </xf>
    <xf numFmtId="0" fontId="13" fillId="5" borderId="84" xfId="0" applyFont="1" applyFill="1" applyBorder="1" applyAlignment="1">
      <alignment horizontal="left" vertical="top" wrapText="1"/>
    </xf>
    <xf numFmtId="0" fontId="13" fillId="5" borderId="84" xfId="0" applyFont="1" applyFill="1" applyBorder="1" applyAlignment="1">
      <alignment horizontal="left" vertical="center" wrapText="1"/>
    </xf>
    <xf numFmtId="0" fontId="13" fillId="5" borderId="84" xfId="0" applyFont="1" applyFill="1" applyBorder="1" applyAlignment="1">
      <alignment horizontal="left" wrapText="1"/>
    </xf>
    <xf numFmtId="0" fontId="13" fillId="5" borderId="84" xfId="0" applyFont="1" applyFill="1" applyBorder="1" applyAlignment="1">
      <alignment horizontal="center" vertical="center" wrapText="1"/>
    </xf>
    <xf numFmtId="0" fontId="61" fillId="5" borderId="84" xfId="0" applyFont="1" applyFill="1" applyBorder="1" applyAlignment="1">
      <alignment horizontal="center" vertical="top" wrapText="1"/>
    </xf>
    <xf numFmtId="0" fontId="0" fillId="0" borderId="0" xfId="0" applyAlignment="1"/>
    <xf numFmtId="47" fontId="0" fillId="0" borderId="0" xfId="0" applyNumberFormat="1" applyAlignment="1"/>
    <xf numFmtId="0" fontId="0" fillId="0" borderId="0" xfId="0" applyAlignment="1">
      <alignment wrapText="1"/>
    </xf>
    <xf numFmtId="22" fontId="0" fillId="0" borderId="0" xfId="0" applyNumberFormat="1" applyAlignment="1"/>
    <xf numFmtId="167" fontId="5" fillId="3" borderId="9" xfId="0" applyNumberFormat="1" applyFont="1" applyFill="1" applyBorder="1" applyAlignment="1" applyProtection="1">
      <alignment horizontal="center"/>
      <protection locked="0"/>
    </xf>
    <xf numFmtId="0" fontId="17" fillId="3" borderId="9" xfId="0" applyFont="1" applyFill="1" applyBorder="1" applyAlignment="1" applyProtection="1">
      <alignment horizontal="left"/>
      <protection locked="0"/>
    </xf>
    <xf numFmtId="0" fontId="18" fillId="3" borderId="9" xfId="0" applyFont="1" applyFill="1" applyBorder="1" applyAlignment="1" applyProtection="1">
      <alignment horizontal="center"/>
      <protection locked="0"/>
    </xf>
    <xf numFmtId="0" fontId="5" fillId="3" borderId="9" xfId="0" applyFont="1" applyFill="1" applyBorder="1" applyAlignment="1" applyProtection="1">
      <alignment horizontal="center"/>
      <protection locked="0"/>
    </xf>
    <xf numFmtId="0" fontId="19" fillId="3" borderId="9" xfId="0" applyFont="1" applyFill="1" applyBorder="1" applyAlignment="1" applyProtection="1">
      <alignment horizontal="center"/>
      <protection locked="0"/>
    </xf>
    <xf numFmtId="0" fontId="5" fillId="3" borderId="9" xfId="0" applyFont="1" applyFill="1" applyBorder="1" applyAlignment="1" applyProtection="1">
      <alignment horizontal="left"/>
      <protection locked="0"/>
    </xf>
    <xf numFmtId="0" fontId="17" fillId="3" borderId="9" xfId="0" applyFont="1" applyFill="1" applyBorder="1" applyAlignment="1" applyProtection="1">
      <alignment horizontal="center"/>
      <protection locked="0"/>
    </xf>
    <xf numFmtId="0" fontId="1" fillId="3" borderId="9" xfId="0" applyFont="1" applyFill="1" applyBorder="1" applyAlignment="1" applyProtection="1">
      <alignment horizontal="left"/>
      <protection locked="0"/>
    </xf>
    <xf numFmtId="0" fontId="78" fillId="3" borderId="9" xfId="0" applyFont="1" applyFill="1" applyBorder="1" applyAlignment="1" applyProtection="1">
      <alignment horizontal="center"/>
      <protection locked="0"/>
    </xf>
    <xf numFmtId="167" fontId="5" fillId="12" borderId="9" xfId="0" applyNumberFormat="1" applyFont="1" applyFill="1" applyBorder="1" applyAlignment="1" applyProtection="1">
      <alignment horizontal="center"/>
      <protection locked="0"/>
    </xf>
    <xf numFmtId="0" fontId="5" fillId="12" borderId="9" xfId="0" applyFont="1" applyFill="1" applyBorder="1" applyAlignment="1" applyProtection="1">
      <alignment horizontal="center"/>
      <protection locked="0"/>
    </xf>
    <xf numFmtId="0" fontId="5" fillId="12" borderId="9" xfId="0" applyFont="1" applyFill="1" applyBorder="1" applyAlignment="1" applyProtection="1">
      <alignment horizontal="left"/>
      <protection locked="0"/>
    </xf>
    <xf numFmtId="0" fontId="17" fillId="12" borderId="9" xfId="0" applyFont="1" applyFill="1" applyBorder="1" applyAlignment="1" applyProtection="1">
      <alignment horizontal="center"/>
      <protection locked="0"/>
    </xf>
    <xf numFmtId="0" fontId="78" fillId="12" borderId="9" xfId="0" applyFont="1" applyFill="1" applyBorder="1" applyAlignment="1" applyProtection="1">
      <alignment horizontal="center"/>
      <protection locked="0"/>
    </xf>
    <xf numFmtId="167" fontId="5" fillId="3" borderId="9" xfId="0" applyNumberFormat="1" applyFont="1" applyFill="1" applyBorder="1" applyAlignment="1" applyProtection="1">
      <alignment horizontal="left"/>
      <protection locked="0"/>
    </xf>
    <xf numFmtId="167" fontId="5" fillId="12" borderId="9" xfId="0" applyNumberFormat="1" applyFont="1" applyFill="1" applyBorder="1" applyAlignment="1" applyProtection="1">
      <alignment horizontal="left"/>
      <protection locked="0"/>
    </xf>
    <xf numFmtId="0" fontId="13" fillId="5" borderId="85" xfId="0" applyFont="1" applyFill="1" applyBorder="1" applyAlignment="1">
      <alignment horizontal="center" vertical="center"/>
    </xf>
    <xf numFmtId="0" fontId="13" fillId="5" borderId="9" xfId="0" applyFont="1" applyFill="1" applyBorder="1" applyAlignment="1">
      <alignment horizontal="center" vertical="center"/>
    </xf>
    <xf numFmtId="166" fontId="9" fillId="3" borderId="9" xfId="0" applyNumberFormat="1" applyFont="1" applyFill="1" applyBorder="1" applyAlignment="1" applyProtection="1">
      <alignment horizontal="center"/>
      <protection locked="0"/>
    </xf>
    <xf numFmtId="0" fontId="13" fillId="5" borderId="0" xfId="0" applyFont="1" applyFill="1" applyAlignment="1">
      <alignment horizontal="center" vertical="top" wrapText="1"/>
    </xf>
    <xf numFmtId="0" fontId="1" fillId="3" borderId="0" xfId="0" applyFont="1" applyFill="1" applyAlignment="1" applyProtection="1">
      <alignment horizontal="left"/>
      <protection locked="0"/>
    </xf>
  </cellXfs>
  <cellStyles count="2">
    <cellStyle name="Normal" xfId="0" builtinId="0"/>
    <cellStyle name="Normal 2" xfId="1" xr:uid="{00000000-0005-0000-0000-000001000000}"/>
  </cellStyles>
  <dxfs count="54">
    <dxf>
      <font>
        <sz val="11"/>
      </font>
      <fill>
        <patternFill>
          <bgColor rgb="FFFFD865"/>
        </patternFill>
      </fill>
    </dxf>
    <dxf>
      <font>
        <sz val="11"/>
        <color rgb="FFFF0000"/>
      </font>
    </dxf>
    <dxf>
      <font>
        <i/>
        <sz val="11"/>
        <color rgb="FF757070"/>
      </font>
      <fill>
        <patternFill>
          <bgColor rgb="FFFFFF00"/>
        </patternFill>
      </fill>
    </dxf>
    <dxf>
      <fill>
        <patternFill>
          <bgColor rgb="FFFFCC66"/>
        </patternFill>
      </fill>
      <border>
        <left/>
        <right/>
        <top/>
        <bottom style="thin">
          <color indexed="64"/>
        </bottom>
      </border>
    </dxf>
    <dxf>
      <font>
        <color theme="0"/>
      </font>
      <fill>
        <patternFill>
          <bgColor rgb="FFFF3300"/>
        </patternFill>
      </fill>
    </dxf>
    <dxf>
      <font>
        <b/>
        <i/>
        <sz val="11"/>
      </font>
      <fill>
        <patternFill>
          <bgColor rgb="FFFFFF00"/>
        </patternFill>
      </fill>
    </dxf>
    <dxf>
      <font>
        <i/>
        <sz val="11"/>
        <color rgb="FF757070"/>
      </font>
      <fill>
        <patternFill>
          <bgColor rgb="FFFFFF00"/>
        </patternFill>
      </fill>
    </dxf>
    <dxf>
      <font>
        <b/>
        <i/>
        <sz val="11"/>
        <color rgb="FFC00000"/>
      </font>
      <fill>
        <patternFill>
          <bgColor rgb="FFFFFF00"/>
        </patternFill>
      </fill>
    </dxf>
    <dxf>
      <font>
        <b/>
        <i/>
        <sz val="11"/>
        <color rgb="FFFF0000"/>
      </font>
      <fill>
        <patternFill patternType="solid">
          <bgColor rgb="FFFFFF00"/>
        </patternFill>
      </fill>
    </dxf>
    <dxf>
      <border>
        <bottom style="thin">
          <color auto="1"/>
        </bottom>
        <vertical/>
        <horizontal/>
      </border>
    </dxf>
    <dxf>
      <font>
        <i/>
        <sz val="11"/>
      </font>
      <fill>
        <patternFill>
          <bgColor rgb="FFCCFFCC"/>
        </patternFill>
      </fill>
    </dxf>
    <dxf>
      <fill>
        <patternFill>
          <bgColor rgb="FFCCFF99"/>
        </patternFill>
      </fill>
    </dxf>
    <dxf>
      <font>
        <color theme="0"/>
      </font>
      <fill>
        <patternFill>
          <bgColor rgb="FFFF3300"/>
        </patternFill>
      </fill>
    </dxf>
    <dxf>
      <font>
        <i/>
        <sz val="11"/>
        <color rgb="FF0000CC"/>
      </font>
      <fill>
        <patternFill>
          <bgColor rgb="FF99FF66"/>
        </patternFill>
      </fill>
    </dxf>
    <dxf>
      <font>
        <color theme="0"/>
      </font>
      <fill>
        <patternFill>
          <bgColor rgb="FFFF3300"/>
        </patternFill>
      </fill>
    </dxf>
    <dxf>
      <font>
        <i/>
        <sz val="11"/>
        <color rgb="FF757070"/>
      </font>
      <fill>
        <patternFill>
          <bgColor rgb="FFFFFF00"/>
        </patternFill>
      </fill>
    </dxf>
    <dxf>
      <fill>
        <patternFill>
          <bgColor rgb="FFFFCC66"/>
        </patternFill>
      </fill>
      <border>
        <left/>
        <right/>
        <top/>
        <bottom style="thin">
          <color indexed="64"/>
        </bottom>
      </border>
    </dxf>
    <dxf>
      <font>
        <b/>
        <i/>
        <sz val="11"/>
      </font>
      <fill>
        <patternFill>
          <bgColor rgb="FFFFFF00"/>
        </patternFill>
      </fill>
    </dxf>
    <dxf>
      <font>
        <i/>
        <sz val="11"/>
        <color rgb="FF757070"/>
      </font>
      <fill>
        <patternFill>
          <bgColor rgb="FFFFFF00"/>
        </patternFill>
      </fill>
    </dxf>
    <dxf>
      <font>
        <b/>
        <i/>
        <sz val="11"/>
        <color rgb="FFC00000"/>
      </font>
      <fill>
        <patternFill>
          <bgColor rgb="FFFFFF00"/>
        </patternFill>
      </fill>
    </dxf>
    <dxf>
      <border>
        <bottom style="thin">
          <color auto="1"/>
        </bottom>
        <vertical/>
        <horizontal/>
      </border>
    </dxf>
    <dxf>
      <font>
        <i/>
        <sz val="11"/>
      </font>
      <fill>
        <patternFill>
          <bgColor rgb="FFCCFFCC"/>
        </patternFill>
      </fill>
    </dxf>
    <dxf>
      <border>
        <bottom style="thin">
          <color auto="1"/>
        </bottom>
        <vertical/>
        <horizontal/>
      </border>
    </dxf>
    <dxf>
      <font>
        <i/>
        <sz val="11"/>
      </font>
      <fill>
        <patternFill>
          <bgColor rgb="FFCCFFCC"/>
        </patternFill>
      </fill>
    </dxf>
    <dxf>
      <fill>
        <patternFill>
          <bgColor rgb="FFFFCC66"/>
        </patternFill>
      </fill>
      <border>
        <left/>
        <right/>
        <top/>
        <bottom style="thin">
          <color indexed="64"/>
        </bottom>
      </border>
    </dxf>
    <dxf>
      <font>
        <i/>
        <sz val="11"/>
      </font>
      <fill>
        <patternFill>
          <bgColor rgb="FFCCFFCC"/>
        </patternFill>
      </fill>
    </dxf>
    <dxf>
      <border>
        <bottom style="thin">
          <color auto="1"/>
        </bottom>
        <vertical/>
        <horizontal/>
      </border>
    </dxf>
    <dxf>
      <fill>
        <patternFill>
          <bgColor rgb="FFFFCC66"/>
        </patternFill>
      </fill>
      <border>
        <left/>
        <right/>
        <top/>
        <bottom style="thin">
          <color indexed="64"/>
        </bottom>
      </border>
    </dxf>
    <dxf>
      <font>
        <i/>
        <sz val="11"/>
      </font>
      <fill>
        <patternFill>
          <bgColor rgb="FFCCFFCC"/>
        </patternFill>
      </fill>
    </dxf>
    <dxf>
      <border>
        <bottom style="thin">
          <color auto="1"/>
        </bottom>
        <vertical/>
        <horizontal/>
      </border>
    </dxf>
    <dxf>
      <fill>
        <patternFill>
          <bgColor rgb="FFFFCC66"/>
        </patternFill>
      </fill>
      <border>
        <left/>
        <right/>
        <top/>
        <bottom style="thin">
          <color indexed="64"/>
        </bottom>
      </border>
    </dxf>
    <dxf>
      <font>
        <i/>
        <sz val="11"/>
      </font>
      <fill>
        <patternFill>
          <bgColor rgb="FFCCFFCC"/>
        </patternFill>
      </fill>
    </dxf>
    <dxf>
      <border>
        <bottom style="thin">
          <color auto="1"/>
        </bottom>
        <vertical/>
        <horizontal/>
      </border>
    </dxf>
    <dxf>
      <font>
        <sz val="9"/>
      </font>
      <fill>
        <patternFill patternType="solid">
          <bgColor rgb="FFBFBFBF"/>
        </patternFill>
      </fill>
      <border>
        <left/>
        <right/>
        <top style="thin">
          <color rgb="FFA5A5A5"/>
        </top>
        <bottom style="thin">
          <color rgb="FFA5A5A5"/>
        </bottom>
      </border>
    </dxf>
    <dxf>
      <border>
        <left/>
        <right/>
        <top/>
        <bottom style="thin">
          <color rgb="FFA5A5A5"/>
        </bottom>
      </border>
    </dxf>
    <dxf>
      <font>
        <sz val="9"/>
      </font>
      <fill>
        <patternFill patternType="solid">
          <bgColor rgb="FFBFBFBF"/>
        </patternFill>
      </fill>
    </dxf>
    <dxf>
      <font>
        <b/>
        <sz val="9"/>
        <color rgb="FFFFFFFF"/>
      </font>
      <fill>
        <patternFill patternType="solid">
          <bgColor rgb="FF2F75B6"/>
        </patternFill>
      </fill>
    </dxf>
    <dxf>
      <font>
        <sz val="9"/>
      </font>
      <fill>
        <patternFill patternType="solid">
          <bgColor rgb="FFBFBFBF"/>
        </patternFill>
      </fill>
      <border diagonalUp="0" diagonalDown="0">
        <left style="thin">
          <color indexed="64"/>
        </left>
        <right style="thin">
          <color indexed="64"/>
        </right>
        <top style="thin">
          <color rgb="FFA5A5A5"/>
        </top>
        <bottom style="thin">
          <color rgb="FFA5A5A5"/>
        </bottom>
        <vertical/>
      </border>
    </dxf>
    <dxf>
      <font>
        <sz val="9"/>
      </font>
      <fill>
        <patternFill patternType="solid">
          <bgColor rgb="FFBFBFBF"/>
        </patternFill>
      </fill>
      <border>
        <left/>
        <right/>
        <top style="thin">
          <color rgb="FFA5A5A5"/>
        </top>
        <bottom style="thin">
          <color rgb="FFA5A5A5"/>
        </bottom>
      </border>
    </dxf>
    <dxf>
      <font>
        <sz val="9"/>
      </font>
      <fill>
        <patternFill patternType="solid">
          <bgColor rgb="FFBFBFBF"/>
        </patternFill>
      </fill>
      <border>
        <left/>
        <right/>
        <top style="thin">
          <color rgb="FFA5A5A5"/>
        </top>
        <bottom style="thin">
          <color rgb="FFA5A5A5"/>
        </bottom>
      </border>
    </dxf>
    <dxf>
      <border>
        <left/>
        <right/>
        <top/>
        <bottom style="thin">
          <color rgb="FFA5A5A5"/>
        </bottom>
      </border>
    </dxf>
    <dxf>
      <font>
        <sz val="9"/>
      </font>
      <fill>
        <patternFill patternType="solid">
          <bgColor rgb="FFBFBFBF"/>
        </patternFill>
      </fill>
    </dxf>
    <dxf>
      <font>
        <b/>
        <sz val="9"/>
        <color rgb="FFFFFFFF"/>
      </font>
      <fill>
        <patternFill patternType="solid">
          <bgColor rgb="FF2F75B6"/>
        </patternFill>
      </fill>
    </dxf>
    <dxf>
      <font>
        <i/>
        <sz val="9"/>
        <color rgb="FF000000"/>
      </font>
      <fill>
        <patternFill patternType="solid">
          <bgColor rgb="FFD8D8D8"/>
        </patternFill>
      </fill>
      <border>
        <left/>
        <right/>
        <top style="thin">
          <color rgb="FFA5A5A5"/>
        </top>
        <bottom/>
      </border>
    </dxf>
    <dxf>
      <font>
        <sz val="9"/>
      </font>
    </dxf>
    <dxf>
      <font>
        <i/>
        <sz val="9"/>
      </font>
      <fill>
        <patternFill patternType="solid">
          <bgColor rgb="FFD8D8D8"/>
        </patternFill>
      </fill>
    </dxf>
    <dxf>
      <border>
        <left/>
        <right/>
        <top/>
        <bottom style="thin">
          <color rgb="FFA5A5A5"/>
        </bottom>
      </border>
    </dxf>
    <dxf>
      <font>
        <sz val="9"/>
      </font>
      <fill>
        <patternFill patternType="solid">
          <bgColor rgb="FFBFBFBF"/>
        </patternFill>
      </fill>
    </dxf>
    <dxf>
      <font>
        <b/>
        <sz val="9"/>
        <color rgb="FFFFFFFF"/>
      </font>
      <fill>
        <patternFill patternType="solid">
          <bgColor rgb="FF2F75B6"/>
        </patternFill>
      </fill>
    </dxf>
    <dxf>
      <font>
        <sz val="9"/>
      </font>
      <fill>
        <patternFill patternType="solid">
          <bgColor rgb="FFBFBFBF"/>
        </patternFill>
      </fill>
      <border>
        <left style="thin">
          <color indexed="64"/>
        </left>
        <right style="thin">
          <color indexed="64"/>
        </right>
        <top style="thin">
          <color rgb="FFA5A5A5"/>
        </top>
        <bottom/>
      </border>
    </dxf>
    <dxf>
      <font>
        <sz val="8"/>
      </font>
      <fill>
        <patternFill patternType="solid">
          <bgColor rgb="FFBFBFBF"/>
        </patternFill>
      </fill>
      <border>
        <left style="thin">
          <color indexed="64"/>
        </left>
        <right style="thin">
          <color indexed="64"/>
        </right>
        <top style="thin">
          <color rgb="FFA5A5A5"/>
        </top>
        <bottom style="thin">
          <color rgb="FFA5A5A5"/>
        </bottom>
      </border>
    </dxf>
    <dxf>
      <border>
        <left/>
        <right/>
        <top/>
        <bottom style="thin">
          <color rgb="FFA5A5A5"/>
        </bottom>
      </border>
    </dxf>
    <dxf>
      <font>
        <sz val="9"/>
      </font>
    </dxf>
    <dxf>
      <font>
        <b/>
        <sz val="9"/>
        <color rgb="FFFFFFFF"/>
      </font>
      <fill>
        <patternFill patternType="solid">
          <bgColor rgb="FF2F75B6"/>
        </patternFill>
      </fill>
    </dxf>
  </dxfs>
  <tableStyles count="0" defaultTableStyle="TableStyleMedium2" defaultPivotStyle="PivotStyleLight16"/>
  <colors>
    <mruColors>
      <color rgb="FFCCFF99"/>
      <color rgb="FF99FF66"/>
      <color rgb="FFFF3300"/>
      <color rgb="FFFFFFCC"/>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www.wps.cn/officeDocument/2020/cellImage" Target="NUL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16</xdr:col>
      <xdr:colOff>66016</xdr:colOff>
      <xdr:row>9</xdr:row>
      <xdr:rowOff>95250</xdr:rowOff>
    </xdr:from>
    <xdr:to>
      <xdr:col>17</xdr:col>
      <xdr:colOff>479816</xdr:colOff>
      <xdr:row>16</xdr:row>
      <xdr:rowOff>123825</xdr:rowOff>
    </xdr:to>
    <xdr:pic>
      <xdr:nvPicPr>
        <xdr:cNvPr id="3" name="Picture 2">
          <a:extLst>
            <a:ext uri="{FF2B5EF4-FFF2-40B4-BE49-F238E27FC236}">
              <a16:creationId xmlns:a16="http://schemas.microsoft.com/office/drawing/2014/main" id="{CBFA5B05-D6C8-4A7F-9AA0-8EBF5092F561}"/>
            </a:ext>
          </a:extLst>
        </xdr:cNvPr>
        <xdr:cNvPicPr>
          <a:picLocks noChangeAspect="1"/>
        </xdr:cNvPicPr>
      </xdr:nvPicPr>
      <xdr:blipFill>
        <a:blip xmlns:r="http://schemas.openxmlformats.org/officeDocument/2006/relationships" r:embed="rId1"/>
        <a:stretch>
          <a:fillRect/>
        </a:stretch>
      </xdr:blipFill>
      <xdr:spPr>
        <a:xfrm>
          <a:off x="10333966" y="1638300"/>
          <a:ext cx="1023400" cy="1400175"/>
        </a:xfrm>
        <a:prstGeom prst="rect">
          <a:avLst/>
        </a:prstGeom>
      </xdr:spPr>
    </xdr:pic>
    <xdr:clientData/>
  </xdr:twoCellAnchor>
  <xdr:twoCellAnchor editAs="oneCell">
    <xdr:from>
      <xdr:col>14</xdr:col>
      <xdr:colOff>438150</xdr:colOff>
      <xdr:row>2</xdr:row>
      <xdr:rowOff>19050</xdr:rowOff>
    </xdr:from>
    <xdr:to>
      <xdr:col>15</xdr:col>
      <xdr:colOff>561975</xdr:colOff>
      <xdr:row>16</xdr:row>
      <xdr:rowOff>171450</xdr:rowOff>
    </xdr:to>
    <xdr:pic>
      <xdr:nvPicPr>
        <xdr:cNvPr id="5" name="Picture 4">
          <a:extLst>
            <a:ext uri="{FF2B5EF4-FFF2-40B4-BE49-F238E27FC236}">
              <a16:creationId xmlns:a16="http://schemas.microsoft.com/office/drawing/2014/main" id="{2D85D277-9E45-483C-9CB4-9B1022BCB4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86900" y="209550"/>
          <a:ext cx="733425" cy="2867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400050</xdr:colOff>
      <xdr:row>2</xdr:row>
      <xdr:rowOff>76199</xdr:rowOff>
    </xdr:from>
    <xdr:to>
      <xdr:col>12</xdr:col>
      <xdr:colOff>2049559</xdr:colOff>
      <xdr:row>10</xdr:row>
      <xdr:rowOff>66674</xdr:rowOff>
    </xdr:to>
    <xdr:pic>
      <xdr:nvPicPr>
        <xdr:cNvPr id="3" name="Picture 2">
          <a:extLst>
            <a:ext uri="{FF2B5EF4-FFF2-40B4-BE49-F238E27FC236}">
              <a16:creationId xmlns:a16="http://schemas.microsoft.com/office/drawing/2014/main" id="{44FD6253-421D-4403-B09D-AE3456E56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15400" y="676274"/>
          <a:ext cx="1649509"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Categoria" displayName="Categoria" ref="AH21:AI31" headerRowDxfId="53" dataDxfId="52" tableBorderDxfId="51">
  <tableColumns count="2">
    <tableColumn id="1" xr3:uid="{00000000-0010-0000-0000-000001000000}" name="Categoria" dataDxfId="50"/>
    <tableColumn id="2" xr3:uid="{00000000-0010-0000-0000-000002000000}" name="Categ. Numerica" dataDxfId="4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ipoSalida" displayName="TipoSalida" ref="AH13:AH20" totalsRowCount="1" headerRowDxfId="48" dataDxfId="47" totalsRowDxfId="45" tableBorderDxfId="46">
  <tableColumns count="1">
    <tableColumn id="1" xr3:uid="{00000000-0010-0000-0100-000001000000}" name="Salida" dataDxfId="44" totalsRowDxfId="43"/>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Operaciones" displayName="Operaciones" ref="AI4:AK19" headerRowDxfId="42" dataDxfId="41" tableBorderDxfId="40">
  <tableColumns count="3">
    <tableColumn id="1" xr3:uid="{00000000-0010-0000-0200-000001000000}" name="Operaciones" dataDxfId="39"/>
    <tableColumn id="2" xr3:uid="{00000000-0010-0000-0200-000002000000}" name="Dueño" dataDxfId="38"/>
    <tableColumn id="3" xr3:uid="{88FB834B-AF59-4940-8E42-D15BC6E7411B}" name="2da Actividad" dataDxfId="37"/>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ipoEntrada" displayName="TipoEntrada" ref="AH4:AH11" headerRowDxfId="36" dataDxfId="35" tableBorderDxfId="34">
  <tableColumns count="1">
    <tableColumn id="1" xr3:uid="{00000000-0010-0000-0300-000001000000}" name="Entrada" dataDxfId="33"/>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9221A-0511-4F73-ADA2-A51AFB8FB454}">
  <dimension ref="A1:T65"/>
  <sheetViews>
    <sheetView tabSelected="1" workbookViewId="0">
      <selection activeCell="D2" sqref="D2"/>
    </sheetView>
  </sheetViews>
  <sheetFormatPr defaultRowHeight="15" x14ac:dyDescent="0.25"/>
  <cols>
    <col min="3" max="3" width="12.28515625" customWidth="1"/>
    <col min="4" max="4" width="11.28515625" customWidth="1"/>
    <col min="5" max="5" width="10.7109375" customWidth="1"/>
    <col min="7" max="7" width="12.42578125" customWidth="1"/>
    <col min="9" max="9" width="11" customWidth="1"/>
    <col min="13" max="13" width="8.5703125" customWidth="1"/>
    <col min="15" max="15" width="14.28515625" customWidth="1"/>
  </cols>
  <sheetData>
    <row r="1" spans="1:20" ht="24" x14ac:dyDescent="0.2">
      <c r="A1" s="324" t="s">
        <v>0</v>
      </c>
      <c r="B1" s="352" t="s">
        <v>317</v>
      </c>
      <c r="C1" s="325" t="s">
        <v>3</v>
      </c>
      <c r="D1" s="325" t="s">
        <v>2452</v>
      </c>
      <c r="E1" s="325" t="s">
        <v>248</v>
      </c>
      <c r="F1" s="325" t="s">
        <v>2451</v>
      </c>
      <c r="G1" s="325" t="s">
        <v>2438</v>
      </c>
      <c r="H1" s="325" t="s">
        <v>6</v>
      </c>
      <c r="I1" s="325" t="s">
        <v>7</v>
      </c>
      <c r="J1" s="325" t="s">
        <v>2162</v>
      </c>
      <c r="K1" s="325" t="s">
        <v>2440</v>
      </c>
      <c r="L1" s="325" t="s">
        <v>2441</v>
      </c>
      <c r="M1" s="325" t="s">
        <v>2443</v>
      </c>
      <c r="N1" s="325" t="s">
        <v>260</v>
      </c>
      <c r="O1" s="355" t="s">
        <v>2447</v>
      </c>
      <c r="P1" s="355" t="s">
        <v>2448</v>
      </c>
      <c r="Q1" s="355" t="s">
        <v>2450</v>
      </c>
      <c r="S1" s="353" t="s">
        <v>0</v>
      </c>
      <c r="T1" s="354">
        <v>45459</v>
      </c>
    </row>
    <row r="2" spans="1:20" x14ac:dyDescent="0.2">
      <c r="A2" s="336">
        <f t="shared" ref="A2:A33" si="0">$T$1</f>
        <v>45459</v>
      </c>
      <c r="B2" s="336" t="str">
        <f t="shared" ref="B2:B33" si="1">$T$2</f>
        <v>Alta</v>
      </c>
      <c r="C2" s="336" t="s">
        <v>40</v>
      </c>
      <c r="D2" s="339" t="s">
        <v>2449</v>
      </c>
      <c r="E2" s="339" t="s">
        <v>2445</v>
      </c>
      <c r="F2" s="341" t="s">
        <v>2439</v>
      </c>
      <c r="G2" s="341" t="s">
        <v>48</v>
      </c>
      <c r="H2" s="339" t="s">
        <v>46</v>
      </c>
      <c r="I2" s="339"/>
      <c r="J2" s="339" t="s">
        <v>47</v>
      </c>
      <c r="K2" s="339"/>
      <c r="L2" s="342"/>
      <c r="M2" s="344" t="s">
        <v>371</v>
      </c>
      <c r="N2" s="343"/>
      <c r="O2" s="356" t="str">
        <f>"["""&amp;D2&amp;"""]"</f>
        <v>["436, 1985A"]</v>
      </c>
      <c r="P2" s="356" t="str">
        <f>"["""&amp;G2&amp;"""]"</f>
        <v>["Sartori"]</v>
      </c>
      <c r="Q2" s="356"/>
      <c r="S2" s="353" t="s">
        <v>694</v>
      </c>
      <c r="T2" s="354" t="s">
        <v>2158</v>
      </c>
    </row>
    <row r="3" spans="1:20" x14ac:dyDescent="0.2">
      <c r="A3" s="336">
        <f t="shared" si="0"/>
        <v>45459</v>
      </c>
      <c r="B3" s="336" t="str">
        <f t="shared" si="1"/>
        <v>Alta</v>
      </c>
      <c r="C3" s="336" t="s">
        <v>37</v>
      </c>
      <c r="D3" s="339">
        <v>188</v>
      </c>
      <c r="E3" s="339" t="s">
        <v>49</v>
      </c>
      <c r="F3" s="341" t="s">
        <v>2439</v>
      </c>
      <c r="G3" s="341" t="s">
        <v>50</v>
      </c>
      <c r="H3" s="339" t="s">
        <v>46</v>
      </c>
      <c r="I3" s="339"/>
      <c r="J3" s="339" t="s">
        <v>47</v>
      </c>
      <c r="K3" s="339"/>
      <c r="L3" s="342"/>
      <c r="M3" s="344" t="s">
        <v>371</v>
      </c>
      <c r="N3" s="343"/>
      <c r="O3" s="356" t="str">
        <f t="shared" ref="O3:O65" si="2">"["""&amp;D3&amp;"""]"</f>
        <v>["188"]</v>
      </c>
      <c r="P3" s="356" t="str">
        <f t="shared" ref="P3:P65" si="3">"["""&amp;G3&amp;"""]"</f>
        <v>["Buyatti"]</v>
      </c>
      <c r="Q3" s="356"/>
    </row>
    <row r="4" spans="1:20" x14ac:dyDescent="0.2">
      <c r="A4" s="336">
        <f t="shared" si="0"/>
        <v>45459</v>
      </c>
      <c r="B4" s="336" t="str">
        <f t="shared" si="1"/>
        <v>Alta</v>
      </c>
      <c r="C4" s="336" t="s">
        <v>37</v>
      </c>
      <c r="D4" s="339">
        <v>440</v>
      </c>
      <c r="E4" s="339" t="s">
        <v>2445</v>
      </c>
      <c r="F4" s="341" t="s">
        <v>2439</v>
      </c>
      <c r="G4" s="341" t="s">
        <v>48</v>
      </c>
      <c r="H4" s="339" t="s">
        <v>46</v>
      </c>
      <c r="I4" s="339"/>
      <c r="J4" s="339" t="s">
        <v>47</v>
      </c>
      <c r="K4" s="339"/>
      <c r="L4" s="342"/>
      <c r="M4" s="344" t="s">
        <v>371</v>
      </c>
      <c r="N4" s="343"/>
      <c r="O4" s="356" t="str">
        <f t="shared" si="2"/>
        <v>["440"]</v>
      </c>
      <c r="P4" s="356" t="str">
        <f t="shared" si="3"/>
        <v>["Sartori"]</v>
      </c>
      <c r="Q4" s="356"/>
    </row>
    <row r="5" spans="1:20" x14ac:dyDescent="0.2">
      <c r="A5" s="336">
        <f t="shared" si="0"/>
        <v>45459</v>
      </c>
      <c r="B5" s="336" t="str">
        <f t="shared" si="1"/>
        <v>Alta</v>
      </c>
      <c r="C5" s="336" t="s">
        <v>37</v>
      </c>
      <c r="D5" s="339">
        <v>428</v>
      </c>
      <c r="E5" s="339" t="s">
        <v>2445</v>
      </c>
      <c r="F5" s="341" t="s">
        <v>2439</v>
      </c>
      <c r="G5" s="341" t="s">
        <v>48</v>
      </c>
      <c r="H5" s="339" t="s">
        <v>46</v>
      </c>
      <c r="I5" s="339"/>
      <c r="J5" s="339" t="s">
        <v>47</v>
      </c>
      <c r="K5" s="339"/>
      <c r="L5" s="342"/>
      <c r="M5" s="344" t="s">
        <v>371</v>
      </c>
      <c r="N5" s="343"/>
      <c r="O5" s="356" t="str">
        <f t="shared" si="2"/>
        <v>["428"]</v>
      </c>
      <c r="P5" s="356" t="str">
        <f t="shared" si="3"/>
        <v>["Sartori"]</v>
      </c>
      <c r="Q5" s="356"/>
    </row>
    <row r="6" spans="1:20" x14ac:dyDescent="0.2">
      <c r="A6" s="336">
        <f t="shared" si="0"/>
        <v>45459</v>
      </c>
      <c r="B6" s="336" t="str">
        <f t="shared" si="1"/>
        <v>Alta</v>
      </c>
      <c r="C6" s="336" t="s">
        <v>37</v>
      </c>
      <c r="D6" s="339">
        <v>377</v>
      </c>
      <c r="E6" s="339" t="s">
        <v>2445</v>
      </c>
      <c r="F6" s="341" t="s">
        <v>2439</v>
      </c>
      <c r="G6" s="341" t="s">
        <v>48</v>
      </c>
      <c r="H6" s="339" t="s">
        <v>46</v>
      </c>
      <c r="I6" s="339"/>
      <c r="J6" s="339" t="s">
        <v>47</v>
      </c>
      <c r="K6" s="339"/>
      <c r="L6" s="342"/>
      <c r="M6" s="344" t="s">
        <v>371</v>
      </c>
      <c r="N6" s="343"/>
      <c r="O6" s="356" t="str">
        <f t="shared" si="2"/>
        <v>["377"]</v>
      </c>
      <c r="P6" s="356" t="str">
        <f t="shared" si="3"/>
        <v>["Sartori"]</v>
      </c>
      <c r="Q6" s="356"/>
    </row>
    <row r="7" spans="1:20" x14ac:dyDescent="0.2">
      <c r="A7" s="336">
        <f t="shared" si="0"/>
        <v>45459</v>
      </c>
      <c r="B7" s="336" t="str">
        <f t="shared" si="1"/>
        <v>Alta</v>
      </c>
      <c r="C7" s="336" t="s">
        <v>37</v>
      </c>
      <c r="D7" s="339">
        <v>194</v>
      </c>
      <c r="E7" s="339" t="s">
        <v>49</v>
      </c>
      <c r="F7" s="341" t="s">
        <v>2439</v>
      </c>
      <c r="G7" s="341" t="s">
        <v>50</v>
      </c>
      <c r="H7" s="339" t="s">
        <v>46</v>
      </c>
      <c r="I7" s="339"/>
      <c r="J7" s="339" t="s">
        <v>47</v>
      </c>
      <c r="K7" s="339"/>
      <c r="L7" s="342"/>
      <c r="M7" s="344" t="s">
        <v>371</v>
      </c>
      <c r="N7" s="343"/>
      <c r="O7" s="356" t="str">
        <f t="shared" si="2"/>
        <v>["194"]</v>
      </c>
      <c r="P7" s="356" t="str">
        <f t="shared" si="3"/>
        <v>["Buyatti"]</v>
      </c>
      <c r="Q7" s="356"/>
    </row>
    <row r="8" spans="1:20" x14ac:dyDescent="0.2">
      <c r="A8" s="336">
        <f t="shared" si="0"/>
        <v>45459</v>
      </c>
      <c r="B8" s="336" t="str">
        <f t="shared" si="1"/>
        <v>Alta</v>
      </c>
      <c r="C8" s="336" t="s">
        <v>40</v>
      </c>
      <c r="D8" s="339">
        <v>433</v>
      </c>
      <c r="E8" s="339" t="s">
        <v>2445</v>
      </c>
      <c r="F8" s="341" t="s">
        <v>2439</v>
      </c>
      <c r="G8" s="341" t="s">
        <v>48</v>
      </c>
      <c r="H8" s="339" t="s">
        <v>46</v>
      </c>
      <c r="I8" s="339"/>
      <c r="J8" s="339" t="s">
        <v>47</v>
      </c>
      <c r="K8" s="339"/>
      <c r="L8" s="342"/>
      <c r="M8" s="344" t="s">
        <v>371</v>
      </c>
      <c r="N8" s="343"/>
      <c r="O8" s="356" t="str">
        <f t="shared" si="2"/>
        <v>["433"]</v>
      </c>
      <c r="P8" s="356" t="str">
        <f t="shared" si="3"/>
        <v>["Sartori"]</v>
      </c>
      <c r="Q8" s="356"/>
    </row>
    <row r="9" spans="1:20" x14ac:dyDescent="0.2">
      <c r="A9" s="336">
        <f t="shared" si="0"/>
        <v>45459</v>
      </c>
      <c r="B9" s="336" t="str">
        <f t="shared" si="1"/>
        <v>Alta</v>
      </c>
      <c r="C9" s="336" t="s">
        <v>37</v>
      </c>
      <c r="D9" s="339">
        <v>195</v>
      </c>
      <c r="E9" s="339" t="s">
        <v>49</v>
      </c>
      <c r="F9" s="341" t="s">
        <v>2439</v>
      </c>
      <c r="G9" s="341" t="s">
        <v>50</v>
      </c>
      <c r="H9" s="339" t="s">
        <v>46</v>
      </c>
      <c r="I9" s="339"/>
      <c r="J9" s="339" t="s">
        <v>47</v>
      </c>
      <c r="K9" s="339"/>
      <c r="L9" s="342"/>
      <c r="M9" s="344" t="s">
        <v>371</v>
      </c>
      <c r="N9" s="343"/>
      <c r="O9" s="356" t="str">
        <f t="shared" si="2"/>
        <v>["195"]</v>
      </c>
      <c r="P9" s="356" t="str">
        <f t="shared" si="3"/>
        <v>["Buyatti"]</v>
      </c>
      <c r="Q9" s="356"/>
    </row>
    <row r="10" spans="1:20" x14ac:dyDescent="0.2">
      <c r="A10" s="336">
        <f t="shared" si="0"/>
        <v>45459</v>
      </c>
      <c r="B10" s="336" t="str">
        <f t="shared" si="1"/>
        <v>Alta</v>
      </c>
      <c r="C10" s="336" t="s">
        <v>40</v>
      </c>
      <c r="D10" s="339">
        <v>431</v>
      </c>
      <c r="E10" s="339" t="s">
        <v>2445</v>
      </c>
      <c r="F10" s="341" t="s">
        <v>2439</v>
      </c>
      <c r="G10" s="341" t="s">
        <v>48</v>
      </c>
      <c r="H10" s="339" t="s">
        <v>46</v>
      </c>
      <c r="I10" s="339"/>
      <c r="J10" s="339" t="s">
        <v>47</v>
      </c>
      <c r="K10" s="339"/>
      <c r="L10" s="342"/>
      <c r="M10" s="344" t="s">
        <v>371</v>
      </c>
      <c r="N10" s="343"/>
      <c r="O10" s="356" t="str">
        <f t="shared" si="2"/>
        <v>["431"]</v>
      </c>
      <c r="P10" s="356" t="str">
        <f t="shared" si="3"/>
        <v>["Sartori"]</v>
      </c>
      <c r="Q10" s="356"/>
    </row>
    <row r="11" spans="1:20" x14ac:dyDescent="0.2">
      <c r="A11" s="336">
        <f t="shared" si="0"/>
        <v>45459</v>
      </c>
      <c r="B11" s="336" t="str">
        <f t="shared" si="1"/>
        <v>Alta</v>
      </c>
      <c r="C11" s="336" t="s">
        <v>37</v>
      </c>
      <c r="D11" s="339">
        <v>198</v>
      </c>
      <c r="E11" s="339" t="s">
        <v>49</v>
      </c>
      <c r="F11" s="341" t="s">
        <v>2439</v>
      </c>
      <c r="G11" s="341" t="s">
        <v>50</v>
      </c>
      <c r="H11" s="339" t="s">
        <v>46</v>
      </c>
      <c r="I11" s="339"/>
      <c r="J11" s="339" t="s">
        <v>47</v>
      </c>
      <c r="K11" s="339"/>
      <c r="L11" s="342"/>
      <c r="M11" s="344" t="s">
        <v>371</v>
      </c>
      <c r="N11" s="343"/>
      <c r="O11" s="356" t="str">
        <f t="shared" si="2"/>
        <v>["198"]</v>
      </c>
      <c r="P11" s="356" t="str">
        <f t="shared" si="3"/>
        <v>["Buyatti"]</v>
      </c>
      <c r="Q11" s="356"/>
    </row>
    <row r="12" spans="1:20" x14ac:dyDescent="0.2">
      <c r="A12" s="336">
        <f t="shared" si="0"/>
        <v>45459</v>
      </c>
      <c r="B12" s="336" t="str">
        <f t="shared" si="1"/>
        <v>Alta</v>
      </c>
      <c r="C12" s="336" t="s">
        <v>40</v>
      </c>
      <c r="D12" s="339">
        <v>1001</v>
      </c>
      <c r="E12" s="339" t="s">
        <v>49</v>
      </c>
      <c r="F12" s="341" t="s">
        <v>2439</v>
      </c>
      <c r="G12" s="341" t="s">
        <v>50</v>
      </c>
      <c r="H12" s="339" t="s">
        <v>46</v>
      </c>
      <c r="I12" s="339"/>
      <c r="J12" s="339" t="s">
        <v>47</v>
      </c>
      <c r="K12" s="339"/>
      <c r="L12" s="342"/>
      <c r="M12" s="344" t="s">
        <v>371</v>
      </c>
      <c r="N12" s="343"/>
      <c r="O12" s="356" t="str">
        <f t="shared" si="2"/>
        <v>["1001"]</v>
      </c>
      <c r="P12" s="356" t="str">
        <f t="shared" si="3"/>
        <v>["Buyatti"]</v>
      </c>
      <c r="Q12" s="356"/>
    </row>
    <row r="13" spans="1:20" x14ac:dyDescent="0.2">
      <c r="A13" s="336">
        <f t="shared" si="0"/>
        <v>45459</v>
      </c>
      <c r="B13" s="336" t="str">
        <f t="shared" si="1"/>
        <v>Alta</v>
      </c>
      <c r="C13" s="336" t="s">
        <v>37</v>
      </c>
      <c r="D13" s="339">
        <v>430</v>
      </c>
      <c r="E13" s="339" t="s">
        <v>2445</v>
      </c>
      <c r="F13" s="341" t="s">
        <v>2439</v>
      </c>
      <c r="G13" s="341" t="s">
        <v>48</v>
      </c>
      <c r="H13" s="339" t="s">
        <v>46</v>
      </c>
      <c r="I13" s="339"/>
      <c r="J13" s="339" t="s">
        <v>47</v>
      </c>
      <c r="K13" s="339"/>
      <c r="L13" s="342"/>
      <c r="M13" s="344" t="s">
        <v>371</v>
      </c>
      <c r="N13" s="343"/>
      <c r="O13" s="356" t="str">
        <f t="shared" si="2"/>
        <v>["430"]</v>
      </c>
      <c r="P13" s="356" t="str">
        <f t="shared" si="3"/>
        <v>["Sartori"]</v>
      </c>
      <c r="Q13" s="356"/>
    </row>
    <row r="14" spans="1:20" x14ac:dyDescent="0.2">
      <c r="A14" s="336">
        <f t="shared" si="0"/>
        <v>45459</v>
      </c>
      <c r="B14" s="336" t="str">
        <f t="shared" si="1"/>
        <v>Alta</v>
      </c>
      <c r="C14" s="336" t="s">
        <v>40</v>
      </c>
      <c r="D14" s="339">
        <v>429</v>
      </c>
      <c r="E14" s="339" t="s">
        <v>2445</v>
      </c>
      <c r="F14" s="341" t="s">
        <v>2439</v>
      </c>
      <c r="G14" s="341" t="s">
        <v>48</v>
      </c>
      <c r="H14" s="339" t="s">
        <v>46</v>
      </c>
      <c r="I14" s="339"/>
      <c r="J14" s="339" t="s">
        <v>47</v>
      </c>
      <c r="K14" s="339"/>
      <c r="L14" s="342"/>
      <c r="M14" s="344" t="s">
        <v>371</v>
      </c>
      <c r="N14" s="343"/>
      <c r="O14" s="356" t="str">
        <f t="shared" si="2"/>
        <v>["429"]</v>
      </c>
      <c r="P14" s="356" t="str">
        <f t="shared" si="3"/>
        <v>["Sartori"]</v>
      </c>
      <c r="Q14" s="356"/>
    </row>
    <row r="15" spans="1:20" x14ac:dyDescent="0.2">
      <c r="A15" s="336">
        <f t="shared" si="0"/>
        <v>45459</v>
      </c>
      <c r="B15" s="336" t="str">
        <f t="shared" si="1"/>
        <v>Alta</v>
      </c>
      <c r="C15" s="336" t="s">
        <v>37</v>
      </c>
      <c r="D15" s="339">
        <v>439</v>
      </c>
      <c r="E15" s="339" t="s">
        <v>2445</v>
      </c>
      <c r="F15" s="341" t="s">
        <v>2439</v>
      </c>
      <c r="G15" s="341" t="s">
        <v>48</v>
      </c>
      <c r="H15" s="339" t="s">
        <v>46</v>
      </c>
      <c r="I15" s="339"/>
      <c r="J15" s="339" t="s">
        <v>47</v>
      </c>
      <c r="K15" s="339"/>
      <c r="L15" s="342"/>
      <c r="M15" s="344" t="s">
        <v>371</v>
      </c>
      <c r="N15" s="343"/>
      <c r="O15" s="356" t="str">
        <f t="shared" si="2"/>
        <v>["439"]</v>
      </c>
      <c r="P15" s="356" t="str">
        <f t="shared" si="3"/>
        <v>["Sartori"]</v>
      </c>
      <c r="Q15" s="356"/>
    </row>
    <row r="16" spans="1:20" x14ac:dyDescent="0.2">
      <c r="A16" s="336">
        <f t="shared" si="0"/>
        <v>45459</v>
      </c>
      <c r="B16" s="336" t="str">
        <f t="shared" si="1"/>
        <v>Alta</v>
      </c>
      <c r="C16" s="336" t="s">
        <v>37</v>
      </c>
      <c r="D16" s="339">
        <v>450</v>
      </c>
      <c r="E16" s="339" t="s">
        <v>2445</v>
      </c>
      <c r="F16" s="341" t="s">
        <v>2439</v>
      </c>
      <c r="G16" s="341" t="s">
        <v>48</v>
      </c>
      <c r="H16" s="339" t="s">
        <v>46</v>
      </c>
      <c r="I16" s="339"/>
      <c r="J16" s="339" t="s">
        <v>47</v>
      </c>
      <c r="K16" s="339"/>
      <c r="L16" s="342"/>
      <c r="M16" s="344" t="s">
        <v>371</v>
      </c>
      <c r="N16" s="343"/>
      <c r="O16" s="356" t="str">
        <f t="shared" si="2"/>
        <v>["450"]</v>
      </c>
      <c r="P16" s="356" t="str">
        <f t="shared" si="3"/>
        <v>["Sartori"]</v>
      </c>
      <c r="Q16" s="356"/>
    </row>
    <row r="17" spans="1:17" x14ac:dyDescent="0.2">
      <c r="A17" s="336">
        <f t="shared" si="0"/>
        <v>45459</v>
      </c>
      <c r="B17" s="336" t="str">
        <f t="shared" si="1"/>
        <v>Alta</v>
      </c>
      <c r="C17" s="336" t="s">
        <v>37</v>
      </c>
      <c r="D17" s="339">
        <v>383</v>
      </c>
      <c r="E17" s="339" t="s">
        <v>2445</v>
      </c>
      <c r="F17" s="341" t="s">
        <v>2439</v>
      </c>
      <c r="G17" s="341" t="s">
        <v>48</v>
      </c>
      <c r="H17" s="339" t="s">
        <v>46</v>
      </c>
      <c r="I17" s="339"/>
      <c r="J17" s="339" t="s">
        <v>47</v>
      </c>
      <c r="K17" s="339"/>
      <c r="L17" s="342"/>
      <c r="M17" s="344" t="s">
        <v>371</v>
      </c>
      <c r="N17" s="343"/>
      <c r="O17" s="356" t="str">
        <f t="shared" si="2"/>
        <v>["383"]</v>
      </c>
      <c r="P17" s="356" t="str">
        <f t="shared" si="3"/>
        <v>["Sartori"]</v>
      </c>
      <c r="Q17" s="356"/>
    </row>
    <row r="18" spans="1:17" x14ac:dyDescent="0.2">
      <c r="A18" s="336">
        <f t="shared" si="0"/>
        <v>45459</v>
      </c>
      <c r="B18" s="336" t="str">
        <f t="shared" si="1"/>
        <v>Alta</v>
      </c>
      <c r="C18" s="336" t="s">
        <v>40</v>
      </c>
      <c r="D18" s="339">
        <v>444</v>
      </c>
      <c r="E18" s="339" t="s">
        <v>2445</v>
      </c>
      <c r="F18" s="341" t="s">
        <v>2439</v>
      </c>
      <c r="G18" s="341" t="s">
        <v>48</v>
      </c>
      <c r="H18" s="339" t="s">
        <v>46</v>
      </c>
      <c r="I18" s="339"/>
      <c r="J18" s="339" t="s">
        <v>47</v>
      </c>
      <c r="K18" s="339"/>
      <c r="L18" s="342"/>
      <c r="M18" s="344" t="s">
        <v>371</v>
      </c>
      <c r="N18" s="343"/>
      <c r="O18" s="356" t="str">
        <f t="shared" si="2"/>
        <v>["444"]</v>
      </c>
      <c r="P18" s="356" t="str">
        <f t="shared" si="3"/>
        <v>["Sartori"]</v>
      </c>
      <c r="Q18" s="356"/>
    </row>
    <row r="19" spans="1:17" x14ac:dyDescent="0.2">
      <c r="A19" s="336">
        <f t="shared" si="0"/>
        <v>45459</v>
      </c>
      <c r="B19" s="336" t="str">
        <f t="shared" si="1"/>
        <v>Alta</v>
      </c>
      <c r="C19" s="336" t="s">
        <v>37</v>
      </c>
      <c r="D19" s="339">
        <v>187</v>
      </c>
      <c r="E19" s="339" t="s">
        <v>49</v>
      </c>
      <c r="F19" s="341" t="s">
        <v>2439</v>
      </c>
      <c r="G19" s="341" t="s">
        <v>50</v>
      </c>
      <c r="H19" s="339" t="s">
        <v>46</v>
      </c>
      <c r="I19" s="339"/>
      <c r="J19" s="339" t="s">
        <v>47</v>
      </c>
      <c r="K19" s="339"/>
      <c r="L19" s="342"/>
      <c r="M19" s="344" t="s">
        <v>371</v>
      </c>
      <c r="N19" s="343"/>
      <c r="O19" s="356" t="str">
        <f t="shared" si="2"/>
        <v>["187"]</v>
      </c>
      <c r="P19" s="356" t="str">
        <f t="shared" si="3"/>
        <v>["Buyatti"]</v>
      </c>
      <c r="Q19" s="356"/>
    </row>
    <row r="20" spans="1:17" x14ac:dyDescent="0.2">
      <c r="A20" s="336">
        <f t="shared" si="0"/>
        <v>45459</v>
      </c>
      <c r="B20" s="336" t="str">
        <f t="shared" si="1"/>
        <v>Alta</v>
      </c>
      <c r="C20" s="336" t="s">
        <v>37</v>
      </c>
      <c r="D20" s="339">
        <v>448</v>
      </c>
      <c r="E20" s="339" t="s">
        <v>2445</v>
      </c>
      <c r="F20" s="341" t="s">
        <v>2439</v>
      </c>
      <c r="G20" s="341" t="s">
        <v>48</v>
      </c>
      <c r="H20" s="339" t="s">
        <v>46</v>
      </c>
      <c r="I20" s="339"/>
      <c r="J20" s="339" t="s">
        <v>47</v>
      </c>
      <c r="K20" s="339"/>
      <c r="L20" s="342"/>
      <c r="M20" s="344" t="s">
        <v>371</v>
      </c>
      <c r="N20" s="343"/>
      <c r="O20" s="356" t="str">
        <f t="shared" si="2"/>
        <v>["448"]</v>
      </c>
      <c r="P20" s="356" t="str">
        <f t="shared" si="3"/>
        <v>["Sartori"]</v>
      </c>
      <c r="Q20" s="356"/>
    </row>
    <row r="21" spans="1:17" x14ac:dyDescent="0.2">
      <c r="A21" s="336">
        <f t="shared" si="0"/>
        <v>45459</v>
      </c>
      <c r="B21" s="336" t="str">
        <f t="shared" si="1"/>
        <v>Alta</v>
      </c>
      <c r="C21" s="336" t="s">
        <v>40</v>
      </c>
      <c r="D21" s="339">
        <v>1002</v>
      </c>
      <c r="E21" s="339" t="s">
        <v>49</v>
      </c>
      <c r="F21" s="341" t="s">
        <v>2439</v>
      </c>
      <c r="G21" s="341" t="s">
        <v>50</v>
      </c>
      <c r="H21" s="339" t="s">
        <v>46</v>
      </c>
      <c r="I21" s="339"/>
      <c r="J21" s="339" t="s">
        <v>47</v>
      </c>
      <c r="K21" s="339"/>
      <c r="L21" s="342"/>
      <c r="M21" s="344" t="s">
        <v>371</v>
      </c>
      <c r="N21" s="343"/>
      <c r="O21" s="356" t="str">
        <f t="shared" si="2"/>
        <v>["1002"]</v>
      </c>
      <c r="P21" s="356" t="str">
        <f t="shared" si="3"/>
        <v>["Buyatti"]</v>
      </c>
      <c r="Q21" s="356"/>
    </row>
    <row r="22" spans="1:17" x14ac:dyDescent="0.2">
      <c r="A22" s="345">
        <f t="shared" si="0"/>
        <v>45459</v>
      </c>
      <c r="B22" s="345" t="str">
        <f t="shared" si="1"/>
        <v>Alta</v>
      </c>
      <c r="C22" s="345" t="s">
        <v>40</v>
      </c>
      <c r="D22" s="346">
        <v>435</v>
      </c>
      <c r="E22" s="346" t="s">
        <v>2445</v>
      </c>
      <c r="F22" s="347" t="s">
        <v>2439</v>
      </c>
      <c r="G22" s="347" t="s">
        <v>48</v>
      </c>
      <c r="H22" s="346" t="s">
        <v>46</v>
      </c>
      <c r="I22" s="346"/>
      <c r="J22" s="346" t="s">
        <v>47</v>
      </c>
      <c r="K22" s="346"/>
      <c r="L22" s="348"/>
      <c r="M22" s="349" t="s">
        <v>371</v>
      </c>
      <c r="N22" s="343" t="s">
        <v>2444</v>
      </c>
      <c r="O22" s="356" t="str">
        <f t="shared" si="2"/>
        <v>["435"]</v>
      </c>
      <c r="P22" s="356" t="str">
        <f t="shared" si="3"/>
        <v>["Sartori"]</v>
      </c>
      <c r="Q22" s="356"/>
    </row>
    <row r="23" spans="1:17" x14ac:dyDescent="0.2">
      <c r="A23" s="336">
        <f t="shared" si="0"/>
        <v>45459</v>
      </c>
      <c r="B23" s="336" t="str">
        <f t="shared" si="1"/>
        <v>Alta</v>
      </c>
      <c r="C23" s="339" t="s">
        <v>37</v>
      </c>
      <c r="D23" s="339">
        <v>446</v>
      </c>
      <c r="E23" s="339" t="s">
        <v>2445</v>
      </c>
      <c r="F23" s="341" t="s">
        <v>2439</v>
      </c>
      <c r="G23" s="341" t="s">
        <v>48</v>
      </c>
      <c r="H23" s="339" t="s">
        <v>46</v>
      </c>
      <c r="I23" s="339"/>
      <c r="J23" s="339" t="s">
        <v>47</v>
      </c>
      <c r="K23" s="339"/>
      <c r="L23" s="342"/>
      <c r="M23" s="344" t="s">
        <v>371</v>
      </c>
      <c r="N23" s="343"/>
      <c r="O23" s="356" t="str">
        <f t="shared" si="2"/>
        <v>["446"]</v>
      </c>
      <c r="P23" s="356" t="str">
        <f t="shared" si="3"/>
        <v>["Sartori"]</v>
      </c>
      <c r="Q23" s="356"/>
    </row>
    <row r="24" spans="1:17" x14ac:dyDescent="0.2">
      <c r="A24" s="336">
        <f t="shared" si="0"/>
        <v>45459</v>
      </c>
      <c r="B24" s="336" t="str">
        <f t="shared" si="1"/>
        <v>Alta</v>
      </c>
      <c r="C24" s="339" t="s">
        <v>37</v>
      </c>
      <c r="D24" s="339">
        <v>441</v>
      </c>
      <c r="E24" s="339" t="s">
        <v>2445</v>
      </c>
      <c r="F24" s="341" t="s">
        <v>2439</v>
      </c>
      <c r="G24" s="341" t="s">
        <v>48</v>
      </c>
      <c r="H24" s="339" t="s">
        <v>46</v>
      </c>
      <c r="I24" s="339"/>
      <c r="J24" s="339" t="s">
        <v>47</v>
      </c>
      <c r="K24" s="339"/>
      <c r="L24" s="342"/>
      <c r="M24" s="344" t="s">
        <v>371</v>
      </c>
      <c r="N24" s="343"/>
      <c r="O24" s="356" t="str">
        <f t="shared" si="2"/>
        <v>["441"]</v>
      </c>
      <c r="P24" s="356" t="str">
        <f t="shared" si="3"/>
        <v>["Sartori"]</v>
      </c>
      <c r="Q24" s="356"/>
    </row>
    <row r="25" spans="1:17" x14ac:dyDescent="0.2">
      <c r="A25" s="336">
        <f t="shared" si="0"/>
        <v>45459</v>
      </c>
      <c r="B25" s="336" t="str">
        <f t="shared" si="1"/>
        <v>Alta</v>
      </c>
      <c r="C25" s="339" t="s">
        <v>40</v>
      </c>
      <c r="D25" s="339">
        <v>449</v>
      </c>
      <c r="E25" s="339" t="s">
        <v>2445</v>
      </c>
      <c r="F25" s="341" t="s">
        <v>2439</v>
      </c>
      <c r="G25" s="341" t="s">
        <v>48</v>
      </c>
      <c r="H25" s="339" t="s">
        <v>46</v>
      </c>
      <c r="I25" s="339"/>
      <c r="J25" s="339" t="s">
        <v>47</v>
      </c>
      <c r="K25" s="339"/>
      <c r="L25" s="342"/>
      <c r="M25" s="344" t="s">
        <v>371</v>
      </c>
      <c r="N25" s="343"/>
      <c r="O25" s="356" t="str">
        <f t="shared" si="2"/>
        <v>["449"]</v>
      </c>
      <c r="P25" s="356" t="str">
        <f t="shared" si="3"/>
        <v>["Sartori"]</v>
      </c>
      <c r="Q25" s="356"/>
    </row>
    <row r="26" spans="1:17" x14ac:dyDescent="0.2">
      <c r="A26" s="336">
        <f t="shared" si="0"/>
        <v>45459</v>
      </c>
      <c r="B26" s="336" t="str">
        <f t="shared" si="1"/>
        <v>Alta</v>
      </c>
      <c r="C26" s="339" t="s">
        <v>37</v>
      </c>
      <c r="D26" s="339">
        <v>189</v>
      </c>
      <c r="E26" s="339" t="s">
        <v>49</v>
      </c>
      <c r="F26" s="341" t="s">
        <v>2439</v>
      </c>
      <c r="G26" s="341" t="s">
        <v>50</v>
      </c>
      <c r="H26" s="339" t="s">
        <v>46</v>
      </c>
      <c r="I26" s="339"/>
      <c r="J26" s="339" t="s">
        <v>47</v>
      </c>
      <c r="K26" s="339"/>
      <c r="L26" s="342"/>
      <c r="M26" s="344" t="s">
        <v>371</v>
      </c>
      <c r="N26" s="343"/>
      <c r="O26" s="356" t="str">
        <f t="shared" si="2"/>
        <v>["189"]</v>
      </c>
      <c r="P26" s="356" t="str">
        <f t="shared" si="3"/>
        <v>["Buyatti"]</v>
      </c>
      <c r="Q26" s="356"/>
    </row>
    <row r="27" spans="1:17" x14ac:dyDescent="0.2">
      <c r="A27" s="336">
        <f t="shared" si="0"/>
        <v>45459</v>
      </c>
      <c r="B27" s="336" t="str">
        <f t="shared" si="1"/>
        <v>Alta</v>
      </c>
      <c r="C27" s="339" t="s">
        <v>40</v>
      </c>
      <c r="D27" s="339">
        <v>1003</v>
      </c>
      <c r="E27" s="339" t="s">
        <v>49</v>
      </c>
      <c r="F27" s="341" t="s">
        <v>2439</v>
      </c>
      <c r="G27" s="341" t="s">
        <v>50</v>
      </c>
      <c r="H27" s="339" t="s">
        <v>46</v>
      </c>
      <c r="I27" s="339"/>
      <c r="J27" s="339" t="s">
        <v>47</v>
      </c>
      <c r="K27" s="339"/>
      <c r="L27" s="342"/>
      <c r="M27" s="344" t="s">
        <v>371</v>
      </c>
      <c r="N27" s="343"/>
      <c r="O27" s="356" t="str">
        <f t="shared" si="2"/>
        <v>["1003"]</v>
      </c>
      <c r="P27" s="356" t="str">
        <f t="shared" si="3"/>
        <v>["Buyatti"]</v>
      </c>
      <c r="Q27" s="356"/>
    </row>
    <row r="28" spans="1:17" x14ac:dyDescent="0.2">
      <c r="A28" s="336">
        <f t="shared" si="0"/>
        <v>45459</v>
      </c>
      <c r="B28" s="336" t="str">
        <f t="shared" si="1"/>
        <v>Alta</v>
      </c>
      <c r="C28" s="339" t="s">
        <v>40</v>
      </c>
      <c r="D28" s="339">
        <v>376</v>
      </c>
      <c r="E28" s="339" t="s">
        <v>2445</v>
      </c>
      <c r="F28" s="341" t="s">
        <v>2439</v>
      </c>
      <c r="G28" s="341" t="s">
        <v>48</v>
      </c>
      <c r="H28" s="339" t="s">
        <v>46</v>
      </c>
      <c r="I28" s="339"/>
      <c r="J28" s="339" t="s">
        <v>47</v>
      </c>
      <c r="K28" s="339"/>
      <c r="L28" s="342"/>
      <c r="M28" s="344" t="s">
        <v>371</v>
      </c>
      <c r="N28" s="343"/>
      <c r="O28" s="356" t="str">
        <f t="shared" si="2"/>
        <v>["376"]</v>
      </c>
      <c r="P28" s="356" t="str">
        <f t="shared" si="3"/>
        <v>["Sartori"]</v>
      </c>
      <c r="Q28" s="356"/>
    </row>
    <row r="29" spans="1:17" x14ac:dyDescent="0.2">
      <c r="A29" s="336">
        <f t="shared" si="0"/>
        <v>45459</v>
      </c>
      <c r="B29" s="336" t="str">
        <f t="shared" si="1"/>
        <v>Alta</v>
      </c>
      <c r="C29" s="339" t="s">
        <v>40</v>
      </c>
      <c r="D29" s="339">
        <v>438</v>
      </c>
      <c r="E29" s="339" t="s">
        <v>2445</v>
      </c>
      <c r="F29" s="341" t="s">
        <v>2439</v>
      </c>
      <c r="G29" s="341" t="s">
        <v>48</v>
      </c>
      <c r="H29" s="339" t="s">
        <v>46</v>
      </c>
      <c r="I29" s="339"/>
      <c r="J29" s="339" t="s">
        <v>47</v>
      </c>
      <c r="K29" s="339"/>
      <c r="L29" s="342"/>
      <c r="M29" s="344" t="s">
        <v>371</v>
      </c>
      <c r="N29" s="343"/>
      <c r="O29" s="356" t="str">
        <f t="shared" si="2"/>
        <v>["438"]</v>
      </c>
      <c r="P29" s="356" t="str">
        <f t="shared" si="3"/>
        <v>["Sartori"]</v>
      </c>
      <c r="Q29" s="356"/>
    </row>
    <row r="30" spans="1:17" x14ac:dyDescent="0.2">
      <c r="A30" s="336">
        <f t="shared" si="0"/>
        <v>45459</v>
      </c>
      <c r="B30" s="336" t="str">
        <f t="shared" si="1"/>
        <v>Alta</v>
      </c>
      <c r="C30" s="339" t="s">
        <v>37</v>
      </c>
      <c r="D30" s="339">
        <v>1004</v>
      </c>
      <c r="E30" s="339" t="s">
        <v>49</v>
      </c>
      <c r="F30" s="341" t="s">
        <v>2439</v>
      </c>
      <c r="G30" s="341" t="s">
        <v>50</v>
      </c>
      <c r="H30" s="339" t="s">
        <v>46</v>
      </c>
      <c r="I30" s="339"/>
      <c r="J30" s="339" t="s">
        <v>47</v>
      </c>
      <c r="K30" s="339"/>
      <c r="L30" s="342"/>
      <c r="M30" s="344" t="s">
        <v>371</v>
      </c>
      <c r="N30" s="343"/>
      <c r="O30" s="356" t="str">
        <f t="shared" si="2"/>
        <v>["1004"]</v>
      </c>
      <c r="P30" s="356" t="str">
        <f t="shared" si="3"/>
        <v>["Buyatti"]</v>
      </c>
      <c r="Q30" s="356"/>
    </row>
    <row r="31" spans="1:17" x14ac:dyDescent="0.2">
      <c r="A31" s="336">
        <f t="shared" si="0"/>
        <v>45459</v>
      </c>
      <c r="B31" s="336" t="str">
        <f t="shared" si="1"/>
        <v>Alta</v>
      </c>
      <c r="C31" s="339" t="s">
        <v>40</v>
      </c>
      <c r="D31" s="339">
        <v>437</v>
      </c>
      <c r="E31" s="339" t="s">
        <v>2445</v>
      </c>
      <c r="F31" s="341" t="s">
        <v>2439</v>
      </c>
      <c r="G31" s="341" t="s">
        <v>48</v>
      </c>
      <c r="H31" s="339" t="s">
        <v>46</v>
      </c>
      <c r="I31" s="339"/>
      <c r="J31" s="339" t="s">
        <v>47</v>
      </c>
      <c r="K31" s="339"/>
      <c r="L31" s="342"/>
      <c r="M31" s="344" t="s">
        <v>371</v>
      </c>
      <c r="N31" s="343"/>
      <c r="O31" s="356" t="str">
        <f t="shared" si="2"/>
        <v>["437"]</v>
      </c>
      <c r="P31" s="356" t="str">
        <f t="shared" si="3"/>
        <v>["Sartori"]</v>
      </c>
      <c r="Q31" s="356"/>
    </row>
    <row r="32" spans="1:17" x14ac:dyDescent="0.2">
      <c r="A32" s="336">
        <f t="shared" si="0"/>
        <v>45459</v>
      </c>
      <c r="B32" s="336" t="str">
        <f t="shared" si="1"/>
        <v>Alta</v>
      </c>
      <c r="C32" s="339" t="s">
        <v>37</v>
      </c>
      <c r="D32" s="339">
        <v>380</v>
      </c>
      <c r="E32" s="339" t="s">
        <v>2445</v>
      </c>
      <c r="F32" s="341" t="s">
        <v>2439</v>
      </c>
      <c r="G32" s="341" t="s">
        <v>48</v>
      </c>
      <c r="H32" s="339" t="s">
        <v>46</v>
      </c>
      <c r="I32" s="339"/>
      <c r="J32" s="339" t="s">
        <v>47</v>
      </c>
      <c r="K32" s="339"/>
      <c r="L32" s="342"/>
      <c r="M32" s="344" t="s">
        <v>371</v>
      </c>
      <c r="N32" s="343"/>
      <c r="O32" s="356" t="str">
        <f t="shared" si="2"/>
        <v>["380"]</v>
      </c>
      <c r="P32" s="356" t="str">
        <f t="shared" si="3"/>
        <v>["Sartori"]</v>
      </c>
      <c r="Q32" s="356"/>
    </row>
    <row r="33" spans="1:17" x14ac:dyDescent="0.2">
      <c r="A33" s="336">
        <f t="shared" si="0"/>
        <v>45459</v>
      </c>
      <c r="B33" s="336" t="str">
        <f t="shared" si="1"/>
        <v>Alta</v>
      </c>
      <c r="C33" s="339" t="s">
        <v>40</v>
      </c>
      <c r="D33" s="339">
        <v>379</v>
      </c>
      <c r="E33" s="339" t="s">
        <v>2445</v>
      </c>
      <c r="F33" s="341" t="s">
        <v>2439</v>
      </c>
      <c r="G33" s="341" t="s">
        <v>48</v>
      </c>
      <c r="H33" s="339" t="s">
        <v>46</v>
      </c>
      <c r="I33" s="339"/>
      <c r="J33" s="339" t="s">
        <v>47</v>
      </c>
      <c r="K33" s="339"/>
      <c r="L33" s="342"/>
      <c r="M33" s="344" t="s">
        <v>371</v>
      </c>
      <c r="N33" s="343"/>
      <c r="O33" s="356" t="str">
        <f t="shared" si="2"/>
        <v>["379"]</v>
      </c>
      <c r="P33" s="356" t="str">
        <f t="shared" si="3"/>
        <v>["Sartori"]</v>
      </c>
      <c r="Q33" s="356"/>
    </row>
    <row r="34" spans="1:17" x14ac:dyDescent="0.2">
      <c r="A34" s="336">
        <f t="shared" ref="A34:A65" si="4">$T$1</f>
        <v>45459</v>
      </c>
      <c r="B34" s="336" t="str">
        <f t="shared" ref="B34:B65" si="5">$T$2</f>
        <v>Alta</v>
      </c>
      <c r="C34" s="339" t="s">
        <v>37</v>
      </c>
      <c r="D34" s="339">
        <v>384</v>
      </c>
      <c r="E34" s="339" t="s">
        <v>2445</v>
      </c>
      <c r="F34" s="341" t="s">
        <v>2439</v>
      </c>
      <c r="G34" s="341" t="s">
        <v>48</v>
      </c>
      <c r="H34" s="339" t="s">
        <v>46</v>
      </c>
      <c r="I34" s="339"/>
      <c r="J34" s="339" t="s">
        <v>47</v>
      </c>
      <c r="K34" s="339"/>
      <c r="L34" s="342"/>
      <c r="M34" s="344" t="s">
        <v>371</v>
      </c>
      <c r="N34" s="343"/>
      <c r="O34" s="356" t="str">
        <f t="shared" si="2"/>
        <v>["384"]</v>
      </c>
      <c r="P34" s="356" t="str">
        <f t="shared" si="3"/>
        <v>["Sartori"]</v>
      </c>
      <c r="Q34" s="356"/>
    </row>
    <row r="35" spans="1:17" x14ac:dyDescent="0.2">
      <c r="A35" s="336">
        <f t="shared" si="4"/>
        <v>45459</v>
      </c>
      <c r="B35" s="336" t="str">
        <f t="shared" si="5"/>
        <v>Alta</v>
      </c>
      <c r="C35" s="339" t="s">
        <v>40</v>
      </c>
      <c r="D35" s="339">
        <v>378</v>
      </c>
      <c r="E35" s="339" t="s">
        <v>2445</v>
      </c>
      <c r="F35" s="341" t="s">
        <v>2439</v>
      </c>
      <c r="G35" s="341" t="s">
        <v>48</v>
      </c>
      <c r="H35" s="339" t="s">
        <v>46</v>
      </c>
      <c r="I35" s="339"/>
      <c r="J35" s="339" t="s">
        <v>47</v>
      </c>
      <c r="K35" s="339"/>
      <c r="L35" s="342"/>
      <c r="M35" s="344" t="s">
        <v>371</v>
      </c>
      <c r="N35" s="343"/>
      <c r="O35" s="356" t="str">
        <f t="shared" si="2"/>
        <v>["378"]</v>
      </c>
      <c r="P35" s="356" t="str">
        <f t="shared" si="3"/>
        <v>["Sartori"]</v>
      </c>
      <c r="Q35" s="356"/>
    </row>
    <row r="36" spans="1:17" x14ac:dyDescent="0.2">
      <c r="A36" s="336">
        <f t="shared" si="4"/>
        <v>45459</v>
      </c>
      <c r="B36" s="336" t="str">
        <f t="shared" si="5"/>
        <v>Alta</v>
      </c>
      <c r="C36" s="339" t="s">
        <v>37</v>
      </c>
      <c r="D36" s="339">
        <v>385</v>
      </c>
      <c r="E36" s="339" t="s">
        <v>2445</v>
      </c>
      <c r="F36" s="341" t="s">
        <v>2439</v>
      </c>
      <c r="G36" s="341" t="s">
        <v>48</v>
      </c>
      <c r="H36" s="339" t="s">
        <v>46</v>
      </c>
      <c r="I36" s="339"/>
      <c r="J36" s="339" t="s">
        <v>47</v>
      </c>
      <c r="K36" s="339"/>
      <c r="L36" s="342"/>
      <c r="M36" s="344" t="s">
        <v>371</v>
      </c>
      <c r="N36" s="343"/>
      <c r="O36" s="356" t="str">
        <f t="shared" si="2"/>
        <v>["385"]</v>
      </c>
      <c r="P36" s="356" t="str">
        <f t="shared" si="3"/>
        <v>["Sartori"]</v>
      </c>
      <c r="Q36" s="356"/>
    </row>
    <row r="37" spans="1:17" x14ac:dyDescent="0.2">
      <c r="A37" s="336">
        <f t="shared" si="4"/>
        <v>45459</v>
      </c>
      <c r="B37" s="336" t="str">
        <f t="shared" si="5"/>
        <v>Alta</v>
      </c>
      <c r="C37" s="339" t="s">
        <v>37</v>
      </c>
      <c r="D37" s="339">
        <v>443</v>
      </c>
      <c r="E37" s="339" t="s">
        <v>2445</v>
      </c>
      <c r="F37" s="341" t="s">
        <v>2439</v>
      </c>
      <c r="G37" s="341" t="s">
        <v>48</v>
      </c>
      <c r="H37" s="339" t="s">
        <v>46</v>
      </c>
      <c r="I37" s="339"/>
      <c r="J37" s="339" t="s">
        <v>47</v>
      </c>
      <c r="K37" s="339"/>
      <c r="L37" s="342"/>
      <c r="M37" s="344" t="s">
        <v>371</v>
      </c>
      <c r="N37" s="343"/>
      <c r="O37" s="356" t="str">
        <f t="shared" si="2"/>
        <v>["443"]</v>
      </c>
      <c r="P37" s="356" t="str">
        <f t="shared" si="3"/>
        <v>["Sartori"]</v>
      </c>
      <c r="Q37" s="356"/>
    </row>
    <row r="38" spans="1:17" x14ac:dyDescent="0.2">
      <c r="A38" s="336">
        <f t="shared" si="4"/>
        <v>45459</v>
      </c>
      <c r="B38" s="336" t="str">
        <f t="shared" si="5"/>
        <v>Alta</v>
      </c>
      <c r="C38" s="339" t="s">
        <v>37</v>
      </c>
      <c r="D38" s="339">
        <v>442</v>
      </c>
      <c r="E38" s="339" t="s">
        <v>2445</v>
      </c>
      <c r="F38" s="341" t="s">
        <v>2439</v>
      </c>
      <c r="G38" s="341" t="s">
        <v>48</v>
      </c>
      <c r="H38" s="339" t="s">
        <v>46</v>
      </c>
      <c r="I38" s="339"/>
      <c r="J38" s="339" t="s">
        <v>47</v>
      </c>
      <c r="K38" s="339"/>
      <c r="L38" s="342"/>
      <c r="M38" s="344" t="s">
        <v>371</v>
      </c>
      <c r="N38" s="343"/>
      <c r="O38" s="356" t="str">
        <f t="shared" si="2"/>
        <v>["442"]</v>
      </c>
      <c r="P38" s="356" t="str">
        <f t="shared" si="3"/>
        <v>["Sartori"]</v>
      </c>
      <c r="Q38" s="356"/>
    </row>
    <row r="39" spans="1:17" x14ac:dyDescent="0.2">
      <c r="A39" s="336">
        <f t="shared" si="4"/>
        <v>45459</v>
      </c>
      <c r="B39" s="336" t="str">
        <f t="shared" si="5"/>
        <v>Alta</v>
      </c>
      <c r="C39" s="339" t="s">
        <v>37</v>
      </c>
      <c r="D39" s="339">
        <v>427</v>
      </c>
      <c r="E39" s="339" t="s">
        <v>2445</v>
      </c>
      <c r="F39" s="341" t="s">
        <v>2439</v>
      </c>
      <c r="G39" s="341" t="s">
        <v>48</v>
      </c>
      <c r="H39" s="339" t="s">
        <v>46</v>
      </c>
      <c r="I39" s="339"/>
      <c r="J39" s="339" t="s">
        <v>47</v>
      </c>
      <c r="K39" s="339"/>
      <c r="L39" s="342"/>
      <c r="M39" s="344" t="s">
        <v>371</v>
      </c>
      <c r="N39" s="343"/>
      <c r="O39" s="356" t="str">
        <f t="shared" si="2"/>
        <v>["427"]</v>
      </c>
      <c r="P39" s="356" t="str">
        <f t="shared" si="3"/>
        <v>["Sartori"]</v>
      </c>
      <c r="Q39" s="356"/>
    </row>
    <row r="40" spans="1:17" x14ac:dyDescent="0.2">
      <c r="A40" s="336">
        <f t="shared" si="4"/>
        <v>45459</v>
      </c>
      <c r="B40" s="336" t="str">
        <f t="shared" si="5"/>
        <v>Alta</v>
      </c>
      <c r="C40" s="339" t="s">
        <v>37</v>
      </c>
      <c r="D40" s="339">
        <v>1005</v>
      </c>
      <c r="E40" s="339" t="s">
        <v>49</v>
      </c>
      <c r="F40" s="341" t="s">
        <v>2439</v>
      </c>
      <c r="G40" s="341" t="s">
        <v>50</v>
      </c>
      <c r="H40" s="339" t="s">
        <v>46</v>
      </c>
      <c r="I40" s="339"/>
      <c r="J40" s="339" t="s">
        <v>47</v>
      </c>
      <c r="K40" s="339"/>
      <c r="L40" s="342"/>
      <c r="M40" s="344" t="s">
        <v>371</v>
      </c>
      <c r="N40" s="343"/>
      <c r="O40" s="356" t="str">
        <f t="shared" si="2"/>
        <v>["1005"]</v>
      </c>
      <c r="P40" s="356" t="str">
        <f t="shared" si="3"/>
        <v>["Buyatti"]</v>
      </c>
      <c r="Q40" s="356"/>
    </row>
    <row r="41" spans="1:17" x14ac:dyDescent="0.2">
      <c r="A41" s="336">
        <f t="shared" si="4"/>
        <v>45459</v>
      </c>
      <c r="B41" s="336" t="str">
        <f t="shared" si="5"/>
        <v>Alta</v>
      </c>
      <c r="C41" s="339" t="s">
        <v>37</v>
      </c>
      <c r="D41" s="339">
        <v>1006</v>
      </c>
      <c r="E41" s="339" t="s">
        <v>49</v>
      </c>
      <c r="F41" s="341" t="s">
        <v>2439</v>
      </c>
      <c r="G41" s="341" t="s">
        <v>50</v>
      </c>
      <c r="H41" s="339" t="s">
        <v>46</v>
      </c>
      <c r="I41" s="339"/>
      <c r="J41" s="339" t="s">
        <v>47</v>
      </c>
      <c r="K41" s="339"/>
      <c r="L41" s="342"/>
      <c r="M41" s="344" t="s">
        <v>371</v>
      </c>
      <c r="N41" s="343"/>
      <c r="O41" s="356" t="str">
        <f t="shared" si="2"/>
        <v>["1006"]</v>
      </c>
      <c r="P41" s="356" t="str">
        <f t="shared" si="3"/>
        <v>["Buyatti"]</v>
      </c>
      <c r="Q41" s="356"/>
    </row>
    <row r="42" spans="1:17" x14ac:dyDescent="0.2">
      <c r="A42" s="336">
        <f t="shared" si="4"/>
        <v>45459</v>
      </c>
      <c r="B42" s="336" t="str">
        <f t="shared" si="5"/>
        <v>Alta</v>
      </c>
      <c r="C42" s="339" t="s">
        <v>37</v>
      </c>
      <c r="D42" s="339">
        <v>447</v>
      </c>
      <c r="E42" s="339" t="s">
        <v>2445</v>
      </c>
      <c r="F42" s="341" t="s">
        <v>2439</v>
      </c>
      <c r="G42" s="341" t="s">
        <v>48</v>
      </c>
      <c r="H42" s="339" t="s">
        <v>46</v>
      </c>
      <c r="I42" s="339"/>
      <c r="J42" s="339" t="s">
        <v>47</v>
      </c>
      <c r="K42" s="339"/>
      <c r="L42" s="342"/>
      <c r="M42" s="344" t="s">
        <v>371</v>
      </c>
      <c r="N42" s="343"/>
      <c r="O42" s="356" t="str">
        <f t="shared" si="2"/>
        <v>["447"]</v>
      </c>
      <c r="P42" s="356" t="str">
        <f t="shared" si="3"/>
        <v>["Sartori"]</v>
      </c>
      <c r="Q42" s="356"/>
    </row>
    <row r="43" spans="1:17" x14ac:dyDescent="0.2">
      <c r="A43" s="336">
        <f t="shared" si="4"/>
        <v>45459</v>
      </c>
      <c r="B43" s="336" t="str">
        <f t="shared" si="5"/>
        <v>Alta</v>
      </c>
      <c r="C43" s="339" t="s">
        <v>40</v>
      </c>
      <c r="D43" s="339">
        <v>190</v>
      </c>
      <c r="E43" s="339" t="s">
        <v>49</v>
      </c>
      <c r="F43" s="341" t="s">
        <v>2439</v>
      </c>
      <c r="G43" s="341" t="s">
        <v>50</v>
      </c>
      <c r="H43" s="339" t="s">
        <v>46</v>
      </c>
      <c r="I43" s="339"/>
      <c r="J43" s="339" t="s">
        <v>47</v>
      </c>
      <c r="K43" s="339"/>
      <c r="L43" s="342"/>
      <c r="M43" s="344" t="s">
        <v>371</v>
      </c>
      <c r="N43" s="343"/>
      <c r="O43" s="356" t="str">
        <f t="shared" si="2"/>
        <v>["190"]</v>
      </c>
      <c r="P43" s="356" t="str">
        <f t="shared" si="3"/>
        <v>["Buyatti"]</v>
      </c>
      <c r="Q43" s="356"/>
    </row>
    <row r="44" spans="1:17" x14ac:dyDescent="0.2">
      <c r="A44" s="336">
        <f t="shared" si="4"/>
        <v>45459</v>
      </c>
      <c r="B44" s="336" t="str">
        <f t="shared" si="5"/>
        <v>Alta</v>
      </c>
      <c r="C44" s="339" t="s">
        <v>37</v>
      </c>
      <c r="D44" s="339">
        <v>191</v>
      </c>
      <c r="E44" s="339" t="s">
        <v>49</v>
      </c>
      <c r="F44" s="341" t="s">
        <v>2439</v>
      </c>
      <c r="G44" s="341" t="s">
        <v>50</v>
      </c>
      <c r="H44" s="339" t="s">
        <v>46</v>
      </c>
      <c r="I44" s="339"/>
      <c r="J44" s="339" t="s">
        <v>47</v>
      </c>
      <c r="K44" s="339"/>
      <c r="L44" s="342"/>
      <c r="M44" s="344" t="s">
        <v>371</v>
      </c>
      <c r="N44" s="343"/>
      <c r="O44" s="356" t="str">
        <f t="shared" si="2"/>
        <v>["191"]</v>
      </c>
      <c r="P44" s="356" t="str">
        <f t="shared" si="3"/>
        <v>["Buyatti"]</v>
      </c>
      <c r="Q44" s="356"/>
    </row>
    <row r="45" spans="1:17" x14ac:dyDescent="0.2">
      <c r="A45" s="336">
        <f t="shared" si="4"/>
        <v>45459</v>
      </c>
      <c r="B45" s="336" t="str">
        <f t="shared" si="5"/>
        <v>Alta</v>
      </c>
      <c r="C45" s="339" t="s">
        <v>40</v>
      </c>
      <c r="D45" s="339">
        <v>434</v>
      </c>
      <c r="E45" s="339" t="s">
        <v>2445</v>
      </c>
      <c r="F45" s="341" t="s">
        <v>2439</v>
      </c>
      <c r="G45" s="341" t="s">
        <v>48</v>
      </c>
      <c r="H45" s="339" t="s">
        <v>46</v>
      </c>
      <c r="I45" s="339"/>
      <c r="J45" s="339" t="s">
        <v>47</v>
      </c>
      <c r="K45" s="339"/>
      <c r="L45" s="342"/>
      <c r="M45" s="344" t="s">
        <v>371</v>
      </c>
      <c r="N45" s="343"/>
      <c r="O45" s="356" t="str">
        <f t="shared" si="2"/>
        <v>["434"]</v>
      </c>
      <c r="P45" s="356" t="str">
        <f t="shared" si="3"/>
        <v>["Sartori"]</v>
      </c>
      <c r="Q45" s="356"/>
    </row>
    <row r="46" spans="1:17" x14ac:dyDescent="0.2">
      <c r="A46" s="336">
        <f t="shared" si="4"/>
        <v>45459</v>
      </c>
      <c r="B46" s="336" t="str">
        <f t="shared" si="5"/>
        <v>Alta</v>
      </c>
      <c r="C46" s="339" t="s">
        <v>37</v>
      </c>
      <c r="D46" s="339">
        <v>1007</v>
      </c>
      <c r="E46" s="339" t="s">
        <v>49</v>
      </c>
      <c r="F46" s="341" t="s">
        <v>2439</v>
      </c>
      <c r="G46" s="341" t="s">
        <v>50</v>
      </c>
      <c r="H46" s="339" t="s">
        <v>46</v>
      </c>
      <c r="I46" s="339"/>
      <c r="J46" s="339" t="s">
        <v>47</v>
      </c>
      <c r="K46" s="339"/>
      <c r="L46" s="342"/>
      <c r="M46" s="344" t="s">
        <v>371</v>
      </c>
      <c r="N46" s="343"/>
      <c r="O46" s="356" t="str">
        <f t="shared" si="2"/>
        <v>["1007"]</v>
      </c>
      <c r="P46" s="356" t="str">
        <f t="shared" si="3"/>
        <v>["Buyatti"]</v>
      </c>
      <c r="Q46" s="356"/>
    </row>
    <row r="47" spans="1:17" x14ac:dyDescent="0.2">
      <c r="A47" s="336">
        <f t="shared" si="4"/>
        <v>45459</v>
      </c>
      <c r="B47" s="336" t="str">
        <f t="shared" si="5"/>
        <v>Alta</v>
      </c>
      <c r="C47" s="339" t="s">
        <v>37</v>
      </c>
      <c r="D47" s="339">
        <v>1008</v>
      </c>
      <c r="E47" s="339" t="s">
        <v>49</v>
      </c>
      <c r="F47" s="341" t="s">
        <v>2439</v>
      </c>
      <c r="G47" s="341" t="s">
        <v>50</v>
      </c>
      <c r="H47" s="339" t="s">
        <v>46</v>
      </c>
      <c r="I47" s="339"/>
      <c r="J47" s="339" t="s">
        <v>47</v>
      </c>
      <c r="K47" s="339"/>
      <c r="L47" s="342"/>
      <c r="M47" s="344" t="s">
        <v>371</v>
      </c>
      <c r="N47" s="343"/>
      <c r="O47" s="356" t="str">
        <f t="shared" si="2"/>
        <v>["1008"]</v>
      </c>
      <c r="P47" s="356" t="str">
        <f t="shared" si="3"/>
        <v>["Buyatti"]</v>
      </c>
      <c r="Q47" s="356"/>
    </row>
    <row r="48" spans="1:17" x14ac:dyDescent="0.2">
      <c r="A48" s="336">
        <f t="shared" si="4"/>
        <v>45459</v>
      </c>
      <c r="B48" s="336" t="str">
        <f t="shared" si="5"/>
        <v>Alta</v>
      </c>
      <c r="C48" s="339" t="s">
        <v>40</v>
      </c>
      <c r="D48" s="339">
        <v>1009</v>
      </c>
      <c r="E48" s="339" t="s">
        <v>49</v>
      </c>
      <c r="F48" s="341" t="s">
        <v>2439</v>
      </c>
      <c r="G48" s="341" t="s">
        <v>50</v>
      </c>
      <c r="H48" s="339" t="s">
        <v>46</v>
      </c>
      <c r="I48" s="339"/>
      <c r="J48" s="339" t="s">
        <v>47</v>
      </c>
      <c r="K48" s="339"/>
      <c r="L48" s="342"/>
      <c r="M48" s="344" t="s">
        <v>371</v>
      </c>
      <c r="N48" s="343"/>
      <c r="O48" s="356" t="str">
        <f t="shared" si="2"/>
        <v>["1009"]</v>
      </c>
      <c r="P48" s="356" t="str">
        <f t="shared" si="3"/>
        <v>["Buyatti"]</v>
      </c>
      <c r="Q48" s="356"/>
    </row>
    <row r="49" spans="1:17" x14ac:dyDescent="0.2">
      <c r="A49" s="336">
        <f t="shared" si="4"/>
        <v>45459</v>
      </c>
      <c r="B49" s="336" t="str">
        <f t="shared" si="5"/>
        <v>Alta</v>
      </c>
      <c r="C49" s="339" t="s">
        <v>37</v>
      </c>
      <c r="D49" s="339">
        <v>193</v>
      </c>
      <c r="E49" s="339" t="s">
        <v>49</v>
      </c>
      <c r="F49" s="341" t="s">
        <v>2439</v>
      </c>
      <c r="G49" s="341" t="s">
        <v>50</v>
      </c>
      <c r="H49" s="339" t="s">
        <v>46</v>
      </c>
      <c r="I49" s="339"/>
      <c r="J49" s="339" t="s">
        <v>47</v>
      </c>
      <c r="K49" s="339"/>
      <c r="L49" s="342"/>
      <c r="M49" s="344" t="s">
        <v>371</v>
      </c>
      <c r="N49" s="343"/>
      <c r="O49" s="356" t="str">
        <f t="shared" si="2"/>
        <v>["193"]</v>
      </c>
      <c r="P49" s="356" t="str">
        <f t="shared" si="3"/>
        <v>["Buyatti"]</v>
      </c>
      <c r="Q49" s="356"/>
    </row>
    <row r="50" spans="1:17" x14ac:dyDescent="0.2">
      <c r="A50" s="336">
        <f t="shared" si="4"/>
        <v>45459</v>
      </c>
      <c r="B50" s="336" t="str">
        <f t="shared" si="5"/>
        <v>Alta</v>
      </c>
      <c r="C50" s="339" t="s">
        <v>37</v>
      </c>
      <c r="D50" s="339">
        <v>111</v>
      </c>
      <c r="E50" s="339" t="s">
        <v>49</v>
      </c>
      <c r="F50" s="341" t="s">
        <v>2439</v>
      </c>
      <c r="G50" s="341" t="s">
        <v>50</v>
      </c>
      <c r="H50" s="339" t="s">
        <v>46</v>
      </c>
      <c r="I50" s="339"/>
      <c r="J50" s="339" t="s">
        <v>47</v>
      </c>
      <c r="K50" s="339"/>
      <c r="L50" s="342"/>
      <c r="M50" s="344" t="s">
        <v>371</v>
      </c>
      <c r="N50" s="343"/>
      <c r="O50" s="356" t="str">
        <f t="shared" si="2"/>
        <v>["111"]</v>
      </c>
      <c r="P50" s="356" t="str">
        <f t="shared" si="3"/>
        <v>["Buyatti"]</v>
      </c>
      <c r="Q50" s="356"/>
    </row>
    <row r="51" spans="1:17" x14ac:dyDescent="0.2">
      <c r="A51" s="336">
        <f t="shared" si="4"/>
        <v>45459</v>
      </c>
      <c r="B51" s="336" t="str">
        <f t="shared" si="5"/>
        <v>Alta</v>
      </c>
      <c r="C51" s="339" t="s">
        <v>40</v>
      </c>
      <c r="D51" s="339">
        <v>1010</v>
      </c>
      <c r="E51" s="339" t="s">
        <v>49</v>
      </c>
      <c r="F51" s="341" t="s">
        <v>2439</v>
      </c>
      <c r="G51" s="341" t="s">
        <v>50</v>
      </c>
      <c r="H51" s="339" t="s">
        <v>46</v>
      </c>
      <c r="I51" s="339"/>
      <c r="J51" s="339" t="s">
        <v>47</v>
      </c>
      <c r="K51" s="339"/>
      <c r="L51" s="342"/>
      <c r="M51" s="344" t="s">
        <v>371</v>
      </c>
      <c r="N51" s="343"/>
      <c r="O51" s="356" t="str">
        <f t="shared" si="2"/>
        <v>["1010"]</v>
      </c>
      <c r="P51" s="356" t="str">
        <f t="shared" si="3"/>
        <v>["Buyatti"]</v>
      </c>
      <c r="Q51" s="356"/>
    </row>
    <row r="52" spans="1:17" x14ac:dyDescent="0.2">
      <c r="A52" s="336">
        <f t="shared" si="4"/>
        <v>45459</v>
      </c>
      <c r="B52" s="336" t="str">
        <f t="shared" si="5"/>
        <v>Alta</v>
      </c>
      <c r="C52" s="339" t="s">
        <v>37</v>
      </c>
      <c r="D52" s="339">
        <v>1011</v>
      </c>
      <c r="E52" s="339" t="s">
        <v>49</v>
      </c>
      <c r="F52" s="341" t="s">
        <v>2439</v>
      </c>
      <c r="G52" s="341" t="s">
        <v>50</v>
      </c>
      <c r="H52" s="339" t="s">
        <v>46</v>
      </c>
      <c r="I52" s="339"/>
      <c r="J52" s="339" t="s">
        <v>47</v>
      </c>
      <c r="K52" s="339"/>
      <c r="L52" s="342"/>
      <c r="M52" s="344" t="s">
        <v>371</v>
      </c>
      <c r="N52" s="343"/>
      <c r="O52" s="356" t="str">
        <f t="shared" si="2"/>
        <v>["1011"]</v>
      </c>
      <c r="P52" s="356" t="str">
        <f t="shared" si="3"/>
        <v>["Buyatti"]</v>
      </c>
      <c r="Q52" s="356"/>
    </row>
    <row r="53" spans="1:17" x14ac:dyDescent="0.2">
      <c r="A53" s="336">
        <f t="shared" si="4"/>
        <v>45459</v>
      </c>
      <c r="B53" s="336" t="str">
        <f t="shared" si="5"/>
        <v>Alta</v>
      </c>
      <c r="C53" s="339" t="s">
        <v>37</v>
      </c>
      <c r="D53" s="339">
        <v>1012</v>
      </c>
      <c r="E53" s="339" t="s">
        <v>49</v>
      </c>
      <c r="F53" s="341" t="s">
        <v>2439</v>
      </c>
      <c r="G53" s="341" t="s">
        <v>50</v>
      </c>
      <c r="H53" s="339" t="s">
        <v>46</v>
      </c>
      <c r="I53" s="339"/>
      <c r="J53" s="339" t="s">
        <v>47</v>
      </c>
      <c r="K53" s="339"/>
      <c r="L53" s="342"/>
      <c r="M53" s="344" t="s">
        <v>371</v>
      </c>
      <c r="N53" s="343"/>
      <c r="O53" s="356" t="str">
        <f t="shared" si="2"/>
        <v>["1012"]</v>
      </c>
      <c r="P53" s="356" t="str">
        <f t="shared" si="3"/>
        <v>["Buyatti"]</v>
      </c>
      <c r="Q53" s="356"/>
    </row>
    <row r="54" spans="1:17" x14ac:dyDescent="0.2">
      <c r="A54" s="336">
        <f t="shared" si="4"/>
        <v>45459</v>
      </c>
      <c r="B54" s="336" t="str">
        <f t="shared" si="5"/>
        <v>Alta</v>
      </c>
      <c r="C54" s="339" t="s">
        <v>37</v>
      </c>
      <c r="D54" s="339">
        <v>197</v>
      </c>
      <c r="E54" s="339" t="s">
        <v>49</v>
      </c>
      <c r="F54" s="341" t="s">
        <v>2439</v>
      </c>
      <c r="G54" s="341" t="s">
        <v>50</v>
      </c>
      <c r="H54" s="339" t="s">
        <v>46</v>
      </c>
      <c r="I54" s="339"/>
      <c r="J54" s="339" t="s">
        <v>47</v>
      </c>
      <c r="K54" s="339"/>
      <c r="L54" s="342"/>
      <c r="M54" s="344" t="s">
        <v>371</v>
      </c>
      <c r="N54" s="343"/>
      <c r="O54" s="356" t="str">
        <f t="shared" si="2"/>
        <v>["197"]</v>
      </c>
      <c r="P54" s="356" t="str">
        <f t="shared" si="3"/>
        <v>["Buyatti"]</v>
      </c>
      <c r="Q54" s="356"/>
    </row>
    <row r="55" spans="1:17" x14ac:dyDescent="0.2">
      <c r="A55" s="336">
        <f t="shared" si="4"/>
        <v>45459</v>
      </c>
      <c r="B55" s="336" t="str">
        <f t="shared" si="5"/>
        <v>Alta</v>
      </c>
      <c r="C55" s="339" t="s">
        <v>37</v>
      </c>
      <c r="D55" s="339">
        <v>1013</v>
      </c>
      <c r="E55" s="339" t="s">
        <v>49</v>
      </c>
      <c r="F55" s="341" t="s">
        <v>2439</v>
      </c>
      <c r="G55" s="341" t="s">
        <v>50</v>
      </c>
      <c r="H55" s="339" t="s">
        <v>46</v>
      </c>
      <c r="I55" s="339"/>
      <c r="J55" s="339" t="s">
        <v>47</v>
      </c>
      <c r="K55" s="339"/>
      <c r="L55" s="342"/>
      <c r="M55" s="344" t="s">
        <v>371</v>
      </c>
      <c r="N55" s="343"/>
      <c r="O55" s="356" t="str">
        <f t="shared" si="2"/>
        <v>["1013"]</v>
      </c>
      <c r="P55" s="356" t="str">
        <f t="shared" si="3"/>
        <v>["Buyatti"]</v>
      </c>
      <c r="Q55" s="356"/>
    </row>
    <row r="56" spans="1:17" x14ac:dyDescent="0.2">
      <c r="A56" s="336">
        <f t="shared" si="4"/>
        <v>45459</v>
      </c>
      <c r="B56" s="336" t="str">
        <f t="shared" si="5"/>
        <v>Alta</v>
      </c>
      <c r="C56" s="339" t="s">
        <v>37</v>
      </c>
      <c r="D56" s="339">
        <v>192</v>
      </c>
      <c r="E56" s="339" t="s">
        <v>49</v>
      </c>
      <c r="F56" s="341" t="s">
        <v>2439</v>
      </c>
      <c r="G56" s="341" t="s">
        <v>50</v>
      </c>
      <c r="H56" s="339" t="s">
        <v>46</v>
      </c>
      <c r="I56" s="339"/>
      <c r="J56" s="339" t="s">
        <v>47</v>
      </c>
      <c r="K56" s="339"/>
      <c r="L56" s="342"/>
      <c r="M56" s="344" t="s">
        <v>371</v>
      </c>
      <c r="N56" s="343"/>
      <c r="O56" s="356" t="str">
        <f t="shared" si="2"/>
        <v>["192"]</v>
      </c>
      <c r="P56" s="356" t="str">
        <f t="shared" si="3"/>
        <v>["Buyatti"]</v>
      </c>
      <c r="Q56" s="356"/>
    </row>
    <row r="57" spans="1:17" x14ac:dyDescent="0.2">
      <c r="A57" s="336">
        <f t="shared" si="4"/>
        <v>45459</v>
      </c>
      <c r="B57" s="336" t="str">
        <f t="shared" si="5"/>
        <v>Alta</v>
      </c>
      <c r="C57" s="339" t="s">
        <v>37</v>
      </c>
      <c r="D57" s="339">
        <v>381</v>
      </c>
      <c r="E57" s="339" t="s">
        <v>2445</v>
      </c>
      <c r="F57" s="341" t="s">
        <v>2439</v>
      </c>
      <c r="G57" s="341" t="s">
        <v>48</v>
      </c>
      <c r="H57" s="339" t="s">
        <v>46</v>
      </c>
      <c r="I57" s="339"/>
      <c r="J57" s="339" t="s">
        <v>47</v>
      </c>
      <c r="K57" s="339"/>
      <c r="L57" s="342"/>
      <c r="M57" s="344" t="s">
        <v>371</v>
      </c>
      <c r="N57" s="343"/>
      <c r="O57" s="356" t="str">
        <f t="shared" si="2"/>
        <v>["381"]</v>
      </c>
      <c r="P57" s="356" t="str">
        <f t="shared" si="3"/>
        <v>["Sartori"]</v>
      </c>
      <c r="Q57" s="356"/>
    </row>
    <row r="58" spans="1:17" x14ac:dyDescent="0.2">
      <c r="A58" s="336">
        <f t="shared" si="4"/>
        <v>45459</v>
      </c>
      <c r="B58" s="336" t="str">
        <f t="shared" si="5"/>
        <v>Alta</v>
      </c>
      <c r="C58" s="339" t="s">
        <v>40</v>
      </c>
      <c r="D58" s="339">
        <v>1014</v>
      </c>
      <c r="E58" s="339" t="s">
        <v>49</v>
      </c>
      <c r="F58" s="341" t="s">
        <v>2439</v>
      </c>
      <c r="G58" s="341" t="s">
        <v>50</v>
      </c>
      <c r="H58" s="339" t="s">
        <v>46</v>
      </c>
      <c r="I58" s="339"/>
      <c r="J58" s="339" t="s">
        <v>47</v>
      </c>
      <c r="K58" s="339"/>
      <c r="L58" s="342"/>
      <c r="M58" s="344" t="s">
        <v>371</v>
      </c>
      <c r="N58" s="343"/>
      <c r="O58" s="356" t="str">
        <f t="shared" si="2"/>
        <v>["1014"]</v>
      </c>
      <c r="P58" s="356" t="str">
        <f t="shared" si="3"/>
        <v>["Buyatti"]</v>
      </c>
      <c r="Q58" s="356"/>
    </row>
    <row r="59" spans="1:17" x14ac:dyDescent="0.2">
      <c r="A59" s="336">
        <f t="shared" si="4"/>
        <v>45459</v>
      </c>
      <c r="B59" s="336" t="str">
        <f t="shared" si="5"/>
        <v>Alta</v>
      </c>
      <c r="C59" s="339" t="s">
        <v>40</v>
      </c>
      <c r="D59" s="339">
        <v>1015</v>
      </c>
      <c r="E59" s="339" t="s">
        <v>49</v>
      </c>
      <c r="F59" s="341" t="s">
        <v>2439</v>
      </c>
      <c r="G59" s="341" t="s">
        <v>50</v>
      </c>
      <c r="H59" s="339" t="s">
        <v>46</v>
      </c>
      <c r="I59" s="339"/>
      <c r="J59" s="339" t="s">
        <v>47</v>
      </c>
      <c r="K59" s="339"/>
      <c r="L59" s="342"/>
      <c r="M59" s="344" t="s">
        <v>371</v>
      </c>
      <c r="N59" s="343"/>
      <c r="O59" s="356" t="str">
        <f t="shared" si="2"/>
        <v>["1015"]</v>
      </c>
      <c r="P59" s="356" t="str">
        <f t="shared" si="3"/>
        <v>["Buyatti"]</v>
      </c>
      <c r="Q59" s="356"/>
    </row>
    <row r="60" spans="1:17" x14ac:dyDescent="0.2">
      <c r="A60" s="336">
        <f t="shared" si="4"/>
        <v>45459</v>
      </c>
      <c r="B60" s="336" t="str">
        <f t="shared" si="5"/>
        <v>Alta</v>
      </c>
      <c r="C60" s="339" t="s">
        <v>37</v>
      </c>
      <c r="D60" s="339">
        <v>186</v>
      </c>
      <c r="E60" s="339" t="s">
        <v>49</v>
      </c>
      <c r="F60" s="341" t="s">
        <v>2439</v>
      </c>
      <c r="G60" s="341" t="s">
        <v>50</v>
      </c>
      <c r="H60" s="339" t="s">
        <v>46</v>
      </c>
      <c r="I60" s="339"/>
      <c r="J60" s="339" t="s">
        <v>47</v>
      </c>
      <c r="K60" s="339"/>
      <c r="L60" s="342"/>
      <c r="M60" s="344" t="s">
        <v>371</v>
      </c>
      <c r="N60" s="343"/>
      <c r="O60" s="356" t="str">
        <f t="shared" si="2"/>
        <v>["186"]</v>
      </c>
      <c r="P60" s="356" t="str">
        <f t="shared" si="3"/>
        <v>["Buyatti"]</v>
      </c>
      <c r="Q60" s="356"/>
    </row>
    <row r="61" spans="1:17" x14ac:dyDescent="0.2">
      <c r="A61" s="336">
        <f t="shared" si="4"/>
        <v>45459</v>
      </c>
      <c r="B61" s="336" t="str">
        <f t="shared" si="5"/>
        <v>Alta</v>
      </c>
      <c r="C61" s="339" t="s">
        <v>37</v>
      </c>
      <c r="D61" s="339">
        <v>426</v>
      </c>
      <c r="E61" s="339" t="s">
        <v>2445</v>
      </c>
      <c r="F61" s="341" t="s">
        <v>2439</v>
      </c>
      <c r="G61" s="341" t="s">
        <v>48</v>
      </c>
      <c r="H61" s="339" t="s">
        <v>46</v>
      </c>
      <c r="I61" s="339"/>
      <c r="J61" s="339" t="s">
        <v>47</v>
      </c>
      <c r="K61" s="339"/>
      <c r="L61" s="342"/>
      <c r="M61" s="344" t="s">
        <v>371</v>
      </c>
      <c r="N61" s="343"/>
      <c r="O61" s="356" t="str">
        <f t="shared" si="2"/>
        <v>["426"]</v>
      </c>
      <c r="P61" s="356" t="str">
        <f t="shared" si="3"/>
        <v>["Sartori"]</v>
      </c>
      <c r="Q61" s="356"/>
    </row>
    <row r="62" spans="1:17" x14ac:dyDescent="0.2">
      <c r="A62" s="336">
        <f t="shared" si="4"/>
        <v>45459</v>
      </c>
      <c r="B62" s="336" t="str">
        <f t="shared" si="5"/>
        <v>Alta</v>
      </c>
      <c r="C62" s="339" t="s">
        <v>40</v>
      </c>
      <c r="D62" s="339">
        <v>382</v>
      </c>
      <c r="E62" s="339" t="s">
        <v>2445</v>
      </c>
      <c r="F62" s="341" t="s">
        <v>2439</v>
      </c>
      <c r="G62" s="341" t="s">
        <v>48</v>
      </c>
      <c r="H62" s="339" t="s">
        <v>46</v>
      </c>
      <c r="I62" s="339"/>
      <c r="J62" s="339" t="s">
        <v>47</v>
      </c>
      <c r="K62" s="339"/>
      <c r="L62" s="342"/>
      <c r="M62" s="344" t="s">
        <v>371</v>
      </c>
      <c r="N62" s="343"/>
      <c r="O62" s="356" t="str">
        <f t="shared" si="2"/>
        <v>["382"]</v>
      </c>
      <c r="P62" s="356" t="str">
        <f t="shared" si="3"/>
        <v>["Sartori"]</v>
      </c>
      <c r="Q62" s="356"/>
    </row>
    <row r="63" spans="1:17" x14ac:dyDescent="0.2">
      <c r="A63" s="336">
        <f t="shared" si="4"/>
        <v>45459</v>
      </c>
      <c r="B63" s="336" t="str">
        <f t="shared" si="5"/>
        <v>Alta</v>
      </c>
      <c r="C63" s="339" t="s">
        <v>40</v>
      </c>
      <c r="D63" s="339">
        <v>445</v>
      </c>
      <c r="E63" s="339" t="s">
        <v>2445</v>
      </c>
      <c r="F63" s="341" t="s">
        <v>2439</v>
      </c>
      <c r="G63" s="341" t="s">
        <v>48</v>
      </c>
      <c r="H63" s="339" t="s">
        <v>46</v>
      </c>
      <c r="I63" s="339"/>
      <c r="J63" s="339" t="s">
        <v>47</v>
      </c>
      <c r="K63" s="339"/>
      <c r="L63" s="342"/>
      <c r="M63" s="344" t="s">
        <v>371</v>
      </c>
      <c r="N63" s="343"/>
      <c r="O63" s="356" t="str">
        <f t="shared" si="2"/>
        <v>["445"]</v>
      </c>
      <c r="P63" s="356" t="str">
        <f t="shared" si="3"/>
        <v>["Sartori"]</v>
      </c>
      <c r="Q63" s="356"/>
    </row>
    <row r="64" spans="1:17" x14ac:dyDescent="0.2">
      <c r="A64" s="336">
        <f t="shared" si="4"/>
        <v>45459</v>
      </c>
      <c r="B64" s="336" t="str">
        <f t="shared" si="5"/>
        <v>Alta</v>
      </c>
      <c r="C64" s="339" t="s">
        <v>37</v>
      </c>
      <c r="D64" s="339">
        <v>199</v>
      </c>
      <c r="E64" s="339" t="s">
        <v>49</v>
      </c>
      <c r="F64" s="341" t="s">
        <v>2439</v>
      </c>
      <c r="G64" s="341" t="s">
        <v>50</v>
      </c>
      <c r="H64" s="339" t="s">
        <v>46</v>
      </c>
      <c r="I64" s="339"/>
      <c r="J64" s="339" t="s">
        <v>47</v>
      </c>
      <c r="K64" s="339"/>
      <c r="L64" s="342"/>
      <c r="M64" s="344" t="s">
        <v>371</v>
      </c>
      <c r="N64" s="343"/>
      <c r="O64" s="356" t="str">
        <f t="shared" si="2"/>
        <v>["199"]</v>
      </c>
      <c r="P64" s="356" t="str">
        <f t="shared" si="3"/>
        <v>["Buyatti"]</v>
      </c>
      <c r="Q64" s="356"/>
    </row>
    <row r="65" spans="1:17" x14ac:dyDescent="0.2">
      <c r="A65" s="336">
        <f t="shared" si="4"/>
        <v>45459</v>
      </c>
      <c r="B65" s="336" t="str">
        <f t="shared" si="5"/>
        <v>Alta</v>
      </c>
      <c r="C65" s="339" t="s">
        <v>40</v>
      </c>
      <c r="D65" s="339">
        <v>196</v>
      </c>
      <c r="E65" s="339" t="s">
        <v>49</v>
      </c>
      <c r="F65" s="341" t="s">
        <v>2439</v>
      </c>
      <c r="G65" s="341" t="s">
        <v>50</v>
      </c>
      <c r="H65" s="339" t="s">
        <v>46</v>
      </c>
      <c r="I65" s="339"/>
      <c r="J65" s="339" t="s">
        <v>47</v>
      </c>
      <c r="K65" s="339"/>
      <c r="L65" s="342"/>
      <c r="M65" s="344" t="s">
        <v>371</v>
      </c>
      <c r="N65" s="343"/>
      <c r="O65" s="356" t="str">
        <f t="shared" si="2"/>
        <v>["196"]</v>
      </c>
      <c r="P65" s="356" t="str">
        <f t="shared" si="3"/>
        <v>["Buyatti"]</v>
      </c>
      <c r="Q65" s="356"/>
    </row>
  </sheetData>
  <autoFilter ref="A1:N65" xr:uid="{35B9221A-0511-4F73-ADA2-A51AFB8FB454}"/>
  <conditionalFormatting sqref="A2:A65 E2:K65 M2:Q65">
    <cfRule type="expression" dxfId="32" priority="3">
      <formula>$AC2</formula>
    </cfRule>
  </conditionalFormatting>
  <conditionalFormatting sqref="E2:K65 A2:A65 M2:Q65">
    <cfRule type="expression" dxfId="31" priority="2">
      <formula>($X2&lt;&gt;"")</formula>
    </cfRule>
  </conditionalFormatting>
  <conditionalFormatting sqref="H2:J65">
    <cfRule type="expression" dxfId="30" priority="1">
      <formula>$AC2</formula>
    </cfRule>
  </conditionalFormatting>
  <dataValidations count="5">
    <dataValidation type="list" allowBlank="1" showInputMessage="1" showErrorMessage="1" errorTitle="AVISO" error="Confirmar Dueño." sqref="L2:L65" xr:uid="{CDA8B78F-E171-4AE3-A76B-8EC0FEE97145}">
      <formula1>$AN$3:$AN$9</formula1>
    </dataValidation>
    <dataValidation allowBlank="1" showInputMessage="1" showErrorMessage="1" errorTitle="AVISO" error="Confirmar Dueño." sqref="M2:M65" xr:uid="{13B5CB5D-67D9-4D2D-8900-4604F03451C5}"/>
    <dataValidation allowBlank="1" showInputMessage="1" showErrorMessage="1" errorTitle="ERROR - FECHA NO VÀLIDA" error="Ingresar Fecha entre 01/01/2017 y Fecha de Hoy" sqref="T1 A1:B1" xr:uid="{3ED62EC1-A0B2-4FB8-8978-869CEF7DE882}"/>
    <dataValidation errorStyle="warning" allowBlank="1" showInputMessage="1" showErrorMessage="1" errorTitle="AVISO" error="La Caravana ingresada ya tiene registro (fue ingresada anteriormente). VERIFICAR DATOS." sqref="C2:D61" xr:uid="{13A66FE2-719E-4E0F-9AFF-8C819A90FEE6}"/>
    <dataValidation type="date" errorStyle="warning" allowBlank="1" showInputMessage="1" showErrorMessage="1" errorTitle="AVISO" error="Fecha fuera de rango. CONFIRMAR ENTRADA." sqref="A2:B65" xr:uid="{905FD89F-ECBE-4C89-B888-41F941DE3816}">
      <formula1>42736</formula1>
      <formula2>$T$1+60</formula2>
    </dataValidation>
  </dataValidations>
  <pageMargins left="0.7" right="0.7" top="0.75" bottom="0.75" header="0.3" footer="0.3"/>
  <ignoredErrors>
    <ignoredError sqref="A2:A20" unlockedFormula="1"/>
  </ignoredError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3169-245A-471C-AE22-AF168474BF70}">
  <dimension ref="A1:R25"/>
  <sheetViews>
    <sheetView workbookViewId="0">
      <selection activeCell="G33" sqref="G33"/>
    </sheetView>
  </sheetViews>
  <sheetFormatPr defaultRowHeight="15" x14ac:dyDescent="0.25"/>
  <cols>
    <col min="4" max="4" width="10.7109375" customWidth="1"/>
  </cols>
  <sheetData>
    <row r="1" spans="1:18" ht="24" x14ac:dyDescent="0.2">
      <c r="A1" s="324" t="s">
        <v>0</v>
      </c>
      <c r="B1" s="352" t="s">
        <v>317</v>
      </c>
      <c r="C1" s="325" t="s">
        <v>3</v>
      </c>
      <c r="D1" s="325" t="s">
        <v>2442</v>
      </c>
      <c r="E1" s="325" t="s">
        <v>248</v>
      </c>
      <c r="F1" s="325" t="s">
        <v>2446</v>
      </c>
      <c r="G1" s="325"/>
      <c r="H1" s="325"/>
      <c r="I1" s="325"/>
      <c r="J1" s="325"/>
      <c r="K1" s="325"/>
      <c r="L1" s="325"/>
      <c r="M1" s="325"/>
      <c r="N1" s="325" t="s">
        <v>260</v>
      </c>
      <c r="O1" s="355" t="s">
        <v>2450</v>
      </c>
      <c r="Q1" s="353" t="s">
        <v>0</v>
      </c>
      <c r="R1" s="354">
        <v>45459</v>
      </c>
    </row>
    <row r="2" spans="1:18" x14ac:dyDescent="0.2">
      <c r="A2" s="336"/>
      <c r="B2" s="336"/>
      <c r="C2" s="336"/>
      <c r="D2" s="339"/>
      <c r="E2" s="339"/>
      <c r="F2" s="350"/>
      <c r="G2" s="341"/>
      <c r="H2" s="339"/>
      <c r="I2" s="339"/>
      <c r="J2" s="339"/>
      <c r="K2" s="339"/>
      <c r="L2" s="342"/>
      <c r="M2" s="344"/>
      <c r="N2" s="343"/>
      <c r="O2" s="343"/>
      <c r="Q2" s="353" t="s">
        <v>694</v>
      </c>
      <c r="R2" s="354" t="s">
        <v>2159</v>
      </c>
    </row>
    <row r="3" spans="1:18" x14ac:dyDescent="0.2">
      <c r="A3" s="336"/>
      <c r="B3" s="336"/>
      <c r="C3" s="336"/>
      <c r="D3" s="339"/>
      <c r="E3" s="339"/>
      <c r="F3" s="350"/>
      <c r="G3" s="341"/>
      <c r="H3" s="339"/>
      <c r="I3" s="339"/>
      <c r="J3" s="339"/>
      <c r="K3" s="339"/>
      <c r="L3" s="342"/>
      <c r="M3" s="344"/>
      <c r="N3" s="343"/>
      <c r="O3" s="343"/>
    </row>
    <row r="4" spans="1:18" x14ac:dyDescent="0.2">
      <c r="A4" s="336"/>
      <c r="B4" s="336"/>
      <c r="C4" s="336"/>
      <c r="D4" s="339"/>
      <c r="E4" s="339"/>
      <c r="F4" s="350"/>
      <c r="G4" s="341"/>
      <c r="H4" s="339"/>
      <c r="I4" s="339"/>
      <c r="J4" s="339"/>
      <c r="K4" s="339"/>
      <c r="L4" s="342"/>
      <c r="M4" s="344"/>
      <c r="N4" s="343"/>
      <c r="O4" s="343"/>
    </row>
    <row r="5" spans="1:18" x14ac:dyDescent="0.2">
      <c r="A5" s="336"/>
      <c r="B5" s="336"/>
      <c r="C5" s="336"/>
      <c r="D5" s="339"/>
      <c r="E5" s="339"/>
      <c r="F5" s="350"/>
      <c r="G5" s="341"/>
      <c r="H5" s="339"/>
      <c r="I5" s="339"/>
      <c r="J5" s="339"/>
      <c r="K5" s="339"/>
      <c r="L5" s="342"/>
      <c r="M5" s="344"/>
      <c r="N5" s="343"/>
      <c r="O5" s="343"/>
    </row>
    <row r="6" spans="1:18" x14ac:dyDescent="0.2">
      <c r="A6" s="336"/>
      <c r="B6" s="336"/>
      <c r="C6" s="336"/>
      <c r="D6" s="339"/>
      <c r="E6" s="339"/>
      <c r="F6" s="350"/>
      <c r="G6" s="341"/>
      <c r="H6" s="339"/>
      <c r="I6" s="339"/>
      <c r="J6" s="339"/>
      <c r="K6" s="339"/>
      <c r="L6" s="342"/>
      <c r="M6" s="344"/>
      <c r="N6" s="343"/>
      <c r="O6" s="343"/>
    </row>
    <row r="7" spans="1:18" x14ac:dyDescent="0.2">
      <c r="A7" s="336"/>
      <c r="B7" s="336"/>
      <c r="C7" s="336"/>
      <c r="D7" s="339"/>
      <c r="E7" s="339"/>
      <c r="F7" s="350"/>
      <c r="G7" s="341"/>
      <c r="H7" s="339"/>
      <c r="I7" s="339"/>
      <c r="J7" s="339"/>
      <c r="K7" s="339"/>
      <c r="L7" s="342"/>
      <c r="M7" s="344"/>
      <c r="N7" s="343"/>
      <c r="O7" s="343"/>
    </row>
    <row r="8" spans="1:18" x14ac:dyDescent="0.2">
      <c r="A8" s="336"/>
      <c r="B8" s="336"/>
      <c r="C8" s="336"/>
      <c r="D8" s="339"/>
      <c r="E8" s="339"/>
      <c r="F8" s="350"/>
      <c r="G8" s="341"/>
      <c r="H8" s="339"/>
      <c r="I8" s="339"/>
      <c r="J8" s="339"/>
      <c r="K8" s="339"/>
      <c r="L8" s="342"/>
      <c r="M8" s="344"/>
      <c r="N8" s="343"/>
      <c r="O8" s="343"/>
    </row>
    <row r="9" spans="1:18" x14ac:dyDescent="0.2">
      <c r="A9" s="336"/>
      <c r="B9" s="336"/>
      <c r="C9" s="336"/>
      <c r="D9" s="339"/>
      <c r="E9" s="339"/>
      <c r="F9" s="350"/>
      <c r="G9" s="341"/>
      <c r="H9" s="339"/>
      <c r="I9" s="339"/>
      <c r="J9" s="339"/>
      <c r="K9" s="339"/>
      <c r="L9" s="342"/>
      <c r="M9" s="344"/>
      <c r="N9" s="343"/>
      <c r="O9" s="343"/>
    </row>
    <row r="10" spans="1:18" x14ac:dyDescent="0.2">
      <c r="A10" s="336"/>
      <c r="B10" s="336"/>
      <c r="C10" s="339"/>
      <c r="D10" s="339"/>
      <c r="E10" s="339"/>
      <c r="F10" s="350"/>
      <c r="G10" s="341"/>
      <c r="H10" s="339"/>
      <c r="I10" s="339"/>
      <c r="J10" s="339"/>
      <c r="K10" s="339"/>
      <c r="L10" s="342"/>
      <c r="M10" s="344"/>
      <c r="N10" s="343"/>
      <c r="O10" s="343"/>
    </row>
    <row r="11" spans="1:18" x14ac:dyDescent="0.2">
      <c r="A11" s="336"/>
      <c r="B11" s="336"/>
      <c r="C11" s="339"/>
      <c r="D11" s="339"/>
      <c r="E11" s="339"/>
      <c r="F11" s="350"/>
      <c r="G11" s="341"/>
      <c r="H11" s="339"/>
      <c r="I11" s="339"/>
      <c r="J11" s="339"/>
      <c r="K11" s="339"/>
      <c r="L11" s="342"/>
      <c r="M11" s="344"/>
      <c r="N11" s="343"/>
      <c r="O11" s="343"/>
    </row>
    <row r="12" spans="1:18" x14ac:dyDescent="0.2">
      <c r="A12" s="336"/>
      <c r="B12" s="336"/>
      <c r="C12" s="339"/>
      <c r="D12" s="339"/>
      <c r="E12" s="339"/>
      <c r="F12" s="350"/>
      <c r="G12" s="341"/>
      <c r="H12" s="339"/>
      <c r="I12" s="339"/>
      <c r="J12" s="339"/>
      <c r="K12" s="339"/>
      <c r="L12" s="342"/>
      <c r="M12" s="344"/>
      <c r="N12" s="343"/>
      <c r="O12" s="343"/>
    </row>
    <row r="13" spans="1:18" x14ac:dyDescent="0.2">
      <c r="A13" s="336"/>
      <c r="B13" s="336"/>
      <c r="C13" s="339"/>
      <c r="D13" s="339"/>
      <c r="E13" s="339"/>
      <c r="F13" s="350"/>
      <c r="G13" s="341"/>
      <c r="H13" s="339"/>
      <c r="I13" s="339"/>
      <c r="J13" s="339"/>
      <c r="K13" s="339"/>
      <c r="L13" s="342"/>
      <c r="M13" s="344"/>
      <c r="N13" s="343"/>
      <c r="O13" s="343"/>
    </row>
    <row r="14" spans="1:18" x14ac:dyDescent="0.2">
      <c r="A14" s="336"/>
      <c r="B14" s="336"/>
      <c r="C14" s="339"/>
      <c r="D14" s="339"/>
      <c r="E14" s="339"/>
      <c r="F14" s="350"/>
      <c r="G14" s="341"/>
      <c r="H14" s="339"/>
      <c r="I14" s="339"/>
      <c r="J14" s="339"/>
      <c r="K14" s="339"/>
      <c r="L14" s="342"/>
      <c r="M14" s="344"/>
      <c r="N14" s="343"/>
      <c r="O14" s="343"/>
    </row>
    <row r="15" spans="1:18" x14ac:dyDescent="0.2">
      <c r="A15" s="336"/>
      <c r="B15" s="336"/>
      <c r="C15" s="339"/>
      <c r="D15" s="339"/>
      <c r="E15" s="339"/>
      <c r="F15" s="350"/>
      <c r="G15" s="341"/>
      <c r="H15" s="339"/>
      <c r="I15" s="339"/>
      <c r="J15" s="339"/>
      <c r="K15" s="339"/>
      <c r="L15" s="342"/>
      <c r="M15" s="344"/>
      <c r="N15" s="343"/>
      <c r="O15" s="343"/>
    </row>
    <row r="16" spans="1:18" x14ac:dyDescent="0.2">
      <c r="A16" s="336"/>
      <c r="B16" s="336"/>
      <c r="C16" s="339"/>
      <c r="D16" s="339"/>
      <c r="E16" s="339"/>
      <c r="F16" s="350"/>
      <c r="G16" s="341"/>
      <c r="H16" s="339"/>
      <c r="I16" s="339"/>
      <c r="J16" s="339"/>
      <c r="K16" s="339"/>
      <c r="L16" s="342"/>
      <c r="M16" s="344"/>
      <c r="N16" s="343"/>
      <c r="O16" s="343"/>
    </row>
    <row r="17" spans="1:15" x14ac:dyDescent="0.2">
      <c r="A17" s="336"/>
      <c r="B17" s="336"/>
      <c r="C17" s="339"/>
      <c r="D17" s="339"/>
      <c r="E17" s="339"/>
      <c r="F17" s="350"/>
      <c r="G17" s="341"/>
      <c r="H17" s="339"/>
      <c r="I17" s="339"/>
      <c r="J17" s="339"/>
      <c r="K17" s="339"/>
      <c r="L17" s="342"/>
      <c r="M17" s="344"/>
      <c r="N17" s="343"/>
      <c r="O17" s="343"/>
    </row>
    <row r="18" spans="1:15" x14ac:dyDescent="0.2">
      <c r="A18" s="336"/>
      <c r="B18" s="336"/>
      <c r="C18" s="339"/>
      <c r="D18" s="339"/>
      <c r="E18" s="339"/>
      <c r="F18" s="350"/>
      <c r="G18" s="341"/>
      <c r="H18" s="339"/>
      <c r="I18" s="339"/>
      <c r="J18" s="339"/>
      <c r="K18" s="339"/>
      <c r="L18" s="342"/>
      <c r="M18" s="344"/>
      <c r="N18" s="343"/>
      <c r="O18" s="343"/>
    </row>
    <row r="19" spans="1:15" x14ac:dyDescent="0.2">
      <c r="A19" s="336"/>
      <c r="B19" s="336"/>
      <c r="C19" s="339"/>
      <c r="D19" s="339"/>
      <c r="E19" s="339"/>
      <c r="F19" s="350"/>
      <c r="G19" s="341"/>
      <c r="H19" s="339"/>
      <c r="I19" s="339"/>
      <c r="J19" s="339"/>
      <c r="K19" s="339"/>
      <c r="L19" s="342"/>
      <c r="M19" s="344"/>
      <c r="N19" s="343"/>
      <c r="O19" s="343"/>
    </row>
    <row r="20" spans="1:15" x14ac:dyDescent="0.2">
      <c r="A20" s="336"/>
      <c r="B20" s="336"/>
      <c r="C20" s="339"/>
      <c r="D20" s="339"/>
      <c r="E20" s="339"/>
      <c r="F20" s="350"/>
      <c r="G20" s="341"/>
      <c r="H20" s="339"/>
      <c r="I20" s="339"/>
      <c r="J20" s="339"/>
      <c r="K20" s="339"/>
      <c r="L20" s="342"/>
      <c r="M20" s="344"/>
      <c r="N20" s="343"/>
      <c r="O20" s="343"/>
    </row>
    <row r="21" spans="1:15" x14ac:dyDescent="0.2">
      <c r="A21" s="336"/>
      <c r="B21" s="336"/>
      <c r="C21" s="339"/>
      <c r="D21" s="339"/>
      <c r="E21" s="339"/>
      <c r="F21" s="350"/>
      <c r="G21" s="341"/>
      <c r="H21" s="339"/>
      <c r="I21" s="339"/>
      <c r="J21" s="339"/>
      <c r="K21" s="339"/>
      <c r="L21" s="342"/>
      <c r="M21" s="344"/>
      <c r="N21" s="343"/>
      <c r="O21" s="343"/>
    </row>
    <row r="22" spans="1:15" x14ac:dyDescent="0.2">
      <c r="A22" s="336"/>
      <c r="B22" s="336"/>
      <c r="C22" s="339"/>
      <c r="D22" s="339"/>
      <c r="E22" s="339"/>
      <c r="F22" s="350"/>
      <c r="G22" s="341"/>
      <c r="H22" s="339"/>
      <c r="I22" s="339"/>
      <c r="J22" s="339"/>
      <c r="K22" s="339"/>
      <c r="L22" s="342"/>
      <c r="M22" s="344"/>
      <c r="N22" s="343"/>
      <c r="O22" s="343"/>
    </row>
    <row r="23" spans="1:15" x14ac:dyDescent="0.2">
      <c r="A23" s="336"/>
      <c r="B23" s="336"/>
      <c r="C23" s="339"/>
      <c r="D23" s="339"/>
      <c r="E23" s="339"/>
      <c r="F23" s="350"/>
      <c r="G23" s="341"/>
      <c r="H23" s="339"/>
      <c r="I23" s="339"/>
      <c r="J23" s="339"/>
      <c r="K23" s="339"/>
      <c r="L23" s="342"/>
      <c r="M23" s="344"/>
      <c r="N23" s="343"/>
      <c r="O23" s="343"/>
    </row>
    <row r="24" spans="1:15" x14ac:dyDescent="0.2">
      <c r="A24" s="336"/>
      <c r="B24" s="336"/>
      <c r="C24" s="339"/>
      <c r="D24" s="339"/>
      <c r="E24" s="339"/>
      <c r="F24" s="350"/>
      <c r="G24" s="341"/>
      <c r="H24" s="339"/>
      <c r="I24" s="339"/>
      <c r="J24" s="339"/>
      <c r="K24" s="339"/>
      <c r="L24" s="342"/>
      <c r="M24" s="344"/>
      <c r="N24" s="343"/>
      <c r="O24" s="343"/>
    </row>
    <row r="25" spans="1:15" x14ac:dyDescent="0.2">
      <c r="A25" s="336"/>
      <c r="B25" s="336"/>
      <c r="C25" s="339"/>
      <c r="D25" s="339"/>
      <c r="E25" s="339"/>
      <c r="F25" s="350"/>
      <c r="G25" s="341"/>
      <c r="H25" s="339"/>
      <c r="I25" s="339"/>
      <c r="J25" s="339"/>
      <c r="K25" s="339"/>
      <c r="L25" s="342"/>
      <c r="M25" s="344"/>
      <c r="N25" s="343"/>
      <c r="O25" s="343"/>
    </row>
  </sheetData>
  <conditionalFormatting sqref="A2:A25 E2:K25 M2:O25">
    <cfRule type="expression" dxfId="29" priority="5">
      <formula>$AA2</formula>
    </cfRule>
  </conditionalFormatting>
  <conditionalFormatting sqref="E2:K25 A2:A25 M2:O25">
    <cfRule type="expression" dxfId="28" priority="4">
      <formula>($V2&lt;&gt;"")</formula>
    </cfRule>
  </conditionalFormatting>
  <conditionalFormatting sqref="H2:J25">
    <cfRule type="expression" dxfId="27" priority="3">
      <formula>$AA2</formula>
    </cfRule>
  </conditionalFormatting>
  <dataValidations count="5">
    <dataValidation allowBlank="1" showInputMessage="1" showErrorMessage="1" errorTitle="ERROR - FECHA NO VÀLIDA" error="Ingresar Fecha entre 01/01/2017 y Fecha de Hoy" sqref="A1:B1 R1" xr:uid="{0C69B84A-7B5B-4D1D-AB06-81B2DB5485D9}"/>
    <dataValidation type="date" errorStyle="warning" allowBlank="1" showInputMessage="1" showErrorMessage="1" errorTitle="AVISO" error="Fecha fuera de rango. CONFIRMAR ENTRADA." sqref="A2:B25" xr:uid="{0D3FBC6C-4991-4C44-B144-18EA5607C4D3}">
      <formula1>42736</formula1>
      <formula2>#REF!+60</formula2>
    </dataValidation>
    <dataValidation type="list" allowBlank="1" showInputMessage="1" showErrorMessage="1" errorTitle="AVISO" error="Confirmar Dueño." sqref="L2:L25" xr:uid="{19E07029-080A-4553-8022-491F1F3EA22A}">
      <formula1>$AL$3:$AL$9</formula1>
    </dataValidation>
    <dataValidation allowBlank="1" showInputMessage="1" showErrorMessage="1" errorTitle="AVISO" error="Confirmar Dueño." sqref="M2:M25" xr:uid="{F9AB8C08-50B8-4BD3-B36F-57DF91F3AEF3}"/>
    <dataValidation errorStyle="warning" allowBlank="1" showInputMessage="1" showErrorMessage="1" errorTitle="AVISO" error="La Caravana ingresada ya tiene registro (fue ingresada anteriormente). VERIFICAR DATOS." sqref="C2:D22" xr:uid="{DB6D7DBC-CA4D-407D-9B63-B31B8A21BE87}"/>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AD1A5-4174-4702-BD50-BB52A42E23C4}">
  <dimension ref="A1:R25"/>
  <sheetViews>
    <sheetView workbookViewId="0">
      <selection activeCell="Q19" sqref="Q19"/>
    </sheetView>
  </sheetViews>
  <sheetFormatPr defaultRowHeight="15" x14ac:dyDescent="0.25"/>
  <cols>
    <col min="5" max="5" width="11.7109375" customWidth="1"/>
    <col min="7" max="7" width="11.7109375" customWidth="1"/>
  </cols>
  <sheetData>
    <row r="1" spans="1:18" ht="36" x14ac:dyDescent="0.2">
      <c r="A1" s="324" t="s">
        <v>0</v>
      </c>
      <c r="B1" s="352" t="s">
        <v>317</v>
      </c>
      <c r="C1" s="325" t="s">
        <v>3</v>
      </c>
      <c r="D1" s="325" t="s">
        <v>2442</v>
      </c>
      <c r="E1" s="325" t="s">
        <v>248</v>
      </c>
      <c r="F1" s="325" t="s">
        <v>2446</v>
      </c>
      <c r="G1" s="325"/>
      <c r="H1" s="325"/>
      <c r="I1" s="325"/>
      <c r="J1" s="325"/>
      <c r="K1" s="325"/>
      <c r="L1" s="325"/>
      <c r="M1" s="325"/>
      <c r="N1" s="325" t="s">
        <v>260</v>
      </c>
      <c r="O1" s="355" t="s">
        <v>2450</v>
      </c>
      <c r="Q1" s="353" t="s">
        <v>0</v>
      </c>
      <c r="R1" s="354">
        <v>45459</v>
      </c>
    </row>
    <row r="2" spans="1:18" x14ac:dyDescent="0.2">
      <c r="A2" s="336">
        <v>45459</v>
      </c>
      <c r="B2" s="336" t="str">
        <f>$R$2</f>
        <v>Castracion</v>
      </c>
      <c r="C2" s="336" t="s">
        <v>40</v>
      </c>
      <c r="D2" s="339">
        <v>436</v>
      </c>
      <c r="E2" s="339" t="s">
        <v>2445</v>
      </c>
      <c r="F2" s="350">
        <v>45459</v>
      </c>
      <c r="G2" s="341"/>
      <c r="H2" s="339"/>
      <c r="I2" s="339"/>
      <c r="J2" s="339"/>
      <c r="K2" s="339"/>
      <c r="L2" s="342"/>
      <c r="M2" s="344"/>
      <c r="N2" s="343"/>
      <c r="O2" s="343"/>
      <c r="Q2" s="353" t="s">
        <v>694</v>
      </c>
      <c r="R2" s="354" t="s">
        <v>29</v>
      </c>
    </row>
    <row r="3" spans="1:18" x14ac:dyDescent="0.2">
      <c r="A3" s="336">
        <v>45459</v>
      </c>
      <c r="B3" s="336" t="str">
        <f t="shared" ref="B3:B25" si="0">$R$2</f>
        <v>Castracion</v>
      </c>
      <c r="C3" s="336" t="s">
        <v>40</v>
      </c>
      <c r="D3" s="339">
        <v>433</v>
      </c>
      <c r="E3" s="339" t="s">
        <v>2445</v>
      </c>
      <c r="F3" s="350">
        <v>45459</v>
      </c>
      <c r="G3" s="341"/>
      <c r="H3" s="339"/>
      <c r="I3" s="339"/>
      <c r="J3" s="339"/>
      <c r="K3" s="339"/>
      <c r="L3" s="342"/>
      <c r="M3" s="344"/>
      <c r="N3" s="343"/>
      <c r="O3" s="343"/>
    </row>
    <row r="4" spans="1:18" x14ac:dyDescent="0.2">
      <c r="A4" s="336">
        <v>45459</v>
      </c>
      <c r="B4" s="336" t="str">
        <f t="shared" si="0"/>
        <v>Castracion</v>
      </c>
      <c r="C4" s="336" t="s">
        <v>40</v>
      </c>
      <c r="D4" s="339">
        <v>431</v>
      </c>
      <c r="E4" s="339" t="s">
        <v>2445</v>
      </c>
      <c r="F4" s="350">
        <v>45459</v>
      </c>
      <c r="G4" s="341"/>
      <c r="H4" s="339"/>
      <c r="I4" s="339"/>
      <c r="J4" s="339"/>
      <c r="K4" s="339"/>
      <c r="L4" s="342"/>
      <c r="M4" s="344"/>
      <c r="N4" s="343"/>
      <c r="O4" s="343"/>
    </row>
    <row r="5" spans="1:18" x14ac:dyDescent="0.2">
      <c r="A5" s="336">
        <v>45459</v>
      </c>
      <c r="B5" s="336" t="str">
        <f t="shared" si="0"/>
        <v>Castracion</v>
      </c>
      <c r="C5" s="336" t="s">
        <v>40</v>
      </c>
      <c r="D5" s="339">
        <v>1001</v>
      </c>
      <c r="E5" s="339" t="s">
        <v>49</v>
      </c>
      <c r="F5" s="350">
        <v>45459</v>
      </c>
      <c r="G5" s="341"/>
      <c r="H5" s="339"/>
      <c r="I5" s="339"/>
      <c r="J5" s="339"/>
      <c r="K5" s="339"/>
      <c r="L5" s="342"/>
      <c r="M5" s="344"/>
      <c r="N5" s="343"/>
      <c r="O5" s="343"/>
    </row>
    <row r="6" spans="1:18" x14ac:dyDescent="0.2">
      <c r="A6" s="336">
        <v>45459</v>
      </c>
      <c r="B6" s="336" t="str">
        <f t="shared" si="0"/>
        <v>Castracion</v>
      </c>
      <c r="C6" s="336" t="s">
        <v>40</v>
      </c>
      <c r="D6" s="339">
        <v>429</v>
      </c>
      <c r="E6" s="339" t="s">
        <v>2445</v>
      </c>
      <c r="F6" s="350">
        <v>45459</v>
      </c>
      <c r="G6" s="341"/>
      <c r="H6" s="339"/>
      <c r="I6" s="339"/>
      <c r="J6" s="339"/>
      <c r="K6" s="339"/>
      <c r="L6" s="342"/>
      <c r="M6" s="344"/>
      <c r="N6" s="343"/>
      <c r="O6" s="343"/>
    </row>
    <row r="7" spans="1:18" x14ac:dyDescent="0.2">
      <c r="A7" s="336">
        <v>45459</v>
      </c>
      <c r="B7" s="336" t="str">
        <f t="shared" si="0"/>
        <v>Castracion</v>
      </c>
      <c r="C7" s="336" t="s">
        <v>40</v>
      </c>
      <c r="D7" s="339">
        <v>444</v>
      </c>
      <c r="E7" s="339" t="s">
        <v>2445</v>
      </c>
      <c r="F7" s="350">
        <v>45459</v>
      </c>
      <c r="G7" s="341"/>
      <c r="H7" s="339"/>
      <c r="I7" s="339"/>
      <c r="J7" s="339"/>
      <c r="K7" s="339"/>
      <c r="L7" s="342"/>
      <c r="M7" s="344"/>
      <c r="N7" s="343"/>
      <c r="O7" s="343"/>
    </row>
    <row r="8" spans="1:18" x14ac:dyDescent="0.2">
      <c r="A8" s="336">
        <v>45459</v>
      </c>
      <c r="B8" s="336" t="str">
        <f t="shared" si="0"/>
        <v>Castracion</v>
      </c>
      <c r="C8" s="336" t="s">
        <v>40</v>
      </c>
      <c r="D8" s="339">
        <v>1002</v>
      </c>
      <c r="E8" s="339" t="s">
        <v>49</v>
      </c>
      <c r="F8" s="350">
        <v>45459</v>
      </c>
      <c r="G8" s="341"/>
      <c r="H8" s="339"/>
      <c r="I8" s="339"/>
      <c r="J8" s="339"/>
      <c r="K8" s="339"/>
      <c r="L8" s="342"/>
      <c r="M8" s="344"/>
      <c r="N8" s="343"/>
      <c r="O8" s="343"/>
    </row>
    <row r="9" spans="1:18" x14ac:dyDescent="0.2">
      <c r="A9" s="345">
        <v>45459</v>
      </c>
      <c r="B9" s="345" t="str">
        <f t="shared" si="0"/>
        <v>Castracion</v>
      </c>
      <c r="C9" s="345" t="s">
        <v>40</v>
      </c>
      <c r="D9" s="346">
        <v>435</v>
      </c>
      <c r="E9" s="346" t="s">
        <v>2445</v>
      </c>
      <c r="F9" s="351">
        <v>45459</v>
      </c>
      <c r="G9" s="347"/>
      <c r="H9" s="346"/>
      <c r="I9" s="346"/>
      <c r="J9" s="346"/>
      <c r="K9" s="346"/>
      <c r="L9" s="348"/>
      <c r="M9" s="349"/>
      <c r="N9" s="343"/>
      <c r="O9" s="343"/>
    </row>
    <row r="10" spans="1:18" x14ac:dyDescent="0.2">
      <c r="A10" s="336">
        <v>45459</v>
      </c>
      <c r="B10" s="336" t="str">
        <f t="shared" si="0"/>
        <v>Castracion</v>
      </c>
      <c r="C10" s="339" t="s">
        <v>40</v>
      </c>
      <c r="D10" s="339">
        <v>449</v>
      </c>
      <c r="E10" s="339" t="s">
        <v>2445</v>
      </c>
      <c r="F10" s="350">
        <v>45459</v>
      </c>
      <c r="G10" s="341"/>
      <c r="H10" s="339"/>
      <c r="I10" s="339"/>
      <c r="J10" s="339"/>
      <c r="K10" s="339"/>
      <c r="L10" s="342"/>
      <c r="M10" s="344"/>
      <c r="N10" s="343"/>
      <c r="O10" s="343"/>
    </row>
    <row r="11" spans="1:18" x14ac:dyDescent="0.2">
      <c r="A11" s="336">
        <v>45459</v>
      </c>
      <c r="B11" s="336" t="str">
        <f t="shared" si="0"/>
        <v>Castracion</v>
      </c>
      <c r="C11" s="339" t="s">
        <v>40</v>
      </c>
      <c r="D11" s="339">
        <v>1003</v>
      </c>
      <c r="E11" s="339" t="s">
        <v>49</v>
      </c>
      <c r="F11" s="350">
        <v>45459</v>
      </c>
      <c r="G11" s="341"/>
      <c r="H11" s="339"/>
      <c r="I11" s="339"/>
      <c r="J11" s="339"/>
      <c r="K11" s="339"/>
      <c r="L11" s="342"/>
      <c r="M11" s="344"/>
      <c r="N11" s="343"/>
      <c r="O11" s="343"/>
    </row>
    <row r="12" spans="1:18" x14ac:dyDescent="0.2">
      <c r="A12" s="336">
        <v>45459</v>
      </c>
      <c r="B12" s="336" t="str">
        <f t="shared" si="0"/>
        <v>Castracion</v>
      </c>
      <c r="C12" s="339" t="s">
        <v>40</v>
      </c>
      <c r="D12" s="339">
        <v>376</v>
      </c>
      <c r="E12" s="339" t="s">
        <v>2445</v>
      </c>
      <c r="F12" s="350">
        <v>45459</v>
      </c>
      <c r="G12" s="341"/>
      <c r="H12" s="339"/>
      <c r="I12" s="339"/>
      <c r="J12" s="339"/>
      <c r="K12" s="339"/>
      <c r="L12" s="342"/>
      <c r="M12" s="344"/>
      <c r="N12" s="343"/>
      <c r="O12" s="343"/>
    </row>
    <row r="13" spans="1:18" x14ac:dyDescent="0.2">
      <c r="A13" s="336">
        <v>45459</v>
      </c>
      <c r="B13" s="336" t="str">
        <f t="shared" si="0"/>
        <v>Castracion</v>
      </c>
      <c r="C13" s="339" t="s">
        <v>40</v>
      </c>
      <c r="D13" s="339">
        <v>438</v>
      </c>
      <c r="E13" s="339" t="s">
        <v>2445</v>
      </c>
      <c r="F13" s="350">
        <v>45459</v>
      </c>
      <c r="G13" s="341"/>
      <c r="H13" s="339"/>
      <c r="I13" s="339"/>
      <c r="J13" s="339"/>
      <c r="K13" s="339"/>
      <c r="L13" s="342"/>
      <c r="M13" s="344"/>
      <c r="N13" s="343"/>
      <c r="O13" s="343"/>
    </row>
    <row r="14" spans="1:18" x14ac:dyDescent="0.2">
      <c r="A14" s="336">
        <v>45459</v>
      </c>
      <c r="B14" s="336" t="str">
        <f t="shared" si="0"/>
        <v>Castracion</v>
      </c>
      <c r="C14" s="339" t="s">
        <v>40</v>
      </c>
      <c r="D14" s="339">
        <v>437</v>
      </c>
      <c r="E14" s="339" t="s">
        <v>2445</v>
      </c>
      <c r="F14" s="350">
        <v>45459</v>
      </c>
      <c r="G14" s="341"/>
      <c r="H14" s="339"/>
      <c r="I14" s="339"/>
      <c r="J14" s="339"/>
      <c r="K14" s="339"/>
      <c r="L14" s="342"/>
      <c r="M14" s="344"/>
      <c r="N14" s="343"/>
      <c r="O14" s="343"/>
    </row>
    <row r="15" spans="1:18" x14ac:dyDescent="0.2">
      <c r="A15" s="336">
        <v>45459</v>
      </c>
      <c r="B15" s="336" t="str">
        <f t="shared" si="0"/>
        <v>Castracion</v>
      </c>
      <c r="C15" s="339" t="s">
        <v>40</v>
      </c>
      <c r="D15" s="339">
        <v>379</v>
      </c>
      <c r="E15" s="339" t="s">
        <v>2445</v>
      </c>
      <c r="F15" s="350">
        <v>45459</v>
      </c>
      <c r="G15" s="341"/>
      <c r="H15" s="339"/>
      <c r="I15" s="339"/>
      <c r="J15" s="339"/>
      <c r="K15" s="339"/>
      <c r="L15" s="342"/>
      <c r="M15" s="344"/>
      <c r="N15" s="343"/>
      <c r="O15" s="343"/>
    </row>
    <row r="16" spans="1:18" x14ac:dyDescent="0.2">
      <c r="A16" s="336">
        <v>45459</v>
      </c>
      <c r="B16" s="336" t="str">
        <f t="shared" si="0"/>
        <v>Castracion</v>
      </c>
      <c r="C16" s="339" t="s">
        <v>40</v>
      </c>
      <c r="D16" s="339">
        <v>378</v>
      </c>
      <c r="E16" s="339" t="s">
        <v>2445</v>
      </c>
      <c r="F16" s="350">
        <v>45459</v>
      </c>
      <c r="G16" s="341"/>
      <c r="H16" s="339"/>
      <c r="I16" s="339"/>
      <c r="J16" s="339"/>
      <c r="K16" s="339"/>
      <c r="L16" s="342"/>
      <c r="M16" s="344"/>
      <c r="N16" s="343"/>
      <c r="O16" s="343"/>
    </row>
    <row r="17" spans="1:15" x14ac:dyDescent="0.2">
      <c r="A17" s="336">
        <v>45459</v>
      </c>
      <c r="B17" s="336" t="str">
        <f t="shared" si="0"/>
        <v>Castracion</v>
      </c>
      <c r="C17" s="339" t="s">
        <v>40</v>
      </c>
      <c r="D17" s="339">
        <v>190</v>
      </c>
      <c r="E17" s="339" t="s">
        <v>49</v>
      </c>
      <c r="F17" s="350">
        <v>45459</v>
      </c>
      <c r="G17" s="341"/>
      <c r="H17" s="339"/>
      <c r="I17" s="339"/>
      <c r="J17" s="339"/>
      <c r="K17" s="339"/>
      <c r="L17" s="342"/>
      <c r="M17" s="344"/>
      <c r="N17" s="343"/>
      <c r="O17" s="343"/>
    </row>
    <row r="18" spans="1:15" x14ac:dyDescent="0.2">
      <c r="A18" s="336">
        <v>45459</v>
      </c>
      <c r="B18" s="336" t="str">
        <f t="shared" si="0"/>
        <v>Castracion</v>
      </c>
      <c r="C18" s="339" t="s">
        <v>40</v>
      </c>
      <c r="D18" s="339">
        <v>434</v>
      </c>
      <c r="E18" s="339" t="s">
        <v>2445</v>
      </c>
      <c r="F18" s="350">
        <v>45459</v>
      </c>
      <c r="G18" s="341"/>
      <c r="H18" s="339"/>
      <c r="I18" s="339"/>
      <c r="J18" s="339"/>
      <c r="K18" s="339"/>
      <c r="L18" s="342"/>
      <c r="M18" s="344"/>
      <c r="N18" s="343"/>
      <c r="O18" s="343"/>
    </row>
    <row r="19" spans="1:15" x14ac:dyDescent="0.2">
      <c r="A19" s="336">
        <v>45459</v>
      </c>
      <c r="B19" s="336" t="str">
        <f t="shared" si="0"/>
        <v>Castracion</v>
      </c>
      <c r="C19" s="339" t="s">
        <v>40</v>
      </c>
      <c r="D19" s="339">
        <v>1009</v>
      </c>
      <c r="E19" s="339" t="s">
        <v>49</v>
      </c>
      <c r="F19" s="350">
        <v>45459</v>
      </c>
      <c r="G19" s="341"/>
      <c r="H19" s="339"/>
      <c r="I19" s="339"/>
      <c r="J19" s="339"/>
      <c r="K19" s="339"/>
      <c r="L19" s="342"/>
      <c r="M19" s="344"/>
      <c r="N19" s="343"/>
      <c r="O19" s="343"/>
    </row>
    <row r="20" spans="1:15" x14ac:dyDescent="0.2">
      <c r="A20" s="336">
        <v>45459</v>
      </c>
      <c r="B20" s="336" t="str">
        <f t="shared" si="0"/>
        <v>Castracion</v>
      </c>
      <c r="C20" s="339" t="s">
        <v>40</v>
      </c>
      <c r="D20" s="339">
        <v>1010</v>
      </c>
      <c r="E20" s="339" t="s">
        <v>49</v>
      </c>
      <c r="F20" s="350">
        <v>45459</v>
      </c>
      <c r="G20" s="341"/>
      <c r="H20" s="339"/>
      <c r="I20" s="339"/>
      <c r="J20" s="339"/>
      <c r="K20" s="339"/>
      <c r="L20" s="342"/>
      <c r="M20" s="344"/>
      <c r="N20" s="343"/>
      <c r="O20" s="343"/>
    </row>
    <row r="21" spans="1:15" x14ac:dyDescent="0.2">
      <c r="A21" s="336">
        <v>45459</v>
      </c>
      <c r="B21" s="336" t="str">
        <f t="shared" si="0"/>
        <v>Castracion</v>
      </c>
      <c r="C21" s="339" t="s">
        <v>40</v>
      </c>
      <c r="D21" s="339">
        <v>1014</v>
      </c>
      <c r="E21" s="339" t="s">
        <v>49</v>
      </c>
      <c r="F21" s="350">
        <v>45459</v>
      </c>
      <c r="G21" s="341"/>
      <c r="H21" s="339"/>
      <c r="I21" s="339"/>
      <c r="J21" s="339"/>
      <c r="K21" s="339"/>
      <c r="L21" s="342"/>
      <c r="M21" s="344"/>
      <c r="N21" s="343"/>
      <c r="O21" s="343"/>
    </row>
    <row r="22" spans="1:15" x14ac:dyDescent="0.2">
      <c r="A22" s="336">
        <v>45459</v>
      </c>
      <c r="B22" s="336" t="str">
        <f t="shared" si="0"/>
        <v>Castracion</v>
      </c>
      <c r="C22" s="339" t="s">
        <v>40</v>
      </c>
      <c r="D22" s="339">
        <v>1015</v>
      </c>
      <c r="E22" s="339" t="s">
        <v>49</v>
      </c>
      <c r="F22" s="350">
        <v>45459</v>
      </c>
      <c r="G22" s="341"/>
      <c r="H22" s="339"/>
      <c r="I22" s="339"/>
      <c r="J22" s="339"/>
      <c r="K22" s="339"/>
      <c r="L22" s="342"/>
      <c r="M22" s="344"/>
      <c r="N22" s="343"/>
      <c r="O22" s="343"/>
    </row>
    <row r="23" spans="1:15" x14ac:dyDescent="0.2">
      <c r="A23" s="336">
        <v>45459</v>
      </c>
      <c r="B23" s="336" t="str">
        <f t="shared" si="0"/>
        <v>Castracion</v>
      </c>
      <c r="C23" s="339" t="s">
        <v>40</v>
      </c>
      <c r="D23" s="339">
        <v>382</v>
      </c>
      <c r="E23" s="339" t="s">
        <v>2445</v>
      </c>
      <c r="F23" s="350">
        <v>45459</v>
      </c>
      <c r="G23" s="341"/>
      <c r="H23" s="339"/>
      <c r="I23" s="339"/>
      <c r="J23" s="339"/>
      <c r="K23" s="339"/>
      <c r="L23" s="342"/>
      <c r="M23" s="344"/>
      <c r="N23" s="343"/>
      <c r="O23" s="343"/>
    </row>
    <row r="24" spans="1:15" x14ac:dyDescent="0.2">
      <c r="A24" s="336">
        <v>45459</v>
      </c>
      <c r="B24" s="336" t="str">
        <f t="shared" si="0"/>
        <v>Castracion</v>
      </c>
      <c r="C24" s="339" t="s">
        <v>40</v>
      </c>
      <c r="D24" s="339">
        <v>445</v>
      </c>
      <c r="E24" s="339" t="s">
        <v>2445</v>
      </c>
      <c r="F24" s="350">
        <v>45459</v>
      </c>
      <c r="G24" s="341"/>
      <c r="H24" s="339"/>
      <c r="I24" s="339"/>
      <c r="J24" s="339"/>
      <c r="K24" s="339"/>
      <c r="L24" s="342"/>
      <c r="M24" s="344"/>
      <c r="N24" s="343"/>
      <c r="O24" s="343"/>
    </row>
    <row r="25" spans="1:15" x14ac:dyDescent="0.2">
      <c r="A25" s="336">
        <v>45459</v>
      </c>
      <c r="B25" s="336" t="str">
        <f t="shared" si="0"/>
        <v>Castracion</v>
      </c>
      <c r="C25" s="339" t="s">
        <v>40</v>
      </c>
      <c r="D25" s="339">
        <v>196</v>
      </c>
      <c r="E25" s="339" t="s">
        <v>49</v>
      </c>
      <c r="F25" s="350">
        <v>45459</v>
      </c>
      <c r="G25" s="341"/>
      <c r="H25" s="339"/>
      <c r="I25" s="339"/>
      <c r="J25" s="339"/>
      <c r="K25" s="339"/>
      <c r="L25" s="342"/>
      <c r="M25" s="344"/>
      <c r="N25" s="343"/>
      <c r="O25" s="343"/>
    </row>
  </sheetData>
  <conditionalFormatting sqref="A2:A25 E2:K25 M2:N25">
    <cfRule type="expression" dxfId="26" priority="5">
      <formula>$AA2</formula>
    </cfRule>
  </conditionalFormatting>
  <conditionalFormatting sqref="E2:K25 A2:A25 M2:N25">
    <cfRule type="expression" dxfId="25" priority="4">
      <formula>($V2&lt;&gt;"")</formula>
    </cfRule>
  </conditionalFormatting>
  <conditionalFormatting sqref="H2:J25">
    <cfRule type="expression" dxfId="24" priority="3">
      <formula>$AA2</formula>
    </cfRule>
  </conditionalFormatting>
  <conditionalFormatting sqref="O2:O25">
    <cfRule type="expression" dxfId="23" priority="1">
      <formula>($W2&lt;&gt;"")</formula>
    </cfRule>
    <cfRule type="expression" dxfId="22" priority="2">
      <formula>$AB2</formula>
    </cfRule>
  </conditionalFormatting>
  <dataValidations count="5">
    <dataValidation errorStyle="warning" allowBlank="1" showInputMessage="1" showErrorMessage="1" errorTitle="AVISO" error="La Caravana ingresada ya tiene registro (fue ingresada anteriormente). VERIFICAR DATOS." sqref="C2:D22" xr:uid="{3A7F2643-59C9-4978-B56B-A81440561FD1}"/>
    <dataValidation allowBlank="1" showInputMessage="1" showErrorMessage="1" errorTitle="ERROR - FECHA NO VÀLIDA" error="Ingresar Fecha entre 01/01/2017 y Fecha de Hoy" sqref="A1:B1 R1" xr:uid="{50FE3D68-176C-439E-B617-2877AEBAE858}"/>
    <dataValidation allowBlank="1" showInputMessage="1" showErrorMessage="1" errorTitle="AVISO" error="Confirmar Dueño." sqref="M2:M25" xr:uid="{700E8CBF-6C8C-4649-9713-243EAF692ED5}"/>
    <dataValidation type="list" allowBlank="1" showInputMessage="1" showErrorMessage="1" errorTitle="AVISO" error="Confirmar Dueño." sqref="L2:L25" xr:uid="{357C2CCA-E3AC-4FB5-82BE-58C03E796507}">
      <formula1>$AL$3:$AL$9</formula1>
    </dataValidation>
    <dataValidation type="date" errorStyle="warning" allowBlank="1" showInputMessage="1" showErrorMessage="1" errorTitle="AVISO" error="Fecha fuera de rango. CONFIRMAR ENTRADA." sqref="A2:B25" xr:uid="{56DD076F-08EF-4A1A-AEDD-38AB9CAB6A81}">
      <formula1>42736</formula1>
      <formula2>#REF!+60</formula2>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1BF0-B061-4F89-8304-5C9708D46B3F}">
  <dimension ref="A1:G92"/>
  <sheetViews>
    <sheetView workbookViewId="0">
      <selection activeCell="K14" sqref="K14"/>
    </sheetView>
  </sheetViews>
  <sheetFormatPr defaultRowHeight="15" x14ac:dyDescent="0.25"/>
  <cols>
    <col min="1" max="1" width="20.140625" bestFit="1" customWidth="1"/>
    <col min="2" max="2" width="20.42578125" customWidth="1"/>
    <col min="3" max="3" width="15.5703125" bestFit="1" customWidth="1"/>
    <col min="4" max="4" width="18.42578125" bestFit="1" customWidth="1"/>
    <col min="5" max="5" width="19.140625" bestFit="1" customWidth="1"/>
    <col min="6" max="6" width="11.7109375" bestFit="1" customWidth="1"/>
    <col min="7" max="7" width="15.5703125" bestFit="1" customWidth="1"/>
  </cols>
  <sheetData>
    <row r="1" spans="1:7" x14ac:dyDescent="0.25">
      <c r="A1" s="283" t="s">
        <v>726</v>
      </c>
      <c r="B1" s="283" t="s">
        <v>729</v>
      </c>
      <c r="C1" s="283" t="s">
        <v>1441</v>
      </c>
      <c r="D1" s="283" t="s">
        <v>714</v>
      </c>
      <c r="E1" s="283" t="s">
        <v>2197</v>
      </c>
      <c r="F1" s="283" t="s">
        <v>2198</v>
      </c>
      <c r="G1" s="283" t="s">
        <v>1115</v>
      </c>
    </row>
    <row r="2" spans="1:7" x14ac:dyDescent="0.25">
      <c r="A2">
        <v>1</v>
      </c>
      <c r="B2" t="s">
        <v>2158</v>
      </c>
      <c r="C2">
        <v>1</v>
      </c>
      <c r="D2">
        <v>0</v>
      </c>
      <c r="E2">
        <v>0</v>
      </c>
      <c r="F2">
        <v>0</v>
      </c>
    </row>
    <row r="3" spans="1:7" x14ac:dyDescent="0.25">
      <c r="A3">
        <v>2</v>
      </c>
      <c r="B3" t="s">
        <v>2159</v>
      </c>
      <c r="C3">
        <v>1</v>
      </c>
      <c r="D3">
        <v>0</v>
      </c>
      <c r="E3">
        <v>0</v>
      </c>
      <c r="F3">
        <v>1</v>
      </c>
    </row>
    <row r="4" spans="1:7" x14ac:dyDescent="0.25">
      <c r="A4">
        <v>3</v>
      </c>
      <c r="B4" t="s">
        <v>20</v>
      </c>
      <c r="C4">
        <v>1</v>
      </c>
      <c r="D4">
        <v>1</v>
      </c>
      <c r="E4">
        <v>1</v>
      </c>
      <c r="F4">
        <v>0</v>
      </c>
    </row>
    <row r="5" spans="1:7" x14ac:dyDescent="0.25">
      <c r="A5">
        <v>4</v>
      </c>
      <c r="B5" t="s">
        <v>29</v>
      </c>
      <c r="C5">
        <v>1</v>
      </c>
      <c r="D5">
        <v>0</v>
      </c>
      <c r="E5">
        <v>1</v>
      </c>
      <c r="F5">
        <v>1</v>
      </c>
    </row>
    <row r="6" spans="1:7" x14ac:dyDescent="0.25">
      <c r="A6">
        <v>5</v>
      </c>
      <c r="B6" t="s">
        <v>2160</v>
      </c>
      <c r="C6">
        <v>1</v>
      </c>
      <c r="D6">
        <v>1</v>
      </c>
      <c r="E6">
        <v>0</v>
      </c>
      <c r="F6">
        <v>1</v>
      </c>
    </row>
    <row r="7" spans="1:7" x14ac:dyDescent="0.25">
      <c r="A7">
        <v>6</v>
      </c>
      <c r="B7" t="s">
        <v>376</v>
      </c>
      <c r="C7">
        <v>1</v>
      </c>
      <c r="D7">
        <v>1</v>
      </c>
      <c r="E7">
        <v>0</v>
      </c>
      <c r="F7">
        <v>1</v>
      </c>
      <c r="G7" t="s">
        <v>2161</v>
      </c>
    </row>
    <row r="8" spans="1:7" x14ac:dyDescent="0.25">
      <c r="A8">
        <v>7</v>
      </c>
      <c r="B8" t="s">
        <v>431</v>
      </c>
      <c r="C8">
        <v>1</v>
      </c>
      <c r="D8">
        <v>1</v>
      </c>
      <c r="E8">
        <v>1</v>
      </c>
      <c r="F8">
        <v>1</v>
      </c>
    </row>
    <row r="9" spans="1:7" x14ac:dyDescent="0.25">
      <c r="A9">
        <v>8</v>
      </c>
      <c r="B9" t="s">
        <v>2162</v>
      </c>
      <c r="C9">
        <v>1</v>
      </c>
      <c r="D9">
        <v>0</v>
      </c>
      <c r="E9">
        <v>0</v>
      </c>
      <c r="F9">
        <v>0</v>
      </c>
    </row>
    <row r="10" spans="1:7" x14ac:dyDescent="0.25">
      <c r="A10">
        <v>9</v>
      </c>
      <c r="B10" t="s">
        <v>2163</v>
      </c>
      <c r="C10">
        <v>1</v>
      </c>
      <c r="D10">
        <v>0</v>
      </c>
      <c r="E10">
        <v>0</v>
      </c>
      <c r="F10">
        <v>1</v>
      </c>
    </row>
    <row r="11" spans="1:7" x14ac:dyDescent="0.25">
      <c r="A11">
        <v>10</v>
      </c>
      <c r="B11" t="s">
        <v>2164</v>
      </c>
      <c r="C11">
        <v>1</v>
      </c>
      <c r="D11">
        <v>0</v>
      </c>
      <c r="E11">
        <v>1</v>
      </c>
      <c r="F11">
        <v>1</v>
      </c>
    </row>
    <row r="12" spans="1:7" x14ac:dyDescent="0.25">
      <c r="A12">
        <v>11</v>
      </c>
      <c r="B12" t="s">
        <v>2165</v>
      </c>
      <c r="C12">
        <v>1</v>
      </c>
      <c r="D12">
        <v>0</v>
      </c>
      <c r="E12">
        <v>0</v>
      </c>
      <c r="F12">
        <v>0</v>
      </c>
    </row>
    <row r="13" spans="1:7" x14ac:dyDescent="0.25">
      <c r="A13">
        <v>12</v>
      </c>
      <c r="B13" t="s">
        <v>2166</v>
      </c>
      <c r="C13">
        <v>1</v>
      </c>
      <c r="D13">
        <v>0</v>
      </c>
      <c r="E13">
        <v>0</v>
      </c>
      <c r="F13">
        <v>0</v>
      </c>
    </row>
    <row r="14" spans="1:7" x14ac:dyDescent="0.25">
      <c r="A14">
        <v>13</v>
      </c>
      <c r="B14" t="s">
        <v>15</v>
      </c>
      <c r="C14">
        <v>1</v>
      </c>
      <c r="D14">
        <v>0</v>
      </c>
      <c r="E14">
        <v>1</v>
      </c>
      <c r="F14">
        <v>1</v>
      </c>
    </row>
    <row r="15" spans="1:7" x14ac:dyDescent="0.25">
      <c r="A15">
        <v>14</v>
      </c>
      <c r="B15" t="s">
        <v>34</v>
      </c>
      <c r="C15">
        <v>1</v>
      </c>
      <c r="D15">
        <v>1</v>
      </c>
      <c r="E15">
        <v>0</v>
      </c>
      <c r="F15">
        <v>0</v>
      </c>
    </row>
    <row r="16" spans="1:7" x14ac:dyDescent="0.25">
      <c r="A16">
        <v>15</v>
      </c>
      <c r="B16" t="s">
        <v>17</v>
      </c>
      <c r="C16">
        <v>1</v>
      </c>
      <c r="D16">
        <v>1</v>
      </c>
      <c r="E16">
        <v>0</v>
      </c>
      <c r="F16">
        <v>1</v>
      </c>
      <c r="G16" t="s">
        <v>2167</v>
      </c>
    </row>
    <row r="17" spans="1:7" x14ac:dyDescent="0.25">
      <c r="A17">
        <v>16</v>
      </c>
      <c r="B17" t="s">
        <v>240</v>
      </c>
      <c r="C17">
        <v>1</v>
      </c>
      <c r="D17">
        <v>0</v>
      </c>
      <c r="E17">
        <v>0</v>
      </c>
      <c r="F17">
        <v>0</v>
      </c>
    </row>
    <row r="18" spans="1:7" x14ac:dyDescent="0.25">
      <c r="A18">
        <v>17</v>
      </c>
      <c r="B18" t="s">
        <v>2168</v>
      </c>
      <c r="C18">
        <v>1</v>
      </c>
      <c r="D18">
        <v>1</v>
      </c>
      <c r="E18">
        <v>1</v>
      </c>
      <c r="F18">
        <v>1</v>
      </c>
      <c r="G18" t="s">
        <v>2169</v>
      </c>
    </row>
    <row r="19" spans="1:7" x14ac:dyDescent="0.25">
      <c r="A19">
        <v>18</v>
      </c>
      <c r="B19" t="s">
        <v>2170</v>
      </c>
      <c r="C19">
        <v>1</v>
      </c>
      <c r="D19">
        <v>1</v>
      </c>
      <c r="E19">
        <v>1</v>
      </c>
      <c r="F19">
        <v>1</v>
      </c>
    </row>
    <row r="20" spans="1:7" x14ac:dyDescent="0.25">
      <c r="A20">
        <v>19</v>
      </c>
      <c r="B20" t="s">
        <v>2171</v>
      </c>
      <c r="C20">
        <v>1</v>
      </c>
      <c r="D20">
        <v>0</v>
      </c>
      <c r="E20">
        <v>1</v>
      </c>
      <c r="F20">
        <v>1</v>
      </c>
    </row>
    <row r="21" spans="1:7" x14ac:dyDescent="0.25">
      <c r="A21">
        <v>20</v>
      </c>
      <c r="B21" t="s">
        <v>2172</v>
      </c>
      <c r="C21">
        <v>1</v>
      </c>
      <c r="D21">
        <v>0</v>
      </c>
      <c r="E21">
        <v>0</v>
      </c>
      <c r="F21">
        <v>1</v>
      </c>
    </row>
    <row r="22" spans="1:7" x14ac:dyDescent="0.25">
      <c r="A22">
        <v>21</v>
      </c>
      <c r="B22" t="s">
        <v>27</v>
      </c>
      <c r="C22">
        <v>1</v>
      </c>
      <c r="D22">
        <v>1</v>
      </c>
      <c r="E22">
        <v>1</v>
      </c>
      <c r="F22">
        <v>1</v>
      </c>
    </row>
    <row r="23" spans="1:7" x14ac:dyDescent="0.25">
      <c r="A23">
        <v>22</v>
      </c>
      <c r="B23" t="s">
        <v>31</v>
      </c>
      <c r="C23">
        <v>1</v>
      </c>
      <c r="D23">
        <v>1</v>
      </c>
      <c r="E23">
        <v>1</v>
      </c>
      <c r="F23">
        <v>1</v>
      </c>
      <c r="G23" t="s">
        <v>2173</v>
      </c>
    </row>
    <row r="24" spans="1:7" x14ac:dyDescent="0.25">
      <c r="A24">
        <v>23</v>
      </c>
      <c r="B24" t="s">
        <v>2174</v>
      </c>
      <c r="C24">
        <v>1</v>
      </c>
      <c r="D24">
        <v>1</v>
      </c>
      <c r="E24">
        <v>0</v>
      </c>
      <c r="F24">
        <v>1</v>
      </c>
    </row>
    <row r="25" spans="1:7" x14ac:dyDescent="0.25">
      <c r="A25">
        <v>24</v>
      </c>
      <c r="B25" t="s">
        <v>2175</v>
      </c>
      <c r="C25">
        <v>1</v>
      </c>
      <c r="D25">
        <v>1</v>
      </c>
      <c r="E25">
        <v>0</v>
      </c>
      <c r="F25">
        <v>0</v>
      </c>
    </row>
    <row r="26" spans="1:7" x14ac:dyDescent="0.25">
      <c r="A26">
        <v>25</v>
      </c>
      <c r="B26" t="s">
        <v>2176</v>
      </c>
      <c r="C26">
        <v>1</v>
      </c>
      <c r="D26">
        <v>1</v>
      </c>
      <c r="E26">
        <v>0</v>
      </c>
      <c r="F26">
        <v>0</v>
      </c>
    </row>
    <row r="27" spans="1:7" x14ac:dyDescent="0.25">
      <c r="A27">
        <v>26</v>
      </c>
      <c r="B27" t="s">
        <v>2177</v>
      </c>
      <c r="C27">
        <v>1</v>
      </c>
      <c r="D27">
        <v>0</v>
      </c>
      <c r="E27">
        <v>0</v>
      </c>
      <c r="F27">
        <v>0</v>
      </c>
    </row>
    <row r="28" spans="1:7" x14ac:dyDescent="0.25">
      <c r="A28">
        <v>27</v>
      </c>
      <c r="B28" t="s">
        <v>2178</v>
      </c>
      <c r="C28">
        <v>1</v>
      </c>
      <c r="D28">
        <v>0</v>
      </c>
      <c r="E28">
        <v>0</v>
      </c>
      <c r="F28">
        <v>0</v>
      </c>
    </row>
    <row r="29" spans="1:7" x14ac:dyDescent="0.25">
      <c r="A29">
        <v>28</v>
      </c>
      <c r="B29" t="s">
        <v>2178</v>
      </c>
      <c r="C29">
        <v>1</v>
      </c>
      <c r="D29">
        <v>0</v>
      </c>
      <c r="E29">
        <v>0</v>
      </c>
      <c r="F29">
        <v>0</v>
      </c>
    </row>
    <row r="30" spans="1:7" x14ac:dyDescent="0.25">
      <c r="A30">
        <v>29</v>
      </c>
      <c r="B30" t="s">
        <v>2179</v>
      </c>
      <c r="C30">
        <v>1</v>
      </c>
      <c r="D30">
        <v>0</v>
      </c>
      <c r="E30">
        <v>0</v>
      </c>
      <c r="F30">
        <v>0</v>
      </c>
    </row>
    <row r="31" spans="1:7" x14ac:dyDescent="0.25">
      <c r="A31">
        <v>30</v>
      </c>
      <c r="B31" t="s">
        <v>2179</v>
      </c>
      <c r="C31">
        <v>1</v>
      </c>
      <c r="D31">
        <v>0</v>
      </c>
      <c r="E31">
        <v>0</v>
      </c>
      <c r="F31">
        <v>0</v>
      </c>
    </row>
    <row r="32" spans="1:7" x14ac:dyDescent="0.25">
      <c r="A32">
        <v>31</v>
      </c>
      <c r="B32" t="s">
        <v>2179</v>
      </c>
      <c r="C32">
        <v>1</v>
      </c>
      <c r="D32">
        <v>0</v>
      </c>
      <c r="E32">
        <v>0</v>
      </c>
      <c r="F32">
        <v>0</v>
      </c>
    </row>
    <row r="33" spans="1:6" x14ac:dyDescent="0.25">
      <c r="A33">
        <v>32</v>
      </c>
      <c r="B33" t="s">
        <v>2179</v>
      </c>
      <c r="C33">
        <v>1</v>
      </c>
      <c r="D33">
        <v>0</v>
      </c>
      <c r="E33">
        <v>0</v>
      </c>
      <c r="F33">
        <v>0</v>
      </c>
    </row>
    <row r="34" spans="1:6" x14ac:dyDescent="0.25">
      <c r="A34">
        <v>33</v>
      </c>
      <c r="B34" t="s">
        <v>2179</v>
      </c>
      <c r="C34">
        <v>1</v>
      </c>
      <c r="D34">
        <v>0</v>
      </c>
      <c r="E34">
        <v>0</v>
      </c>
      <c r="F34">
        <v>0</v>
      </c>
    </row>
    <row r="35" spans="1:6" x14ac:dyDescent="0.25">
      <c r="A35">
        <v>34</v>
      </c>
      <c r="B35" t="s">
        <v>2179</v>
      </c>
      <c r="C35">
        <v>1</v>
      </c>
      <c r="D35">
        <v>0</v>
      </c>
      <c r="E35">
        <v>0</v>
      </c>
      <c r="F35">
        <v>0</v>
      </c>
    </row>
    <row r="36" spans="1:6" x14ac:dyDescent="0.25">
      <c r="A36">
        <v>35</v>
      </c>
      <c r="B36" t="s">
        <v>2179</v>
      </c>
      <c r="C36">
        <v>1</v>
      </c>
      <c r="D36">
        <v>0</v>
      </c>
      <c r="E36">
        <v>0</v>
      </c>
      <c r="F36">
        <v>0</v>
      </c>
    </row>
    <row r="37" spans="1:6" x14ac:dyDescent="0.25">
      <c r="A37">
        <v>36</v>
      </c>
      <c r="B37" t="s">
        <v>2179</v>
      </c>
      <c r="C37">
        <v>1</v>
      </c>
      <c r="D37">
        <v>0</v>
      </c>
      <c r="E37">
        <v>0</v>
      </c>
      <c r="F37">
        <v>0</v>
      </c>
    </row>
    <row r="38" spans="1:6" x14ac:dyDescent="0.25">
      <c r="A38">
        <v>37</v>
      </c>
      <c r="B38" t="s">
        <v>2179</v>
      </c>
      <c r="C38">
        <v>1</v>
      </c>
      <c r="D38">
        <v>0</v>
      </c>
      <c r="E38">
        <v>0</v>
      </c>
      <c r="F38">
        <v>0</v>
      </c>
    </row>
    <row r="39" spans="1:6" x14ac:dyDescent="0.25">
      <c r="A39">
        <v>38</v>
      </c>
      <c r="B39" t="s">
        <v>2179</v>
      </c>
      <c r="C39">
        <v>1</v>
      </c>
      <c r="D39">
        <v>0</v>
      </c>
      <c r="E39">
        <v>0</v>
      </c>
      <c r="F39">
        <v>0</v>
      </c>
    </row>
    <row r="40" spans="1:6" x14ac:dyDescent="0.25">
      <c r="A40">
        <v>39</v>
      </c>
      <c r="B40" t="s">
        <v>2180</v>
      </c>
      <c r="C40">
        <v>1</v>
      </c>
      <c r="D40">
        <v>0</v>
      </c>
      <c r="E40">
        <v>0</v>
      </c>
      <c r="F40">
        <v>0</v>
      </c>
    </row>
    <row r="41" spans="1:6" x14ac:dyDescent="0.25">
      <c r="A41">
        <v>40</v>
      </c>
      <c r="B41" t="s">
        <v>2181</v>
      </c>
      <c r="C41">
        <v>1</v>
      </c>
      <c r="D41">
        <v>0</v>
      </c>
      <c r="E41">
        <v>1</v>
      </c>
      <c r="F41">
        <v>1</v>
      </c>
    </row>
    <row r="42" spans="1:6" x14ac:dyDescent="0.25">
      <c r="A42">
        <v>41</v>
      </c>
      <c r="B42" t="s">
        <v>2182</v>
      </c>
      <c r="C42">
        <v>1</v>
      </c>
      <c r="D42">
        <v>0</v>
      </c>
      <c r="E42">
        <v>1</v>
      </c>
      <c r="F42">
        <v>1</v>
      </c>
    </row>
    <row r="43" spans="1:6" x14ac:dyDescent="0.25">
      <c r="A43">
        <v>42</v>
      </c>
      <c r="B43" t="s">
        <v>2183</v>
      </c>
      <c r="C43">
        <v>1</v>
      </c>
      <c r="D43">
        <v>0</v>
      </c>
      <c r="E43">
        <v>1</v>
      </c>
      <c r="F43">
        <v>1</v>
      </c>
    </row>
    <row r="44" spans="1:6" x14ac:dyDescent="0.25">
      <c r="A44">
        <v>43</v>
      </c>
      <c r="B44" t="s">
        <v>2184</v>
      </c>
      <c r="C44">
        <v>1</v>
      </c>
      <c r="D44">
        <v>0</v>
      </c>
      <c r="E44">
        <v>0</v>
      </c>
      <c r="F44">
        <v>1</v>
      </c>
    </row>
    <row r="45" spans="1:6" x14ac:dyDescent="0.25">
      <c r="A45">
        <v>44</v>
      </c>
      <c r="B45" t="s">
        <v>2185</v>
      </c>
      <c r="C45">
        <v>1</v>
      </c>
      <c r="D45">
        <v>0</v>
      </c>
      <c r="E45">
        <v>0</v>
      </c>
      <c r="F45">
        <v>1</v>
      </c>
    </row>
    <row r="46" spans="1:6" x14ac:dyDescent="0.25">
      <c r="A46">
        <v>45</v>
      </c>
      <c r="B46" t="s">
        <v>2185</v>
      </c>
      <c r="C46">
        <v>1</v>
      </c>
      <c r="D46">
        <v>0</v>
      </c>
      <c r="E46">
        <v>0</v>
      </c>
      <c r="F46">
        <v>1</v>
      </c>
    </row>
    <row r="47" spans="1:6" x14ac:dyDescent="0.25">
      <c r="A47">
        <v>46</v>
      </c>
      <c r="B47" t="s">
        <v>2185</v>
      </c>
      <c r="C47">
        <v>1</v>
      </c>
      <c r="D47">
        <v>0</v>
      </c>
      <c r="E47">
        <v>0</v>
      </c>
      <c r="F47">
        <v>1</v>
      </c>
    </row>
    <row r="48" spans="1:6" x14ac:dyDescent="0.25">
      <c r="A48">
        <v>47</v>
      </c>
      <c r="B48" t="s">
        <v>2185</v>
      </c>
      <c r="C48">
        <v>1</v>
      </c>
      <c r="D48">
        <v>0</v>
      </c>
      <c r="E48">
        <v>0</v>
      </c>
      <c r="F48">
        <v>1</v>
      </c>
    </row>
    <row r="49" spans="1:7" x14ac:dyDescent="0.25">
      <c r="A49">
        <v>48</v>
      </c>
      <c r="B49" t="s">
        <v>2185</v>
      </c>
      <c r="C49">
        <v>1</v>
      </c>
      <c r="D49">
        <v>0</v>
      </c>
      <c r="E49">
        <v>0</v>
      </c>
      <c r="F49">
        <v>1</v>
      </c>
    </row>
    <row r="50" spans="1:7" x14ac:dyDescent="0.25">
      <c r="A50">
        <v>49</v>
      </c>
      <c r="B50" t="s">
        <v>2186</v>
      </c>
      <c r="C50">
        <v>1</v>
      </c>
      <c r="D50">
        <v>0</v>
      </c>
      <c r="E50">
        <v>0</v>
      </c>
      <c r="F50">
        <v>0</v>
      </c>
    </row>
    <row r="51" spans="1:7" x14ac:dyDescent="0.25">
      <c r="A51">
        <v>50</v>
      </c>
      <c r="B51" t="s">
        <v>2187</v>
      </c>
      <c r="C51">
        <v>1</v>
      </c>
      <c r="D51">
        <v>1</v>
      </c>
      <c r="E51">
        <v>0</v>
      </c>
      <c r="F51">
        <v>1</v>
      </c>
    </row>
    <row r="52" spans="1:7" x14ac:dyDescent="0.25">
      <c r="A52">
        <v>51</v>
      </c>
      <c r="B52" t="s">
        <v>2188</v>
      </c>
      <c r="C52">
        <v>1</v>
      </c>
      <c r="D52">
        <v>1</v>
      </c>
      <c r="E52">
        <v>0</v>
      </c>
      <c r="F52">
        <v>1</v>
      </c>
    </row>
    <row r="53" spans="1:7" x14ac:dyDescent="0.25">
      <c r="A53">
        <v>52</v>
      </c>
      <c r="B53" t="s">
        <v>2189</v>
      </c>
      <c r="C53">
        <v>1</v>
      </c>
      <c r="D53">
        <v>0</v>
      </c>
      <c r="E53">
        <v>0</v>
      </c>
      <c r="F53">
        <v>0</v>
      </c>
    </row>
    <row r="54" spans="1:7" x14ac:dyDescent="0.25">
      <c r="A54">
        <v>53</v>
      </c>
      <c r="D54">
        <v>1</v>
      </c>
      <c r="E54">
        <v>0</v>
      </c>
      <c r="F54">
        <v>0</v>
      </c>
    </row>
    <row r="55" spans="1:7" x14ac:dyDescent="0.25">
      <c r="A55">
        <v>54</v>
      </c>
      <c r="D55">
        <v>1</v>
      </c>
      <c r="E55">
        <v>0</v>
      </c>
      <c r="F55">
        <v>0</v>
      </c>
    </row>
    <row r="56" spans="1:7" x14ac:dyDescent="0.25">
      <c r="A56">
        <v>55</v>
      </c>
      <c r="D56">
        <v>1</v>
      </c>
      <c r="E56">
        <v>0</v>
      </c>
      <c r="F56">
        <v>0</v>
      </c>
    </row>
    <row r="57" spans="1:7" x14ac:dyDescent="0.25">
      <c r="A57">
        <v>56</v>
      </c>
      <c r="D57">
        <v>1</v>
      </c>
      <c r="E57">
        <v>0</v>
      </c>
      <c r="F57">
        <v>0</v>
      </c>
    </row>
    <row r="58" spans="1:7" x14ac:dyDescent="0.25">
      <c r="A58">
        <v>57</v>
      </c>
      <c r="D58">
        <v>1</v>
      </c>
      <c r="E58">
        <v>0</v>
      </c>
      <c r="F58">
        <v>0</v>
      </c>
    </row>
    <row r="59" spans="1:7" x14ac:dyDescent="0.25">
      <c r="A59">
        <v>58</v>
      </c>
      <c r="D59">
        <v>1</v>
      </c>
      <c r="E59">
        <v>0</v>
      </c>
      <c r="F59">
        <v>0</v>
      </c>
    </row>
    <row r="60" spans="1:7" x14ac:dyDescent="0.25">
      <c r="A60">
        <v>59</v>
      </c>
      <c r="D60">
        <v>1</v>
      </c>
      <c r="E60">
        <v>0</v>
      </c>
      <c r="F60">
        <v>0</v>
      </c>
    </row>
    <row r="61" spans="1:7" x14ac:dyDescent="0.25">
      <c r="A61">
        <v>60</v>
      </c>
      <c r="B61" t="s">
        <v>2190</v>
      </c>
      <c r="C61">
        <v>1</v>
      </c>
      <c r="D61">
        <v>0</v>
      </c>
      <c r="E61">
        <v>0</v>
      </c>
      <c r="F61">
        <v>1</v>
      </c>
      <c r="G61" t="s">
        <v>2191</v>
      </c>
    </row>
    <row r="62" spans="1:7" x14ac:dyDescent="0.25">
      <c r="A62">
        <v>62</v>
      </c>
      <c r="D62">
        <v>1</v>
      </c>
      <c r="E62">
        <v>0</v>
      </c>
      <c r="F62">
        <v>0</v>
      </c>
    </row>
    <row r="63" spans="1:7" x14ac:dyDescent="0.25">
      <c r="A63">
        <v>63</v>
      </c>
      <c r="D63">
        <v>1</v>
      </c>
      <c r="E63">
        <v>0</v>
      </c>
      <c r="F63">
        <v>0</v>
      </c>
    </row>
    <row r="64" spans="1:7" x14ac:dyDescent="0.25">
      <c r="A64">
        <v>64</v>
      </c>
      <c r="D64">
        <v>1</v>
      </c>
      <c r="E64">
        <v>0</v>
      </c>
      <c r="F64">
        <v>0</v>
      </c>
    </row>
    <row r="65" spans="1:6" x14ac:dyDescent="0.25">
      <c r="A65">
        <v>65</v>
      </c>
      <c r="D65">
        <v>1</v>
      </c>
      <c r="E65">
        <v>0</v>
      </c>
      <c r="F65">
        <v>0</v>
      </c>
    </row>
    <row r="66" spans="1:6" x14ac:dyDescent="0.25">
      <c r="A66">
        <v>66</v>
      </c>
      <c r="D66">
        <v>1</v>
      </c>
      <c r="E66">
        <v>0</v>
      </c>
      <c r="F66">
        <v>0</v>
      </c>
    </row>
    <row r="67" spans="1:6" x14ac:dyDescent="0.25">
      <c r="A67">
        <v>67</v>
      </c>
      <c r="D67">
        <v>1</v>
      </c>
      <c r="E67">
        <v>0</v>
      </c>
      <c r="F67">
        <v>0</v>
      </c>
    </row>
    <row r="68" spans="1:6" x14ac:dyDescent="0.25">
      <c r="A68">
        <v>68</v>
      </c>
      <c r="D68">
        <v>1</v>
      </c>
      <c r="E68">
        <v>0</v>
      </c>
      <c r="F68">
        <v>0</v>
      </c>
    </row>
    <row r="69" spans="1:6" x14ac:dyDescent="0.25">
      <c r="A69">
        <v>69</v>
      </c>
      <c r="D69">
        <v>1</v>
      </c>
      <c r="E69">
        <v>0</v>
      </c>
      <c r="F69">
        <v>0</v>
      </c>
    </row>
    <row r="70" spans="1:6" x14ac:dyDescent="0.25">
      <c r="A70">
        <v>70</v>
      </c>
      <c r="B70" t="s">
        <v>2192</v>
      </c>
      <c r="C70">
        <v>1</v>
      </c>
      <c r="D70">
        <v>1</v>
      </c>
      <c r="E70">
        <v>1</v>
      </c>
      <c r="F70">
        <v>0</v>
      </c>
    </row>
    <row r="71" spans="1:6" x14ac:dyDescent="0.25">
      <c r="A71">
        <v>71</v>
      </c>
      <c r="B71" t="s">
        <v>2180</v>
      </c>
      <c r="C71">
        <v>1</v>
      </c>
      <c r="D71">
        <v>1</v>
      </c>
      <c r="E71">
        <v>0</v>
      </c>
      <c r="F71">
        <v>0</v>
      </c>
    </row>
    <row r="72" spans="1:6" x14ac:dyDescent="0.25">
      <c r="A72">
        <v>72</v>
      </c>
      <c r="D72">
        <v>1</v>
      </c>
      <c r="E72">
        <v>0</v>
      </c>
      <c r="F72">
        <v>0</v>
      </c>
    </row>
    <row r="73" spans="1:6" x14ac:dyDescent="0.25">
      <c r="A73">
        <v>73</v>
      </c>
      <c r="D73">
        <v>1</v>
      </c>
      <c r="E73">
        <v>0</v>
      </c>
      <c r="F73">
        <v>0</v>
      </c>
    </row>
    <row r="74" spans="1:6" x14ac:dyDescent="0.25">
      <c r="A74">
        <v>74</v>
      </c>
      <c r="D74">
        <v>1</v>
      </c>
      <c r="E74">
        <v>0</v>
      </c>
      <c r="F74">
        <v>0</v>
      </c>
    </row>
    <row r="75" spans="1:6" x14ac:dyDescent="0.25">
      <c r="A75">
        <v>75</v>
      </c>
      <c r="D75">
        <v>1</v>
      </c>
      <c r="E75">
        <v>0</v>
      </c>
      <c r="F75">
        <v>0</v>
      </c>
    </row>
    <row r="76" spans="1:6" x14ac:dyDescent="0.25">
      <c r="A76">
        <v>76</v>
      </c>
      <c r="D76">
        <v>1</v>
      </c>
      <c r="E76">
        <v>0</v>
      </c>
      <c r="F76">
        <v>0</v>
      </c>
    </row>
    <row r="77" spans="1:6" x14ac:dyDescent="0.25">
      <c r="A77">
        <v>77</v>
      </c>
      <c r="D77">
        <v>1</v>
      </c>
      <c r="E77">
        <v>0</v>
      </c>
      <c r="F77">
        <v>0</v>
      </c>
    </row>
    <row r="78" spans="1:6" x14ac:dyDescent="0.25">
      <c r="A78">
        <v>78</v>
      </c>
      <c r="D78">
        <v>1</v>
      </c>
      <c r="E78">
        <v>0</v>
      </c>
      <c r="F78">
        <v>0</v>
      </c>
    </row>
    <row r="79" spans="1:6" x14ac:dyDescent="0.25">
      <c r="A79">
        <v>79</v>
      </c>
      <c r="D79">
        <v>1</v>
      </c>
      <c r="E79">
        <v>0</v>
      </c>
      <c r="F79">
        <v>0</v>
      </c>
    </row>
    <row r="80" spans="1:6" x14ac:dyDescent="0.25">
      <c r="A80">
        <v>80</v>
      </c>
      <c r="D80">
        <v>0</v>
      </c>
      <c r="E80">
        <v>0</v>
      </c>
      <c r="F80">
        <v>0</v>
      </c>
    </row>
    <row r="81" spans="1:7" x14ac:dyDescent="0.25">
      <c r="A81">
        <v>81</v>
      </c>
      <c r="D81">
        <v>0</v>
      </c>
      <c r="E81">
        <v>0</v>
      </c>
      <c r="F81">
        <v>0</v>
      </c>
    </row>
    <row r="82" spans="1:7" x14ac:dyDescent="0.25">
      <c r="A82">
        <v>82</v>
      </c>
      <c r="D82">
        <v>1</v>
      </c>
      <c r="E82">
        <v>0</v>
      </c>
      <c r="F82">
        <v>0</v>
      </c>
    </row>
    <row r="83" spans="1:7" x14ac:dyDescent="0.25">
      <c r="A83">
        <v>83</v>
      </c>
      <c r="D83">
        <v>1</v>
      </c>
      <c r="E83">
        <v>0</v>
      </c>
      <c r="F83">
        <v>0</v>
      </c>
    </row>
    <row r="84" spans="1:7" x14ac:dyDescent="0.25">
      <c r="A84">
        <v>84</v>
      </c>
      <c r="D84">
        <v>1</v>
      </c>
      <c r="E84">
        <v>0</v>
      </c>
      <c r="F84">
        <v>0</v>
      </c>
    </row>
    <row r="85" spans="1:7" x14ac:dyDescent="0.25">
      <c r="A85">
        <v>85</v>
      </c>
      <c r="D85">
        <v>1</v>
      </c>
      <c r="E85">
        <v>0</v>
      </c>
      <c r="F85">
        <v>0</v>
      </c>
    </row>
    <row r="86" spans="1:7" x14ac:dyDescent="0.25">
      <c r="A86">
        <v>86</v>
      </c>
      <c r="D86">
        <v>1</v>
      </c>
      <c r="E86">
        <v>0</v>
      </c>
      <c r="F86">
        <v>0</v>
      </c>
    </row>
    <row r="87" spans="1:7" x14ac:dyDescent="0.25">
      <c r="A87">
        <v>87</v>
      </c>
      <c r="D87">
        <v>1</v>
      </c>
      <c r="E87">
        <v>0</v>
      </c>
      <c r="F87">
        <v>0</v>
      </c>
    </row>
    <row r="88" spans="1:7" x14ac:dyDescent="0.25">
      <c r="A88">
        <v>88</v>
      </c>
      <c r="D88">
        <v>1</v>
      </c>
      <c r="E88">
        <v>0</v>
      </c>
      <c r="F88">
        <v>0</v>
      </c>
    </row>
    <row r="89" spans="1:7" x14ac:dyDescent="0.25">
      <c r="A89">
        <v>89</v>
      </c>
      <c r="D89">
        <v>1</v>
      </c>
      <c r="E89">
        <v>0</v>
      </c>
      <c r="F89">
        <v>0</v>
      </c>
    </row>
    <row r="90" spans="1:7" x14ac:dyDescent="0.25">
      <c r="A90">
        <v>90</v>
      </c>
      <c r="B90" t="s">
        <v>2193</v>
      </c>
      <c r="C90">
        <v>1</v>
      </c>
      <c r="D90">
        <v>0</v>
      </c>
      <c r="E90">
        <v>0</v>
      </c>
      <c r="F90">
        <v>0</v>
      </c>
      <c r="G90" t="s">
        <v>2194</v>
      </c>
    </row>
    <row r="91" spans="1:7" x14ac:dyDescent="0.25">
      <c r="A91">
        <v>91</v>
      </c>
      <c r="B91" t="s">
        <v>2195</v>
      </c>
      <c r="C91">
        <v>1</v>
      </c>
      <c r="D91">
        <v>0</v>
      </c>
      <c r="E91">
        <v>0</v>
      </c>
      <c r="F91">
        <v>0</v>
      </c>
      <c r="G91" t="s">
        <v>2196</v>
      </c>
    </row>
    <row r="92" spans="1:7" x14ac:dyDescent="0.25">
      <c r="A92">
        <v>92</v>
      </c>
      <c r="D92">
        <v>0</v>
      </c>
      <c r="E92">
        <v>0</v>
      </c>
      <c r="F9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7EBCF-B75A-4501-868A-D0D2A623B3E6}">
  <dimension ref="A1:J220"/>
  <sheetViews>
    <sheetView workbookViewId="0">
      <selection activeCell="C12" sqref="C12"/>
    </sheetView>
  </sheetViews>
  <sheetFormatPr defaultRowHeight="15" x14ac:dyDescent="0.25"/>
  <cols>
    <col min="1" max="1" width="9.140625" style="332"/>
    <col min="2" max="2" width="56.140625" style="332" bestFit="1" customWidth="1"/>
    <col min="3" max="3" width="55.5703125" style="332" bestFit="1" customWidth="1"/>
    <col min="4" max="4" width="12.5703125" style="332" customWidth="1"/>
    <col min="5" max="16384" width="9.140625" style="332"/>
  </cols>
  <sheetData>
    <row r="1" spans="1:10" x14ac:dyDescent="0.25">
      <c r="A1" s="332" t="s">
        <v>696</v>
      </c>
      <c r="B1" s="332" t="s">
        <v>2199</v>
      </c>
      <c r="C1" s="332" t="s">
        <v>700</v>
      </c>
      <c r="D1" s="332" t="s">
        <v>2200</v>
      </c>
      <c r="E1" s="332" t="s">
        <v>2201</v>
      </c>
      <c r="F1" s="332" t="s">
        <v>2202</v>
      </c>
      <c r="G1" s="332" t="s">
        <v>699</v>
      </c>
      <c r="H1" s="332" t="s">
        <v>701</v>
      </c>
      <c r="I1" s="332" t="s">
        <v>2203</v>
      </c>
      <c r="J1" s="332" t="s">
        <v>2204</v>
      </c>
    </row>
    <row r="2" spans="1:10" x14ac:dyDescent="0.25">
      <c r="A2" s="332">
        <v>1</v>
      </c>
      <c r="B2" s="332" t="s">
        <v>2205</v>
      </c>
      <c r="C2" s="332" t="s">
        <v>707</v>
      </c>
      <c r="G2" s="333">
        <v>44354.261277708334</v>
      </c>
      <c r="H2" s="332">
        <v>3.3</v>
      </c>
      <c r="I2" s="332">
        <v>3</v>
      </c>
    </row>
    <row r="3" spans="1:10" x14ac:dyDescent="0.25">
      <c r="A3" s="332">
        <v>2</v>
      </c>
      <c r="B3" s="332" t="s">
        <v>2206</v>
      </c>
      <c r="C3" s="332" t="s">
        <v>713</v>
      </c>
      <c r="D3" s="332" t="s">
        <v>2207</v>
      </c>
      <c r="G3" s="333">
        <v>44354.261277708334</v>
      </c>
      <c r="H3" s="332">
        <v>3.3</v>
      </c>
      <c r="I3" s="332">
        <v>3</v>
      </c>
    </row>
    <row r="4" spans="1:10" x14ac:dyDescent="0.25">
      <c r="A4" s="332">
        <v>3</v>
      </c>
      <c r="B4" s="332" t="s">
        <v>2208</v>
      </c>
      <c r="C4" s="332" t="s">
        <v>727</v>
      </c>
      <c r="G4" s="333">
        <v>44354.261277708334</v>
      </c>
      <c r="H4" s="332">
        <v>3.3</v>
      </c>
      <c r="I4" s="332">
        <v>3</v>
      </c>
    </row>
    <row r="5" spans="1:10" x14ac:dyDescent="0.25">
      <c r="A5" s="332">
        <v>4</v>
      </c>
      <c r="B5" s="332" t="s">
        <v>2209</v>
      </c>
      <c r="C5" s="332" t="s">
        <v>734</v>
      </c>
      <c r="G5" s="333">
        <v>44354.261277708334</v>
      </c>
      <c r="H5" s="332">
        <v>3.3</v>
      </c>
      <c r="I5" s="332">
        <v>3</v>
      </c>
    </row>
    <row r="6" spans="1:10" x14ac:dyDescent="0.25">
      <c r="A6" s="332">
        <v>5</v>
      </c>
      <c r="B6" s="332" t="s">
        <v>2210</v>
      </c>
      <c r="C6" s="332" t="s">
        <v>742</v>
      </c>
      <c r="G6" s="333">
        <v>44354.261277708334</v>
      </c>
      <c r="H6" s="332">
        <v>3.3</v>
      </c>
      <c r="I6" s="332">
        <v>3</v>
      </c>
    </row>
    <row r="7" spans="1:10" x14ac:dyDescent="0.25">
      <c r="A7" s="332">
        <v>6</v>
      </c>
      <c r="B7" s="332" t="s">
        <v>2211</v>
      </c>
      <c r="C7" s="332" t="s">
        <v>2212</v>
      </c>
      <c r="G7" s="333">
        <v>44354.261277708334</v>
      </c>
      <c r="H7" s="332">
        <v>3.3</v>
      </c>
      <c r="I7" s="332">
        <v>3</v>
      </c>
    </row>
    <row r="8" spans="1:10" x14ac:dyDescent="0.25">
      <c r="A8" s="332">
        <v>8</v>
      </c>
      <c r="B8" s="332" t="s">
        <v>2213</v>
      </c>
      <c r="C8" s="332" t="s">
        <v>771</v>
      </c>
      <c r="G8" s="333">
        <v>44354.261277708334</v>
      </c>
      <c r="H8" s="332">
        <v>3.3</v>
      </c>
      <c r="I8" s="332">
        <v>3</v>
      </c>
    </row>
    <row r="9" spans="1:10" x14ac:dyDescent="0.25">
      <c r="A9" s="332">
        <v>9</v>
      </c>
      <c r="B9" s="332" t="s">
        <v>2214</v>
      </c>
      <c r="C9" s="332" t="s">
        <v>788</v>
      </c>
      <c r="G9" s="333">
        <v>44354.261277708334</v>
      </c>
      <c r="H9" s="332">
        <v>3.3</v>
      </c>
      <c r="I9" s="332">
        <v>3</v>
      </c>
    </row>
    <row r="10" spans="1:10" x14ac:dyDescent="0.25">
      <c r="A10" s="332">
        <v>10</v>
      </c>
      <c r="B10" s="332" t="s">
        <v>2215</v>
      </c>
      <c r="C10" s="332" t="s">
        <v>791</v>
      </c>
      <c r="G10" s="333">
        <v>44354.261277708334</v>
      </c>
      <c r="H10" s="332">
        <v>3.3</v>
      </c>
      <c r="I10" s="332">
        <v>3</v>
      </c>
    </row>
    <row r="11" spans="1:10" x14ac:dyDescent="0.25">
      <c r="A11" s="332">
        <v>11</v>
      </c>
      <c r="B11" s="332" t="s">
        <v>2216</v>
      </c>
      <c r="C11" s="332" t="s">
        <v>794</v>
      </c>
      <c r="G11" s="333">
        <v>44354.261277708334</v>
      </c>
      <c r="H11" s="332">
        <v>3.3</v>
      </c>
      <c r="I11" s="332">
        <v>3</v>
      </c>
    </row>
    <row r="12" spans="1:10" x14ac:dyDescent="0.25">
      <c r="A12" s="332">
        <v>12</v>
      </c>
      <c r="B12" s="332" t="s">
        <v>2217</v>
      </c>
      <c r="C12" s="332" t="s">
        <v>799</v>
      </c>
      <c r="E12" s="332" t="s">
        <v>2218</v>
      </c>
      <c r="G12" s="333">
        <v>44354.261277708334</v>
      </c>
      <c r="H12" s="332">
        <v>3.3</v>
      </c>
      <c r="I12" s="332">
        <v>3</v>
      </c>
    </row>
    <row r="13" spans="1:10" x14ac:dyDescent="0.25">
      <c r="A13" s="332">
        <v>13</v>
      </c>
      <c r="B13" s="332" t="s">
        <v>2219</v>
      </c>
      <c r="C13" s="332" t="s">
        <v>769</v>
      </c>
      <c r="G13" s="333">
        <v>45128.8516928588</v>
      </c>
      <c r="H13" s="332" t="s">
        <v>756</v>
      </c>
      <c r="I13" s="332">
        <v>3</v>
      </c>
    </row>
    <row r="14" spans="1:10" x14ac:dyDescent="0.25">
      <c r="A14" s="332">
        <v>14</v>
      </c>
      <c r="B14" s="332" t="s">
        <v>2220</v>
      </c>
      <c r="C14" s="332" t="s">
        <v>835</v>
      </c>
      <c r="G14" s="333">
        <v>44354.261277708334</v>
      </c>
      <c r="H14" s="332">
        <v>3.3</v>
      </c>
      <c r="I14" s="332">
        <v>3</v>
      </c>
    </row>
    <row r="15" spans="1:10" x14ac:dyDescent="0.25">
      <c r="A15" s="332">
        <v>15</v>
      </c>
      <c r="B15" s="332" t="s">
        <v>2221</v>
      </c>
      <c r="C15" s="332" t="s">
        <v>2222</v>
      </c>
      <c r="G15" s="333">
        <v>44354.261277708334</v>
      </c>
      <c r="H15" s="332">
        <v>3.3</v>
      </c>
      <c r="I15" s="332">
        <v>3</v>
      </c>
    </row>
    <row r="16" spans="1:10" x14ac:dyDescent="0.25">
      <c r="A16" s="332">
        <v>16</v>
      </c>
      <c r="B16" s="332" t="s">
        <v>2223</v>
      </c>
      <c r="C16" s="332" t="s">
        <v>825</v>
      </c>
      <c r="G16" s="333">
        <v>44354.261277708334</v>
      </c>
      <c r="H16" s="332" t="s">
        <v>806</v>
      </c>
      <c r="I16" s="332">
        <v>3</v>
      </c>
    </row>
    <row r="17" spans="1:9" x14ac:dyDescent="0.25">
      <c r="A17" s="332">
        <v>17</v>
      </c>
      <c r="B17" s="332" t="s">
        <v>2224</v>
      </c>
      <c r="C17" s="332" t="s">
        <v>858</v>
      </c>
      <c r="G17" s="333">
        <v>44354.261277708334</v>
      </c>
      <c r="H17" s="332">
        <v>3.3</v>
      </c>
      <c r="I17" s="332">
        <v>3</v>
      </c>
    </row>
    <row r="18" spans="1:9" x14ac:dyDescent="0.25">
      <c r="A18" s="332">
        <v>18</v>
      </c>
      <c r="B18" s="332" t="s">
        <v>2225</v>
      </c>
      <c r="C18" s="332" t="s">
        <v>863</v>
      </c>
      <c r="G18" s="333">
        <v>44354.261277708334</v>
      </c>
      <c r="H18" s="332">
        <v>3.3</v>
      </c>
      <c r="I18" s="332">
        <v>3</v>
      </c>
    </row>
    <row r="19" spans="1:9" x14ac:dyDescent="0.25">
      <c r="A19" s="332">
        <v>19</v>
      </c>
      <c r="B19" s="332" t="s">
        <v>2226</v>
      </c>
      <c r="C19" s="332" t="s">
        <v>867</v>
      </c>
      <c r="G19" s="333">
        <v>44354.261277708334</v>
      </c>
      <c r="H19" s="332">
        <v>3.3</v>
      </c>
      <c r="I19" s="332">
        <v>3</v>
      </c>
    </row>
    <row r="20" spans="1:9" x14ac:dyDescent="0.25">
      <c r="A20" s="332">
        <v>21</v>
      </c>
      <c r="B20" s="332" t="s">
        <v>2227</v>
      </c>
      <c r="C20" s="332" t="s">
        <v>872</v>
      </c>
      <c r="G20" s="333">
        <v>44354.261277708334</v>
      </c>
      <c r="H20" s="332">
        <v>3.3</v>
      </c>
      <c r="I20" s="332">
        <v>3</v>
      </c>
    </row>
    <row r="21" spans="1:9" x14ac:dyDescent="0.25">
      <c r="A21" s="332">
        <v>22</v>
      </c>
      <c r="B21" s="332" t="s">
        <v>2228</v>
      </c>
      <c r="C21" s="332" t="s">
        <v>879</v>
      </c>
      <c r="G21" s="333">
        <v>44354.261277708334</v>
      </c>
      <c r="H21" s="332">
        <v>3.3</v>
      </c>
      <c r="I21" s="332">
        <v>3</v>
      </c>
    </row>
    <row r="22" spans="1:9" x14ac:dyDescent="0.25">
      <c r="A22" s="332">
        <v>23</v>
      </c>
      <c r="B22" s="332" t="s">
        <v>2229</v>
      </c>
      <c r="C22" s="332" t="s">
        <v>882</v>
      </c>
      <c r="G22" s="333">
        <v>44354.261277708334</v>
      </c>
      <c r="H22" s="332">
        <v>3.3</v>
      </c>
      <c r="I22" s="332">
        <v>3</v>
      </c>
    </row>
    <row r="23" spans="1:9" x14ac:dyDescent="0.25">
      <c r="A23" s="332">
        <v>24</v>
      </c>
      <c r="B23" s="332" t="s">
        <v>2230</v>
      </c>
      <c r="C23" s="332" t="s">
        <v>887</v>
      </c>
      <c r="G23" s="333">
        <v>44354.261277708334</v>
      </c>
      <c r="H23" s="332">
        <v>3.3</v>
      </c>
      <c r="I23" s="332">
        <v>3</v>
      </c>
    </row>
    <row r="24" spans="1:9" x14ac:dyDescent="0.25">
      <c r="A24" s="332">
        <v>25</v>
      </c>
      <c r="B24" s="332" t="s">
        <v>2231</v>
      </c>
      <c r="C24" s="332" t="s">
        <v>894</v>
      </c>
      <c r="G24" s="333">
        <v>44354.261277708334</v>
      </c>
      <c r="H24" s="332">
        <v>3.3</v>
      </c>
      <c r="I24" s="332">
        <v>3</v>
      </c>
    </row>
    <row r="25" spans="1:9" x14ac:dyDescent="0.25">
      <c r="A25" s="332">
        <v>26</v>
      </c>
      <c r="B25" s="332" t="s">
        <v>2232</v>
      </c>
      <c r="C25" s="332" t="s">
        <v>898</v>
      </c>
      <c r="G25" s="333">
        <v>44354.261277708334</v>
      </c>
      <c r="H25" s="332">
        <v>3.3</v>
      </c>
      <c r="I25" s="332">
        <v>3</v>
      </c>
    </row>
    <row r="26" spans="1:9" x14ac:dyDescent="0.25">
      <c r="A26" s="332">
        <v>27</v>
      </c>
      <c r="B26" s="332" t="s">
        <v>2233</v>
      </c>
      <c r="C26" s="332" t="s">
        <v>903</v>
      </c>
      <c r="G26" s="333">
        <v>44354.261277708334</v>
      </c>
      <c r="H26" s="332">
        <v>3.3</v>
      </c>
      <c r="I26" s="332">
        <v>3</v>
      </c>
    </row>
    <row r="27" spans="1:9" x14ac:dyDescent="0.25">
      <c r="A27" s="332">
        <v>28</v>
      </c>
      <c r="B27" s="332" t="s">
        <v>2234</v>
      </c>
      <c r="C27" s="332" t="s">
        <v>812</v>
      </c>
      <c r="D27" s="332" t="s">
        <v>2207</v>
      </c>
      <c r="G27" s="333">
        <v>44354.261277708334</v>
      </c>
      <c r="H27" s="332">
        <v>3.3</v>
      </c>
      <c r="I27" s="332">
        <v>3</v>
      </c>
    </row>
    <row r="28" spans="1:9" x14ac:dyDescent="0.25">
      <c r="A28" s="332">
        <v>29</v>
      </c>
      <c r="B28" s="332" t="s">
        <v>2235</v>
      </c>
      <c r="C28" s="332" t="s">
        <v>923</v>
      </c>
      <c r="G28" s="333">
        <v>44354.261277708334</v>
      </c>
      <c r="H28" s="332">
        <v>3.3</v>
      </c>
      <c r="I28" s="332">
        <v>3</v>
      </c>
    </row>
    <row r="29" spans="1:9" x14ac:dyDescent="0.25">
      <c r="A29" s="332">
        <v>30</v>
      </c>
      <c r="B29" s="332" t="s">
        <v>2236</v>
      </c>
      <c r="C29" s="332" t="s">
        <v>925</v>
      </c>
      <c r="G29" s="333">
        <v>44354.261277708334</v>
      </c>
      <c r="H29" s="332">
        <v>3.3</v>
      </c>
      <c r="I29" s="332">
        <v>3</v>
      </c>
    </row>
    <row r="30" spans="1:9" x14ac:dyDescent="0.25">
      <c r="A30" s="332">
        <v>31</v>
      </c>
      <c r="B30" s="332" t="s">
        <v>2237</v>
      </c>
      <c r="C30" s="332" t="s">
        <v>830</v>
      </c>
      <c r="E30" s="332" t="s">
        <v>2218</v>
      </c>
      <c r="G30" s="333">
        <v>44354.261277708334</v>
      </c>
      <c r="H30" s="332">
        <v>3.3</v>
      </c>
      <c r="I30" s="332">
        <v>3</v>
      </c>
    </row>
    <row r="31" spans="1:9" x14ac:dyDescent="0.25">
      <c r="A31" s="332">
        <v>32</v>
      </c>
      <c r="B31" s="332" t="s">
        <v>2238</v>
      </c>
      <c r="C31" s="332" t="s">
        <v>932</v>
      </c>
      <c r="G31" s="333">
        <v>44354.261277708334</v>
      </c>
      <c r="H31" s="332">
        <v>3.3</v>
      </c>
      <c r="I31" s="332">
        <v>3</v>
      </c>
    </row>
    <row r="32" spans="1:9" x14ac:dyDescent="0.25">
      <c r="A32" s="332">
        <v>33</v>
      </c>
      <c r="B32" s="332" t="s">
        <v>2239</v>
      </c>
      <c r="C32" s="332" t="s">
        <v>935</v>
      </c>
      <c r="G32" s="333">
        <v>44354.261277708334</v>
      </c>
      <c r="H32" s="332">
        <v>3.3</v>
      </c>
      <c r="I32" s="332">
        <v>3</v>
      </c>
    </row>
    <row r="33" spans="1:9" x14ac:dyDescent="0.25">
      <c r="A33" s="332">
        <v>34</v>
      </c>
      <c r="B33" s="332" t="s">
        <v>2240</v>
      </c>
      <c r="C33" s="332" t="s">
        <v>938</v>
      </c>
      <c r="G33" s="333">
        <v>44354.261277708334</v>
      </c>
      <c r="H33" s="332">
        <v>3.3</v>
      </c>
      <c r="I33" s="332">
        <v>3</v>
      </c>
    </row>
    <row r="34" spans="1:9" x14ac:dyDescent="0.25">
      <c r="A34" s="332">
        <v>35</v>
      </c>
      <c r="B34" s="332" t="s">
        <v>2241</v>
      </c>
      <c r="C34" s="332" t="s">
        <v>944</v>
      </c>
      <c r="G34" s="333">
        <v>44354.261277708334</v>
      </c>
      <c r="H34" s="332">
        <v>3.3</v>
      </c>
      <c r="I34" s="332">
        <v>3</v>
      </c>
    </row>
    <row r="35" spans="1:9" x14ac:dyDescent="0.25">
      <c r="A35" s="332">
        <v>36</v>
      </c>
      <c r="B35" s="332" t="s">
        <v>2242</v>
      </c>
      <c r="C35" s="332" t="s">
        <v>949</v>
      </c>
      <c r="G35" s="333">
        <v>44354.261277708334</v>
      </c>
      <c r="H35" s="332">
        <v>3.3</v>
      </c>
      <c r="I35" s="332">
        <v>3</v>
      </c>
    </row>
    <row r="36" spans="1:9" x14ac:dyDescent="0.25">
      <c r="A36" s="332">
        <v>37</v>
      </c>
      <c r="B36" s="332" t="s">
        <v>2243</v>
      </c>
      <c r="C36" s="332" t="s">
        <v>958</v>
      </c>
      <c r="G36" s="333">
        <v>44354.261277708334</v>
      </c>
      <c r="H36" s="332">
        <v>3.3</v>
      </c>
      <c r="I36" s="332">
        <v>3</v>
      </c>
    </row>
    <row r="37" spans="1:9" x14ac:dyDescent="0.25">
      <c r="A37" s="332">
        <v>38</v>
      </c>
      <c r="B37" s="332" t="s">
        <v>2244</v>
      </c>
      <c r="C37" s="332" t="s">
        <v>963</v>
      </c>
      <c r="G37" s="333">
        <v>44354.261277708334</v>
      </c>
      <c r="H37" s="332">
        <v>3.3</v>
      </c>
      <c r="I37" s="332">
        <v>3</v>
      </c>
    </row>
    <row r="38" spans="1:9" x14ac:dyDescent="0.25">
      <c r="A38" s="332">
        <v>39</v>
      </c>
      <c r="B38" s="332" t="s">
        <v>2245</v>
      </c>
      <c r="C38" s="332" t="s">
        <v>971</v>
      </c>
      <c r="G38" s="333">
        <v>44354.261277708334</v>
      </c>
      <c r="H38" s="332">
        <v>3.3</v>
      </c>
      <c r="I38" s="332">
        <v>3</v>
      </c>
    </row>
    <row r="39" spans="1:9" x14ac:dyDescent="0.25">
      <c r="A39" s="332">
        <v>40</v>
      </c>
      <c r="B39" s="332" t="s">
        <v>2246</v>
      </c>
      <c r="C39" s="332" t="s">
        <v>985</v>
      </c>
      <c r="G39" s="333">
        <v>44354.261277708334</v>
      </c>
      <c r="H39" s="332">
        <v>3.3</v>
      </c>
      <c r="I39" s="332">
        <v>3</v>
      </c>
    </row>
    <row r="40" spans="1:9" x14ac:dyDescent="0.25">
      <c r="A40" s="332">
        <v>41</v>
      </c>
      <c r="B40" s="332" t="s">
        <v>2247</v>
      </c>
      <c r="C40" s="332" t="s">
        <v>994</v>
      </c>
      <c r="G40" s="333">
        <v>44354.261277708334</v>
      </c>
      <c r="H40" s="332">
        <v>3.3</v>
      </c>
      <c r="I40" s="332">
        <v>3</v>
      </c>
    </row>
    <row r="41" spans="1:9" x14ac:dyDescent="0.25">
      <c r="A41" s="332">
        <v>43</v>
      </c>
      <c r="B41" s="332" t="s">
        <v>2248</v>
      </c>
      <c r="C41" s="332" t="s">
        <v>1008</v>
      </c>
      <c r="G41" s="333">
        <v>44354.261277708334</v>
      </c>
      <c r="H41" s="332">
        <v>3.3</v>
      </c>
      <c r="I41" s="332">
        <v>3</v>
      </c>
    </row>
    <row r="42" spans="1:9" x14ac:dyDescent="0.25">
      <c r="A42" s="332">
        <v>44</v>
      </c>
      <c r="B42" s="332" t="s">
        <v>2249</v>
      </c>
      <c r="C42" s="332" t="s">
        <v>1012</v>
      </c>
      <c r="G42" s="333">
        <v>44354.261277708334</v>
      </c>
      <c r="H42" s="332">
        <v>3.3</v>
      </c>
      <c r="I42" s="332">
        <v>3</v>
      </c>
    </row>
    <row r="43" spans="1:9" x14ac:dyDescent="0.25">
      <c r="A43" s="332">
        <v>45</v>
      </c>
      <c r="B43" s="332" t="s">
        <v>2250</v>
      </c>
      <c r="C43" s="332" t="s">
        <v>1018</v>
      </c>
      <c r="G43" s="333">
        <v>44354.261277708334</v>
      </c>
      <c r="H43" s="332">
        <v>3.3</v>
      </c>
      <c r="I43" s="332">
        <v>3</v>
      </c>
    </row>
    <row r="44" spans="1:9" x14ac:dyDescent="0.25">
      <c r="A44" s="332">
        <v>46</v>
      </c>
      <c r="B44" s="332" t="s">
        <v>2251</v>
      </c>
      <c r="C44" s="332" t="s">
        <v>1024</v>
      </c>
      <c r="G44" s="333">
        <v>44354.261277708334</v>
      </c>
      <c r="H44" s="332">
        <v>3.3</v>
      </c>
      <c r="I44" s="332">
        <v>3</v>
      </c>
    </row>
    <row r="45" spans="1:9" x14ac:dyDescent="0.25">
      <c r="A45" s="332">
        <v>47</v>
      </c>
      <c r="B45" s="332" t="s">
        <v>2252</v>
      </c>
      <c r="C45" s="332" t="s">
        <v>1027</v>
      </c>
      <c r="G45" s="333">
        <v>44354.261277708334</v>
      </c>
      <c r="H45" s="332">
        <v>3.3</v>
      </c>
      <c r="I45" s="332">
        <v>3</v>
      </c>
    </row>
    <row r="46" spans="1:9" x14ac:dyDescent="0.25">
      <c r="A46" s="332">
        <v>48</v>
      </c>
      <c r="B46" s="332" t="s">
        <v>2253</v>
      </c>
      <c r="C46" s="332" t="s">
        <v>1033</v>
      </c>
      <c r="G46" s="333">
        <v>44354.261277708334</v>
      </c>
      <c r="H46" s="332">
        <v>3.3</v>
      </c>
      <c r="I46" s="332">
        <v>3</v>
      </c>
    </row>
    <row r="47" spans="1:9" x14ac:dyDescent="0.25">
      <c r="A47" s="332">
        <v>49</v>
      </c>
      <c r="B47" s="332" t="s">
        <v>2254</v>
      </c>
      <c r="C47" s="332" t="s">
        <v>1039</v>
      </c>
      <c r="G47" s="333">
        <v>44354.261277708334</v>
      </c>
      <c r="H47" s="332">
        <v>3.3</v>
      </c>
      <c r="I47" s="332">
        <v>3</v>
      </c>
    </row>
    <row r="48" spans="1:9" x14ac:dyDescent="0.25">
      <c r="A48" s="332">
        <v>50</v>
      </c>
      <c r="B48" s="332" t="s">
        <v>2255</v>
      </c>
      <c r="C48" s="332" t="s">
        <v>1045</v>
      </c>
      <c r="G48" s="333">
        <v>44354.261277708334</v>
      </c>
      <c r="H48" s="332">
        <v>3.3</v>
      </c>
      <c r="I48" s="332">
        <v>3</v>
      </c>
    </row>
    <row r="49" spans="1:9" x14ac:dyDescent="0.25">
      <c r="A49" s="332">
        <v>51</v>
      </c>
      <c r="B49" s="332" t="s">
        <v>2256</v>
      </c>
      <c r="C49" s="332" t="s">
        <v>1051</v>
      </c>
      <c r="G49" s="333">
        <v>44354.261277708334</v>
      </c>
      <c r="H49" s="332">
        <v>3.3</v>
      </c>
      <c r="I49" s="332">
        <v>3</v>
      </c>
    </row>
    <row r="50" spans="1:9" x14ac:dyDescent="0.25">
      <c r="A50" s="332">
        <v>52</v>
      </c>
      <c r="B50" s="332" t="s">
        <v>2257</v>
      </c>
      <c r="C50" s="332" t="s">
        <v>1055</v>
      </c>
      <c r="G50" s="333">
        <v>44354.261277708334</v>
      </c>
      <c r="H50" s="332">
        <v>3.3</v>
      </c>
      <c r="I50" s="332">
        <v>3</v>
      </c>
    </row>
    <row r="51" spans="1:9" x14ac:dyDescent="0.25">
      <c r="A51" s="332">
        <v>53</v>
      </c>
      <c r="B51" s="332" t="s">
        <v>2258</v>
      </c>
      <c r="C51" s="332" t="s">
        <v>1061</v>
      </c>
      <c r="G51" s="333">
        <v>44354.261277708334</v>
      </c>
      <c r="H51" s="332">
        <v>3.3</v>
      </c>
      <c r="I51" s="332">
        <v>3</v>
      </c>
    </row>
    <row r="52" spans="1:9" x14ac:dyDescent="0.25">
      <c r="A52" s="332">
        <v>54</v>
      </c>
      <c r="B52" s="332" t="s">
        <v>2259</v>
      </c>
      <c r="C52" s="332" t="s">
        <v>1075</v>
      </c>
      <c r="G52" s="333">
        <v>44354.261277708334</v>
      </c>
      <c r="H52" s="332">
        <v>3.3</v>
      </c>
      <c r="I52" s="332">
        <v>3</v>
      </c>
    </row>
    <row r="53" spans="1:9" x14ac:dyDescent="0.25">
      <c r="A53" s="332">
        <v>55</v>
      </c>
      <c r="B53" s="332" t="s">
        <v>2260</v>
      </c>
      <c r="C53" s="332" t="s">
        <v>1081</v>
      </c>
      <c r="G53" s="333">
        <v>44354.261277708334</v>
      </c>
      <c r="H53" s="332">
        <v>3.3</v>
      </c>
      <c r="I53" s="332">
        <v>3</v>
      </c>
    </row>
    <row r="54" spans="1:9" x14ac:dyDescent="0.25">
      <c r="A54" s="332">
        <v>56</v>
      </c>
      <c r="B54" s="332" t="s">
        <v>2261</v>
      </c>
      <c r="C54" s="332" t="s">
        <v>1091</v>
      </c>
      <c r="G54" s="333">
        <v>44354.261277708334</v>
      </c>
      <c r="H54" s="332">
        <v>3.3</v>
      </c>
      <c r="I54" s="332">
        <v>3</v>
      </c>
    </row>
    <row r="55" spans="1:9" x14ac:dyDescent="0.25">
      <c r="A55" s="332">
        <v>57</v>
      </c>
      <c r="B55" s="332" t="s">
        <v>2262</v>
      </c>
      <c r="C55" s="332" t="s">
        <v>1100</v>
      </c>
      <c r="G55" s="333">
        <v>44354.261277708334</v>
      </c>
      <c r="H55" s="332">
        <v>3.3</v>
      </c>
      <c r="I55" s="332">
        <v>3</v>
      </c>
    </row>
    <row r="56" spans="1:9" x14ac:dyDescent="0.25">
      <c r="A56" s="332">
        <v>58</v>
      </c>
      <c r="B56" s="332" t="s">
        <v>2263</v>
      </c>
      <c r="C56" s="332" t="s">
        <v>1107</v>
      </c>
      <c r="G56" s="333">
        <v>44354.261277708334</v>
      </c>
      <c r="H56" s="332" t="s">
        <v>1108</v>
      </c>
      <c r="I56" s="332">
        <v>3</v>
      </c>
    </row>
    <row r="57" spans="1:9" x14ac:dyDescent="0.25">
      <c r="A57" s="332">
        <v>59</v>
      </c>
      <c r="B57" s="332" t="s">
        <v>2264</v>
      </c>
      <c r="C57" s="332" t="s">
        <v>1121</v>
      </c>
      <c r="G57" s="333">
        <v>44354.261277708334</v>
      </c>
      <c r="H57" s="332">
        <v>3.3</v>
      </c>
      <c r="I57" s="332">
        <v>3</v>
      </c>
    </row>
    <row r="58" spans="1:9" x14ac:dyDescent="0.25">
      <c r="A58" s="332">
        <v>60</v>
      </c>
      <c r="B58" s="332" t="s">
        <v>2265</v>
      </c>
      <c r="C58" s="332" t="s">
        <v>1125</v>
      </c>
      <c r="G58" s="333">
        <v>44354.261277708334</v>
      </c>
      <c r="H58" s="332">
        <v>3.3</v>
      </c>
      <c r="I58" s="332">
        <v>3</v>
      </c>
    </row>
    <row r="59" spans="1:9" x14ac:dyDescent="0.25">
      <c r="A59" s="332">
        <v>61</v>
      </c>
      <c r="B59" s="332" t="s">
        <v>2266</v>
      </c>
      <c r="C59" s="332" t="s">
        <v>1136</v>
      </c>
      <c r="G59" s="333">
        <v>44354.261277708334</v>
      </c>
      <c r="H59" s="332">
        <v>3.3</v>
      </c>
      <c r="I59" s="332">
        <v>3</v>
      </c>
    </row>
    <row r="60" spans="1:9" x14ac:dyDescent="0.25">
      <c r="A60" s="332">
        <v>62</v>
      </c>
      <c r="B60" s="332" t="s">
        <v>2267</v>
      </c>
      <c r="C60" s="332" t="s">
        <v>1142</v>
      </c>
      <c r="G60" s="333">
        <v>44354.261277708334</v>
      </c>
      <c r="H60" s="332">
        <v>3.3</v>
      </c>
      <c r="I60" s="332">
        <v>3</v>
      </c>
    </row>
    <row r="61" spans="1:9" x14ac:dyDescent="0.25">
      <c r="A61" s="332">
        <v>63</v>
      </c>
      <c r="B61" s="332" t="s">
        <v>2268</v>
      </c>
      <c r="C61" s="332" t="s">
        <v>1159</v>
      </c>
      <c r="G61" s="333">
        <v>44354.261277708334</v>
      </c>
      <c r="H61" s="332">
        <v>3.3</v>
      </c>
      <c r="I61" s="332">
        <v>3</v>
      </c>
    </row>
    <row r="62" spans="1:9" x14ac:dyDescent="0.25">
      <c r="A62" s="332">
        <v>64</v>
      </c>
      <c r="B62" s="332" t="s">
        <v>2269</v>
      </c>
      <c r="C62" s="332" t="s">
        <v>1147</v>
      </c>
      <c r="G62" s="333">
        <v>44354.261277708334</v>
      </c>
      <c r="H62" s="332">
        <v>3.3</v>
      </c>
      <c r="I62" s="332">
        <v>3</v>
      </c>
    </row>
    <row r="63" spans="1:9" x14ac:dyDescent="0.25">
      <c r="A63" s="332">
        <v>65</v>
      </c>
      <c r="B63" s="332" t="s">
        <v>2270</v>
      </c>
      <c r="C63" s="332" t="s">
        <v>1154</v>
      </c>
      <c r="G63" s="333">
        <v>44754.878292175927</v>
      </c>
      <c r="H63" s="332" t="s">
        <v>1108</v>
      </c>
      <c r="I63" s="332">
        <v>3</v>
      </c>
    </row>
    <row r="64" spans="1:9" x14ac:dyDescent="0.25">
      <c r="A64" s="332">
        <v>67</v>
      </c>
      <c r="B64" s="332" t="s">
        <v>2271</v>
      </c>
      <c r="C64" s="332" t="s">
        <v>1164</v>
      </c>
      <c r="G64" s="333">
        <v>44354.261277708334</v>
      </c>
      <c r="H64" s="332">
        <v>3.3</v>
      </c>
      <c r="I64" s="332">
        <v>3</v>
      </c>
    </row>
    <row r="65" spans="1:10" x14ac:dyDescent="0.25">
      <c r="A65" s="332">
        <v>68</v>
      </c>
      <c r="B65" s="332" t="s">
        <v>2272</v>
      </c>
      <c r="C65" s="332" t="s">
        <v>1181</v>
      </c>
      <c r="G65" s="333">
        <v>44354.261277708334</v>
      </c>
      <c r="H65" s="332">
        <v>3.3</v>
      </c>
      <c r="I65" s="332">
        <v>3</v>
      </c>
    </row>
    <row r="66" spans="1:10" x14ac:dyDescent="0.25">
      <c r="A66" s="332">
        <v>69</v>
      </c>
      <c r="B66" s="332" t="s">
        <v>2273</v>
      </c>
      <c r="C66" s="332" t="s">
        <v>1188</v>
      </c>
      <c r="G66" s="333">
        <v>44354.261277708334</v>
      </c>
      <c r="H66" s="332">
        <v>3.3</v>
      </c>
      <c r="I66" s="332">
        <v>3</v>
      </c>
    </row>
    <row r="67" spans="1:10" x14ac:dyDescent="0.25">
      <c r="A67" s="332">
        <v>70</v>
      </c>
      <c r="B67" s="332" t="s">
        <v>2274</v>
      </c>
      <c r="C67" s="332" t="s">
        <v>1194</v>
      </c>
      <c r="G67" s="333">
        <v>44354.261277708334</v>
      </c>
      <c r="H67" s="332">
        <v>3.3</v>
      </c>
      <c r="I67" s="332">
        <v>3</v>
      </c>
    </row>
    <row r="68" spans="1:10" x14ac:dyDescent="0.25">
      <c r="A68" s="332">
        <v>71</v>
      </c>
      <c r="B68" s="332" t="s">
        <v>2275</v>
      </c>
      <c r="C68" s="332" t="s">
        <v>820</v>
      </c>
      <c r="G68" s="333">
        <v>44354.261277708334</v>
      </c>
      <c r="H68" s="332">
        <v>3.3</v>
      </c>
      <c r="I68" s="332">
        <v>3</v>
      </c>
      <c r="J68" s="332" t="s">
        <v>2276</v>
      </c>
    </row>
    <row r="69" spans="1:10" x14ac:dyDescent="0.25">
      <c r="A69" s="332">
        <v>72</v>
      </c>
      <c r="B69" s="332" t="s">
        <v>2277</v>
      </c>
      <c r="C69" s="332" t="s">
        <v>1224</v>
      </c>
      <c r="G69" s="333">
        <v>44354.261277708334</v>
      </c>
      <c r="H69" s="332">
        <v>3.3</v>
      </c>
      <c r="I69" s="332">
        <v>3</v>
      </c>
    </row>
    <row r="70" spans="1:10" x14ac:dyDescent="0.25">
      <c r="A70" s="332">
        <v>73</v>
      </c>
      <c r="B70" s="332" t="s">
        <v>2278</v>
      </c>
      <c r="C70" s="332" t="s">
        <v>1217</v>
      </c>
      <c r="G70" s="333">
        <v>44354.261277708334</v>
      </c>
      <c r="H70" s="332">
        <v>3.3</v>
      </c>
      <c r="I70" s="332">
        <v>3</v>
      </c>
    </row>
    <row r="71" spans="1:10" x14ac:dyDescent="0.25">
      <c r="A71" s="332">
        <v>76</v>
      </c>
      <c r="B71" s="332" t="s">
        <v>2279</v>
      </c>
      <c r="C71" s="332" t="s">
        <v>1235</v>
      </c>
      <c r="G71" s="333">
        <v>44354.261277708334</v>
      </c>
      <c r="H71" s="332">
        <v>3.3</v>
      </c>
      <c r="I71" s="332">
        <v>3</v>
      </c>
    </row>
    <row r="72" spans="1:10" x14ac:dyDescent="0.25">
      <c r="A72" s="332">
        <v>77</v>
      </c>
      <c r="B72" s="332" t="s">
        <v>2280</v>
      </c>
      <c r="C72" s="332" t="s">
        <v>1239</v>
      </c>
      <c r="G72" s="333">
        <v>44354.261277708334</v>
      </c>
      <c r="H72" s="332">
        <v>3.3</v>
      </c>
      <c r="I72" s="332">
        <v>3</v>
      </c>
    </row>
    <row r="73" spans="1:10" x14ac:dyDescent="0.25">
      <c r="A73" s="332">
        <v>78</v>
      </c>
      <c r="B73" s="332" t="s">
        <v>2281</v>
      </c>
      <c r="C73" s="332" t="s">
        <v>1245</v>
      </c>
      <c r="G73" s="333">
        <v>44354.261277708334</v>
      </c>
      <c r="H73" s="332">
        <v>3.3</v>
      </c>
      <c r="I73" s="332">
        <v>3</v>
      </c>
    </row>
    <row r="74" spans="1:10" x14ac:dyDescent="0.25">
      <c r="A74" s="332">
        <v>79</v>
      </c>
      <c r="B74" s="332" t="s">
        <v>2282</v>
      </c>
      <c r="C74" s="332" t="s">
        <v>1248</v>
      </c>
      <c r="G74" s="333">
        <v>44354.261277708334</v>
      </c>
      <c r="H74" s="332">
        <v>3.3</v>
      </c>
      <c r="I74" s="332">
        <v>3</v>
      </c>
    </row>
    <row r="75" spans="1:10" x14ac:dyDescent="0.25">
      <c r="A75" s="332">
        <v>80</v>
      </c>
      <c r="B75" s="332" t="s">
        <v>2283</v>
      </c>
      <c r="C75" s="332" t="s">
        <v>1251</v>
      </c>
      <c r="G75" s="333">
        <v>44354.261277708334</v>
      </c>
      <c r="H75" s="332">
        <v>3.3</v>
      </c>
      <c r="I75" s="332">
        <v>3</v>
      </c>
    </row>
    <row r="76" spans="1:10" x14ac:dyDescent="0.25">
      <c r="A76" s="332">
        <v>81</v>
      </c>
      <c r="B76" s="332" t="s">
        <v>2284</v>
      </c>
      <c r="C76" s="332" t="s">
        <v>1254</v>
      </c>
      <c r="G76" s="333">
        <v>44354.261277708334</v>
      </c>
      <c r="H76" s="332">
        <v>3.3</v>
      </c>
      <c r="I76" s="332">
        <v>3</v>
      </c>
    </row>
    <row r="77" spans="1:10" x14ac:dyDescent="0.25">
      <c r="A77" s="332">
        <v>84</v>
      </c>
      <c r="B77" s="332" t="s">
        <v>2285</v>
      </c>
      <c r="C77" s="332" t="s">
        <v>1255</v>
      </c>
      <c r="G77" s="333">
        <v>44354.261277708334</v>
      </c>
      <c r="H77" s="332">
        <v>3.3</v>
      </c>
      <c r="I77" s="332">
        <v>3</v>
      </c>
    </row>
    <row r="78" spans="1:10" x14ac:dyDescent="0.25">
      <c r="A78" s="332">
        <v>85</v>
      </c>
      <c r="B78" s="332" t="s">
        <v>2286</v>
      </c>
      <c r="C78" s="332" t="s">
        <v>1259</v>
      </c>
      <c r="G78" s="333">
        <v>44354.261277708334</v>
      </c>
      <c r="H78" s="332">
        <v>3.3</v>
      </c>
      <c r="I78" s="332">
        <v>3</v>
      </c>
    </row>
    <row r="79" spans="1:10" x14ac:dyDescent="0.25">
      <c r="A79" s="332">
        <v>87</v>
      </c>
      <c r="B79" s="332" t="s">
        <v>2287</v>
      </c>
      <c r="C79" s="332" t="s">
        <v>1262</v>
      </c>
      <c r="G79" s="333">
        <v>44354.261277708334</v>
      </c>
      <c r="H79" s="332">
        <v>3.3</v>
      </c>
      <c r="I79" s="332">
        <v>3</v>
      </c>
    </row>
    <row r="80" spans="1:10" x14ac:dyDescent="0.25">
      <c r="A80" s="332">
        <v>88</v>
      </c>
      <c r="B80" s="332" t="s">
        <v>2288</v>
      </c>
      <c r="C80" s="332" t="s">
        <v>828</v>
      </c>
      <c r="E80" s="332" t="s">
        <v>2289</v>
      </c>
      <c r="G80" s="333">
        <v>44829.754951134259</v>
      </c>
      <c r="H80" s="332" t="s">
        <v>1204</v>
      </c>
      <c r="I80" s="332">
        <v>3</v>
      </c>
    </row>
    <row r="81" spans="1:9" x14ac:dyDescent="0.25">
      <c r="A81" s="332">
        <v>90</v>
      </c>
      <c r="B81" s="332" t="s">
        <v>2290</v>
      </c>
      <c r="C81" s="332" t="s">
        <v>1277</v>
      </c>
      <c r="G81" s="333">
        <v>44354.261277708334</v>
      </c>
      <c r="H81" s="332">
        <v>3.3</v>
      </c>
      <c r="I81" s="332">
        <v>3</v>
      </c>
    </row>
    <row r="82" spans="1:9" x14ac:dyDescent="0.25">
      <c r="A82" s="332">
        <v>94</v>
      </c>
      <c r="B82" s="332" t="s">
        <v>2291</v>
      </c>
      <c r="C82" s="332" t="s">
        <v>1280</v>
      </c>
      <c r="G82" s="333">
        <v>44354.261277708334</v>
      </c>
      <c r="H82" s="332">
        <v>3.3</v>
      </c>
      <c r="I82" s="332">
        <v>3</v>
      </c>
    </row>
    <row r="83" spans="1:9" x14ac:dyDescent="0.25">
      <c r="A83" s="332">
        <v>95</v>
      </c>
      <c r="B83" s="332" t="s">
        <v>2292</v>
      </c>
      <c r="C83" s="332" t="s">
        <v>1301</v>
      </c>
      <c r="G83" s="333">
        <v>44354.261277708334</v>
      </c>
      <c r="H83" s="332">
        <v>3.3</v>
      </c>
      <c r="I83" s="332">
        <v>3</v>
      </c>
    </row>
    <row r="84" spans="1:9" x14ac:dyDescent="0.25">
      <c r="A84" s="332">
        <v>97</v>
      </c>
      <c r="B84" s="332" t="s">
        <v>2293</v>
      </c>
      <c r="C84" s="332" t="s">
        <v>1310</v>
      </c>
      <c r="G84" s="333">
        <v>44354.261277708334</v>
      </c>
      <c r="H84" s="332">
        <v>3.3</v>
      </c>
      <c r="I84" s="332">
        <v>3</v>
      </c>
    </row>
    <row r="85" spans="1:9" x14ac:dyDescent="0.25">
      <c r="A85" s="332">
        <v>98</v>
      </c>
      <c r="B85" s="332" t="s">
        <v>2294</v>
      </c>
      <c r="C85" s="332" t="s">
        <v>1315</v>
      </c>
      <c r="G85" s="333">
        <v>44354.261277708334</v>
      </c>
      <c r="H85" s="332">
        <v>3.3</v>
      </c>
      <c r="I85" s="332">
        <v>3</v>
      </c>
    </row>
    <row r="86" spans="1:9" x14ac:dyDescent="0.25">
      <c r="A86" s="332">
        <v>99</v>
      </c>
      <c r="B86" s="332" t="s">
        <v>2295</v>
      </c>
      <c r="C86" s="332" t="s">
        <v>1321</v>
      </c>
      <c r="G86" s="333">
        <v>44354.261277708334</v>
      </c>
      <c r="H86" s="332">
        <v>3.3</v>
      </c>
      <c r="I86" s="332">
        <v>3</v>
      </c>
    </row>
    <row r="87" spans="1:9" x14ac:dyDescent="0.25">
      <c r="A87" s="332">
        <v>100</v>
      </c>
      <c r="B87" s="332" t="s">
        <v>2296</v>
      </c>
      <c r="C87" s="332" t="s">
        <v>1324</v>
      </c>
      <c r="G87" s="333">
        <v>44354.261277708334</v>
      </c>
      <c r="H87" s="332">
        <v>3.3</v>
      </c>
      <c r="I87" s="332">
        <v>3</v>
      </c>
    </row>
    <row r="88" spans="1:9" x14ac:dyDescent="0.25">
      <c r="A88" s="332">
        <v>101</v>
      </c>
      <c r="B88" s="332" t="s">
        <v>2297</v>
      </c>
      <c r="C88" s="332" t="s">
        <v>2078</v>
      </c>
      <c r="G88" s="332" t="s">
        <v>2077</v>
      </c>
      <c r="H88" s="332" t="s">
        <v>854</v>
      </c>
      <c r="I88" s="332">
        <v>3</v>
      </c>
    </row>
    <row r="89" spans="1:9" x14ac:dyDescent="0.25">
      <c r="A89" s="332">
        <v>102</v>
      </c>
      <c r="B89" s="332" t="s">
        <v>2298</v>
      </c>
      <c r="C89" s="332" t="s">
        <v>1340</v>
      </c>
      <c r="G89" s="333">
        <v>44354.261277708334</v>
      </c>
      <c r="H89" s="332">
        <v>3.3</v>
      </c>
      <c r="I89" s="332">
        <v>3</v>
      </c>
    </row>
    <row r="90" spans="1:9" x14ac:dyDescent="0.25">
      <c r="A90" s="332">
        <v>103</v>
      </c>
      <c r="B90" s="332" t="s">
        <v>2299</v>
      </c>
      <c r="C90" s="332" t="s">
        <v>1343</v>
      </c>
      <c r="G90" s="333">
        <v>44354.261277708334</v>
      </c>
      <c r="H90" s="332">
        <v>3.3</v>
      </c>
      <c r="I90" s="332">
        <v>3</v>
      </c>
    </row>
    <row r="91" spans="1:9" x14ac:dyDescent="0.25">
      <c r="A91" s="332">
        <v>104</v>
      </c>
      <c r="B91" s="332" t="s">
        <v>2300</v>
      </c>
      <c r="C91" s="332" t="s">
        <v>1357</v>
      </c>
      <c r="G91" s="333">
        <v>44354.261277708334</v>
      </c>
      <c r="H91" s="332">
        <v>3.3</v>
      </c>
      <c r="I91" s="332">
        <v>3</v>
      </c>
    </row>
    <row r="92" spans="1:9" x14ac:dyDescent="0.25">
      <c r="A92" s="332">
        <v>105</v>
      </c>
      <c r="B92" s="332" t="s">
        <v>2301</v>
      </c>
      <c r="C92" s="332" t="s">
        <v>1366</v>
      </c>
      <c r="G92" s="333">
        <v>44354.261277708334</v>
      </c>
      <c r="H92" s="332">
        <v>3.3</v>
      </c>
      <c r="I92" s="332">
        <v>3</v>
      </c>
    </row>
    <row r="93" spans="1:9" x14ac:dyDescent="0.25">
      <c r="A93" s="332">
        <v>106</v>
      </c>
      <c r="B93" s="332" t="s">
        <v>2302</v>
      </c>
      <c r="C93" s="332" t="s">
        <v>1368</v>
      </c>
      <c r="G93" s="333">
        <v>44354.261277708334</v>
      </c>
      <c r="H93" s="332">
        <v>3.3</v>
      </c>
      <c r="I93" s="332">
        <v>3</v>
      </c>
    </row>
    <row r="94" spans="1:9" x14ac:dyDescent="0.25">
      <c r="A94" s="332">
        <v>107</v>
      </c>
      <c r="B94" s="332" t="s">
        <v>2303</v>
      </c>
      <c r="C94" s="332" t="s">
        <v>1371</v>
      </c>
      <c r="G94" s="333">
        <v>44354.261277708334</v>
      </c>
      <c r="H94" s="332">
        <v>3.3</v>
      </c>
      <c r="I94" s="332">
        <v>3</v>
      </c>
    </row>
    <row r="95" spans="1:9" x14ac:dyDescent="0.25">
      <c r="A95" s="332">
        <v>108</v>
      </c>
      <c r="B95" s="332" t="s">
        <v>2304</v>
      </c>
      <c r="C95" s="332" t="s">
        <v>1381</v>
      </c>
      <c r="G95" s="333">
        <v>44354.261277708334</v>
      </c>
      <c r="H95" s="332">
        <v>3.3</v>
      </c>
      <c r="I95" s="332">
        <v>3</v>
      </c>
    </row>
    <row r="96" spans="1:9" x14ac:dyDescent="0.25">
      <c r="A96" s="332">
        <v>109</v>
      </c>
      <c r="B96" s="332" t="s">
        <v>2305</v>
      </c>
      <c r="C96" s="332" t="s">
        <v>1383</v>
      </c>
      <c r="G96" s="333">
        <v>44354.261277708334</v>
      </c>
      <c r="H96" s="332">
        <v>3.3</v>
      </c>
      <c r="I96" s="332">
        <v>3</v>
      </c>
    </row>
    <row r="97" spans="1:9" x14ac:dyDescent="0.25">
      <c r="A97" s="332">
        <v>110</v>
      </c>
      <c r="B97" s="332" t="s">
        <v>2306</v>
      </c>
      <c r="C97" s="332" t="s">
        <v>1386</v>
      </c>
      <c r="G97" s="333">
        <v>44354.261277708334</v>
      </c>
      <c r="H97" s="332">
        <v>3.3</v>
      </c>
      <c r="I97" s="332">
        <v>3</v>
      </c>
    </row>
    <row r="98" spans="1:9" x14ac:dyDescent="0.25">
      <c r="A98" s="332">
        <v>111</v>
      </c>
      <c r="B98" s="332" t="s">
        <v>2307</v>
      </c>
      <c r="C98" s="332" t="s">
        <v>1389</v>
      </c>
      <c r="G98" s="333">
        <v>44354.261277708334</v>
      </c>
      <c r="H98" s="332">
        <v>3.3</v>
      </c>
      <c r="I98" s="332">
        <v>3</v>
      </c>
    </row>
    <row r="99" spans="1:9" x14ac:dyDescent="0.25">
      <c r="A99" s="332">
        <v>112</v>
      </c>
      <c r="B99" s="332" t="s">
        <v>2308</v>
      </c>
      <c r="C99" s="332" t="s">
        <v>1392</v>
      </c>
      <c r="G99" s="333">
        <v>44354.261277708334</v>
      </c>
      <c r="H99" s="332">
        <v>3.3</v>
      </c>
      <c r="I99" s="332">
        <v>3</v>
      </c>
    </row>
    <row r="100" spans="1:9" x14ac:dyDescent="0.25">
      <c r="A100" s="332">
        <v>113</v>
      </c>
      <c r="B100" s="332" t="s">
        <v>2309</v>
      </c>
      <c r="C100" s="332" t="s">
        <v>1398</v>
      </c>
      <c r="G100" s="333">
        <v>44354.261277708334</v>
      </c>
      <c r="H100" s="332">
        <v>3.3</v>
      </c>
      <c r="I100" s="332">
        <v>3</v>
      </c>
    </row>
    <row r="101" spans="1:9" x14ac:dyDescent="0.25">
      <c r="A101" s="332">
        <v>114</v>
      </c>
      <c r="B101" s="332" t="s">
        <v>2310</v>
      </c>
      <c r="C101" s="332" t="s">
        <v>1411</v>
      </c>
      <c r="G101" s="333">
        <v>44354.261277708334</v>
      </c>
      <c r="H101" s="332">
        <v>3.3</v>
      </c>
      <c r="I101" s="332">
        <v>3</v>
      </c>
    </row>
    <row r="102" spans="1:9" x14ac:dyDescent="0.25">
      <c r="A102" s="332">
        <v>115</v>
      </c>
      <c r="B102" s="332" t="s">
        <v>2311</v>
      </c>
      <c r="C102" s="332" t="s">
        <v>1426</v>
      </c>
      <c r="G102" s="333">
        <v>44354.261277708334</v>
      </c>
      <c r="H102" s="332">
        <v>3.3</v>
      </c>
      <c r="I102" s="332">
        <v>3</v>
      </c>
    </row>
    <row r="103" spans="1:9" x14ac:dyDescent="0.25">
      <c r="A103" s="332">
        <v>116</v>
      </c>
      <c r="B103" s="332" t="s">
        <v>2312</v>
      </c>
      <c r="C103" s="332" t="s">
        <v>1438</v>
      </c>
      <c r="G103" s="333">
        <v>44354.261277708334</v>
      </c>
      <c r="H103" s="332">
        <v>3.3</v>
      </c>
      <c r="I103" s="332">
        <v>3</v>
      </c>
    </row>
    <row r="104" spans="1:9" x14ac:dyDescent="0.25">
      <c r="A104" s="332">
        <v>117</v>
      </c>
      <c r="B104" s="332" t="s">
        <v>2313</v>
      </c>
      <c r="C104" s="332" t="s">
        <v>1817</v>
      </c>
      <c r="G104" s="333">
        <v>45128.875009004631</v>
      </c>
      <c r="H104" s="332">
        <v>3.3</v>
      </c>
      <c r="I104" s="332">
        <v>3</v>
      </c>
    </row>
    <row r="105" spans="1:9" x14ac:dyDescent="0.25">
      <c r="A105" s="332">
        <v>118</v>
      </c>
      <c r="B105" s="332" t="s">
        <v>2314</v>
      </c>
      <c r="C105" s="332" t="s">
        <v>1448</v>
      </c>
      <c r="G105" s="333">
        <v>45120.423726851855</v>
      </c>
      <c r="H105" s="332" t="s">
        <v>756</v>
      </c>
      <c r="I105" s="332">
        <v>3</v>
      </c>
    </row>
    <row r="106" spans="1:9" x14ac:dyDescent="0.25">
      <c r="A106" s="332">
        <v>119</v>
      </c>
      <c r="B106" s="332" t="s">
        <v>2315</v>
      </c>
      <c r="C106" s="332" t="s">
        <v>1455</v>
      </c>
      <c r="G106" s="333">
        <v>45120.423726851855</v>
      </c>
      <c r="H106" s="332" t="s">
        <v>756</v>
      </c>
      <c r="I106" s="332">
        <v>3</v>
      </c>
    </row>
    <row r="107" spans="1:9" x14ac:dyDescent="0.25">
      <c r="A107" s="332">
        <v>120</v>
      </c>
      <c r="B107" s="332" t="s">
        <v>2316</v>
      </c>
      <c r="C107" s="332" t="s">
        <v>755</v>
      </c>
      <c r="G107" s="333">
        <v>44354.261277708334</v>
      </c>
      <c r="H107" s="332">
        <v>3.3</v>
      </c>
      <c r="I107" s="332">
        <v>3</v>
      </c>
    </row>
    <row r="108" spans="1:9" x14ac:dyDescent="0.25">
      <c r="A108" s="332">
        <v>121</v>
      </c>
      <c r="B108" s="332" t="s">
        <v>2317</v>
      </c>
      <c r="C108" s="332" t="s">
        <v>1484</v>
      </c>
      <c r="G108" s="333">
        <v>44354.261277708334</v>
      </c>
      <c r="H108" s="332">
        <v>3.3</v>
      </c>
      <c r="I108" s="332">
        <v>3</v>
      </c>
    </row>
    <row r="109" spans="1:9" x14ac:dyDescent="0.25">
      <c r="A109" s="332">
        <v>122</v>
      </c>
      <c r="B109" s="332" t="s">
        <v>2318</v>
      </c>
      <c r="C109" s="332" t="s">
        <v>760</v>
      </c>
      <c r="G109" s="333">
        <v>44354.261277708334</v>
      </c>
      <c r="H109" s="332">
        <v>3.3</v>
      </c>
      <c r="I109" s="332">
        <v>3</v>
      </c>
    </row>
    <row r="110" spans="1:9" x14ac:dyDescent="0.25">
      <c r="A110" s="332">
        <v>123</v>
      </c>
      <c r="B110" s="332" t="s">
        <v>2319</v>
      </c>
      <c r="C110" s="332" t="s">
        <v>821</v>
      </c>
      <c r="D110" s="332" t="s">
        <v>2207</v>
      </c>
      <c r="G110" s="333">
        <v>44354.261277708334</v>
      </c>
      <c r="H110" s="332">
        <v>3.3</v>
      </c>
      <c r="I110" s="332">
        <v>3</v>
      </c>
    </row>
    <row r="111" spans="1:9" x14ac:dyDescent="0.25">
      <c r="A111" s="332">
        <v>124</v>
      </c>
      <c r="B111" s="332" t="s">
        <v>2320</v>
      </c>
      <c r="C111" s="332" t="s">
        <v>1444</v>
      </c>
      <c r="G111" s="333">
        <v>44354.261277708334</v>
      </c>
      <c r="H111" s="332">
        <v>3.3</v>
      </c>
      <c r="I111" s="332">
        <v>3</v>
      </c>
    </row>
    <row r="112" spans="1:9" x14ac:dyDescent="0.25">
      <c r="A112" s="332">
        <v>127</v>
      </c>
      <c r="B112" s="332" t="s">
        <v>2321</v>
      </c>
      <c r="C112" s="332" t="s">
        <v>1508</v>
      </c>
      <c r="E112" s="332" t="s">
        <v>2218</v>
      </c>
      <c r="G112" s="333">
        <v>44354.261277708334</v>
      </c>
      <c r="H112" s="332">
        <v>3.3</v>
      </c>
      <c r="I112" s="332">
        <v>3</v>
      </c>
    </row>
    <row r="113" spans="1:10" x14ac:dyDescent="0.25">
      <c r="A113" s="332">
        <v>130</v>
      </c>
      <c r="B113" s="332" t="s">
        <v>2322</v>
      </c>
      <c r="C113" s="332" t="s">
        <v>1511</v>
      </c>
      <c r="G113" s="333">
        <v>44354.261277708334</v>
      </c>
      <c r="H113" s="332">
        <v>3.3</v>
      </c>
      <c r="I113" s="332">
        <v>3</v>
      </c>
    </row>
    <row r="114" spans="1:10" x14ac:dyDescent="0.25">
      <c r="A114" s="332">
        <v>132</v>
      </c>
      <c r="B114" s="332" t="s">
        <v>2323</v>
      </c>
      <c r="C114" s="332" t="s">
        <v>1514</v>
      </c>
      <c r="G114" s="333">
        <v>44354.261277708334</v>
      </c>
      <c r="H114" s="332">
        <v>3.3</v>
      </c>
      <c r="I114" s="332">
        <v>3</v>
      </c>
    </row>
    <row r="115" spans="1:10" x14ac:dyDescent="0.25">
      <c r="A115" s="332">
        <v>133</v>
      </c>
      <c r="B115" s="332" t="s">
        <v>2324</v>
      </c>
      <c r="C115" s="332" t="s">
        <v>1519</v>
      </c>
      <c r="G115" s="333">
        <v>44354.261277708334</v>
      </c>
      <c r="H115" s="332">
        <v>3.3</v>
      </c>
      <c r="I115" s="332">
        <v>3</v>
      </c>
    </row>
    <row r="116" spans="1:10" x14ac:dyDescent="0.25">
      <c r="A116" s="332">
        <v>134</v>
      </c>
      <c r="B116" s="332" t="s">
        <v>2325</v>
      </c>
      <c r="C116" s="332" t="s">
        <v>1531</v>
      </c>
      <c r="G116" s="333">
        <v>44354.261277708334</v>
      </c>
      <c r="H116" s="332">
        <v>3.3</v>
      </c>
      <c r="I116" s="332">
        <v>3</v>
      </c>
    </row>
    <row r="117" spans="1:10" x14ac:dyDescent="0.25">
      <c r="A117" s="332">
        <v>135</v>
      </c>
      <c r="B117" s="332" t="s">
        <v>2326</v>
      </c>
      <c r="C117" s="332" t="s">
        <v>1536</v>
      </c>
      <c r="G117" s="333">
        <v>44354.261277708334</v>
      </c>
      <c r="H117" s="332">
        <v>3.3</v>
      </c>
      <c r="I117" s="332">
        <v>3</v>
      </c>
    </row>
    <row r="118" spans="1:10" x14ac:dyDescent="0.25">
      <c r="A118" s="332">
        <v>136</v>
      </c>
      <c r="B118" s="332" t="s">
        <v>2327</v>
      </c>
      <c r="C118" s="332" t="s">
        <v>1134</v>
      </c>
      <c r="G118" s="333">
        <v>45080.847453703704</v>
      </c>
      <c r="H118" s="332" t="s">
        <v>806</v>
      </c>
      <c r="I118" s="332">
        <v>0</v>
      </c>
    </row>
    <row r="119" spans="1:10" x14ac:dyDescent="0.25">
      <c r="A119" s="332">
        <v>137</v>
      </c>
      <c r="B119" s="332" t="s">
        <v>2328</v>
      </c>
      <c r="C119" s="332" t="s">
        <v>1591</v>
      </c>
      <c r="G119" s="333">
        <v>45076</v>
      </c>
      <c r="H119" s="332" t="s">
        <v>806</v>
      </c>
      <c r="I119" s="332">
        <v>3</v>
      </c>
    </row>
    <row r="120" spans="1:10" x14ac:dyDescent="0.25">
      <c r="A120" s="332">
        <v>138</v>
      </c>
      <c r="B120" s="332" t="s">
        <v>2329</v>
      </c>
      <c r="C120" s="332" t="s">
        <v>1870</v>
      </c>
      <c r="G120" s="333">
        <v>45076</v>
      </c>
      <c r="H120" s="332" t="s">
        <v>806</v>
      </c>
      <c r="I120" s="332">
        <v>3</v>
      </c>
    </row>
    <row r="121" spans="1:10" x14ac:dyDescent="0.25">
      <c r="A121" s="332">
        <v>139</v>
      </c>
      <c r="B121" s="332" t="s">
        <v>2330</v>
      </c>
      <c r="C121" s="332" t="s">
        <v>1272</v>
      </c>
      <c r="G121" s="333">
        <v>44750.638430486113</v>
      </c>
      <c r="H121" s="332" t="s">
        <v>1108</v>
      </c>
      <c r="I121" s="332">
        <v>3</v>
      </c>
    </row>
    <row r="122" spans="1:10" x14ac:dyDescent="0.25">
      <c r="A122" s="332">
        <v>140</v>
      </c>
      <c r="B122" s="332" t="s">
        <v>2331</v>
      </c>
      <c r="C122" s="332" t="s">
        <v>2332</v>
      </c>
      <c r="G122" s="332" t="s">
        <v>1112</v>
      </c>
      <c r="H122" s="332" t="s">
        <v>1108</v>
      </c>
      <c r="I122" s="332">
        <v>3</v>
      </c>
      <c r="J122" s="332" t="s">
        <v>2333</v>
      </c>
    </row>
    <row r="123" spans="1:10" x14ac:dyDescent="0.25">
      <c r="A123" s="332">
        <v>143</v>
      </c>
      <c r="B123" s="332" t="s">
        <v>2334</v>
      </c>
      <c r="C123" s="332" t="s">
        <v>1564</v>
      </c>
      <c r="G123" s="333">
        <v>44354.261277708334</v>
      </c>
      <c r="H123" s="332">
        <v>3.3</v>
      </c>
      <c r="I123" s="332">
        <v>3</v>
      </c>
    </row>
    <row r="124" spans="1:10" x14ac:dyDescent="0.25">
      <c r="A124" s="332">
        <v>144</v>
      </c>
      <c r="B124" s="332" t="s">
        <v>2335</v>
      </c>
      <c r="C124" s="332" t="s">
        <v>805</v>
      </c>
      <c r="G124" s="333">
        <v>44830.805083240739</v>
      </c>
      <c r="H124" s="332" t="s">
        <v>1204</v>
      </c>
      <c r="I124" s="332">
        <v>3</v>
      </c>
    </row>
    <row r="125" spans="1:10" x14ac:dyDescent="0.25">
      <c r="A125" s="332">
        <v>145</v>
      </c>
      <c r="B125" s="332" t="s">
        <v>2336</v>
      </c>
      <c r="C125" s="332" t="s">
        <v>1920</v>
      </c>
      <c r="G125" s="333">
        <v>45119</v>
      </c>
      <c r="H125" s="332" t="s">
        <v>756</v>
      </c>
      <c r="I125" s="332">
        <v>1</v>
      </c>
    </row>
    <row r="126" spans="1:10" x14ac:dyDescent="0.25">
      <c r="A126" s="332">
        <v>146</v>
      </c>
      <c r="B126" s="332" t="s">
        <v>2337</v>
      </c>
      <c r="C126" s="332" t="s">
        <v>1113</v>
      </c>
      <c r="G126" s="332" t="s">
        <v>1112</v>
      </c>
      <c r="H126" s="332" t="s">
        <v>1108</v>
      </c>
      <c r="I126" s="332">
        <v>3</v>
      </c>
    </row>
    <row r="127" spans="1:10" x14ac:dyDescent="0.25">
      <c r="A127" s="332">
        <v>147</v>
      </c>
      <c r="B127" s="332" t="s">
        <v>2338</v>
      </c>
      <c r="C127" s="332" t="s">
        <v>1584</v>
      </c>
      <c r="G127" s="333">
        <v>45119.847453703704</v>
      </c>
      <c r="H127" s="332" t="s">
        <v>756</v>
      </c>
      <c r="I127" s="332">
        <v>1</v>
      </c>
      <c r="J127" s="332" t="s">
        <v>2339</v>
      </c>
    </row>
    <row r="128" spans="1:10" x14ac:dyDescent="0.25">
      <c r="A128" s="332">
        <v>148</v>
      </c>
      <c r="B128" s="332" t="s">
        <v>2340</v>
      </c>
      <c r="C128" s="332" t="s">
        <v>814</v>
      </c>
      <c r="D128" s="332" t="s">
        <v>2207</v>
      </c>
      <c r="G128" s="333">
        <v>44354.261277708334</v>
      </c>
      <c r="H128" s="332">
        <v>3.3</v>
      </c>
      <c r="I128" s="332">
        <v>3</v>
      </c>
    </row>
    <row r="129" spans="1:9" x14ac:dyDescent="0.25">
      <c r="A129" s="332">
        <v>149</v>
      </c>
      <c r="B129" s="332" t="s">
        <v>2341</v>
      </c>
      <c r="C129" s="332" t="s">
        <v>1603</v>
      </c>
      <c r="G129" s="333">
        <v>44354.261277708334</v>
      </c>
      <c r="H129" s="332">
        <v>3.3</v>
      </c>
      <c r="I129" s="332">
        <v>3</v>
      </c>
    </row>
    <row r="130" spans="1:9" x14ac:dyDescent="0.25">
      <c r="A130" s="332">
        <v>150</v>
      </c>
      <c r="B130" s="332" t="s">
        <v>2342</v>
      </c>
      <c r="C130" s="332" t="s">
        <v>1611</v>
      </c>
      <c r="G130" s="333">
        <v>44354.261277708334</v>
      </c>
      <c r="H130" s="332">
        <v>3.3</v>
      </c>
      <c r="I130" s="332">
        <v>3</v>
      </c>
    </row>
    <row r="131" spans="1:9" x14ac:dyDescent="0.25">
      <c r="A131" s="332">
        <v>151</v>
      </c>
      <c r="B131" s="332" t="s">
        <v>2343</v>
      </c>
      <c r="C131" s="332" t="s">
        <v>1614</v>
      </c>
      <c r="G131" s="333">
        <v>44354.261277708334</v>
      </c>
      <c r="H131" s="332">
        <v>3.3</v>
      </c>
      <c r="I131" s="332">
        <v>3</v>
      </c>
    </row>
    <row r="132" spans="1:9" x14ac:dyDescent="0.25">
      <c r="A132" s="332">
        <v>152</v>
      </c>
      <c r="B132" s="332" t="s">
        <v>2344</v>
      </c>
      <c r="C132" s="332" t="s">
        <v>1624</v>
      </c>
      <c r="G132" s="333">
        <v>44354.261277708334</v>
      </c>
      <c r="H132" s="332">
        <v>3.3</v>
      </c>
      <c r="I132" s="332">
        <v>3</v>
      </c>
    </row>
    <row r="133" spans="1:9" x14ac:dyDescent="0.25">
      <c r="A133" s="332">
        <v>153</v>
      </c>
      <c r="B133" s="332" t="s">
        <v>2345</v>
      </c>
      <c r="C133" s="332" t="s">
        <v>1628</v>
      </c>
      <c r="G133" s="333">
        <v>44354.261277708334</v>
      </c>
      <c r="H133" s="332">
        <v>3.3</v>
      </c>
      <c r="I133" s="332">
        <v>3</v>
      </c>
    </row>
    <row r="134" spans="1:9" x14ac:dyDescent="0.25">
      <c r="A134" s="332">
        <v>154</v>
      </c>
      <c r="B134" s="332" t="s">
        <v>2346</v>
      </c>
      <c r="C134" s="332" t="s">
        <v>1630</v>
      </c>
      <c r="G134" s="333">
        <v>44354.261277708334</v>
      </c>
      <c r="H134" s="332">
        <v>3.3</v>
      </c>
      <c r="I134" s="332">
        <v>3</v>
      </c>
    </row>
    <row r="135" spans="1:9" x14ac:dyDescent="0.25">
      <c r="A135" s="332">
        <v>155</v>
      </c>
      <c r="B135" s="332" t="s">
        <v>2347</v>
      </c>
      <c r="C135" s="332" t="s">
        <v>1632</v>
      </c>
      <c r="G135" s="333">
        <v>44354.261277708334</v>
      </c>
      <c r="H135" s="332">
        <v>3.3</v>
      </c>
      <c r="I135" s="332">
        <v>3</v>
      </c>
    </row>
    <row r="136" spans="1:9" x14ac:dyDescent="0.25">
      <c r="A136" s="332">
        <v>156</v>
      </c>
      <c r="B136" s="332" t="s">
        <v>2348</v>
      </c>
      <c r="C136" s="332" t="s">
        <v>1645</v>
      </c>
      <c r="G136" s="333">
        <v>44354.261277708334</v>
      </c>
      <c r="H136" s="332">
        <v>3.3</v>
      </c>
      <c r="I136" s="332">
        <v>3</v>
      </c>
    </row>
    <row r="137" spans="1:9" x14ac:dyDescent="0.25">
      <c r="A137" s="332">
        <v>157</v>
      </c>
      <c r="B137" s="332" t="s">
        <v>2160</v>
      </c>
      <c r="C137" s="332" t="s">
        <v>816</v>
      </c>
      <c r="D137" s="332" t="s">
        <v>2207</v>
      </c>
      <c r="G137" s="333">
        <v>44354.261277708334</v>
      </c>
      <c r="H137" s="332">
        <v>3.3</v>
      </c>
      <c r="I137" s="332">
        <v>3</v>
      </c>
    </row>
    <row r="138" spans="1:9" x14ac:dyDescent="0.25">
      <c r="A138" s="332">
        <v>158</v>
      </c>
      <c r="B138" s="332" t="s">
        <v>2349</v>
      </c>
      <c r="C138" s="332" t="s">
        <v>1446</v>
      </c>
      <c r="G138" s="333">
        <v>44354.261277708334</v>
      </c>
      <c r="H138" s="332">
        <v>3.3</v>
      </c>
      <c r="I138" s="332">
        <v>3</v>
      </c>
    </row>
    <row r="139" spans="1:9" x14ac:dyDescent="0.25">
      <c r="A139" s="332">
        <v>159</v>
      </c>
      <c r="B139" s="332" t="s">
        <v>2350</v>
      </c>
      <c r="C139" s="332" t="s">
        <v>832</v>
      </c>
      <c r="E139" s="332" t="s">
        <v>2218</v>
      </c>
      <c r="G139" s="333">
        <v>44354.261277708334</v>
      </c>
      <c r="H139" s="332">
        <v>3.3</v>
      </c>
      <c r="I139" s="332">
        <v>3</v>
      </c>
    </row>
    <row r="140" spans="1:9" x14ac:dyDescent="0.25">
      <c r="A140" s="332">
        <v>160</v>
      </c>
      <c r="B140" s="332" t="s">
        <v>2351</v>
      </c>
      <c r="C140" s="332" t="s">
        <v>1655</v>
      </c>
      <c r="G140" s="333">
        <v>44354.261277708334</v>
      </c>
      <c r="H140" s="332">
        <v>3.3</v>
      </c>
      <c r="I140" s="332">
        <v>3</v>
      </c>
    </row>
    <row r="141" spans="1:9" x14ac:dyDescent="0.25">
      <c r="A141" s="332">
        <v>161</v>
      </c>
      <c r="B141" s="332" t="s">
        <v>2352</v>
      </c>
      <c r="C141" s="332" t="s">
        <v>1661</v>
      </c>
      <c r="G141" s="333">
        <v>44354.261277708334</v>
      </c>
      <c r="H141" s="332">
        <v>3.3</v>
      </c>
      <c r="I141" s="332">
        <v>3</v>
      </c>
    </row>
    <row r="142" spans="1:9" x14ac:dyDescent="0.25">
      <c r="A142" s="332">
        <v>162</v>
      </c>
      <c r="B142" s="332" t="s">
        <v>2353</v>
      </c>
      <c r="C142" s="332" t="s">
        <v>1663</v>
      </c>
      <c r="G142" s="333">
        <v>44354.261277708334</v>
      </c>
      <c r="H142" s="332">
        <v>3.3</v>
      </c>
      <c r="I142" s="332">
        <v>3</v>
      </c>
    </row>
    <row r="143" spans="1:9" x14ac:dyDescent="0.25">
      <c r="A143" s="332">
        <v>163</v>
      </c>
      <c r="B143" s="332" t="s">
        <v>2354</v>
      </c>
      <c r="C143" s="332" t="s">
        <v>1666</v>
      </c>
      <c r="G143" s="333">
        <v>44354.261277708334</v>
      </c>
      <c r="H143" s="332">
        <v>3.3</v>
      </c>
      <c r="I143" s="332">
        <v>3</v>
      </c>
    </row>
    <row r="144" spans="1:9" x14ac:dyDescent="0.25">
      <c r="A144" s="332">
        <v>164</v>
      </c>
      <c r="B144" s="332" t="s">
        <v>2355</v>
      </c>
      <c r="C144" s="332" t="s">
        <v>1670</v>
      </c>
      <c r="G144" s="333">
        <v>44354.261277708334</v>
      </c>
      <c r="H144" s="332">
        <v>3.3</v>
      </c>
      <c r="I144" s="332">
        <v>3</v>
      </c>
    </row>
    <row r="145" spans="1:9" x14ac:dyDescent="0.25">
      <c r="A145" s="332">
        <v>165</v>
      </c>
      <c r="B145" s="332" t="s">
        <v>2356</v>
      </c>
      <c r="C145" s="332" t="s">
        <v>1674</v>
      </c>
      <c r="G145" s="333">
        <v>44354.261277708334</v>
      </c>
      <c r="H145" s="332">
        <v>3.3</v>
      </c>
      <c r="I145" s="332">
        <v>3</v>
      </c>
    </row>
    <row r="146" spans="1:9" x14ac:dyDescent="0.25">
      <c r="A146" s="332">
        <v>166</v>
      </c>
      <c r="B146" s="332" t="s">
        <v>2357</v>
      </c>
      <c r="C146" s="332" t="s">
        <v>1680</v>
      </c>
      <c r="G146" s="333">
        <v>44354.261277708334</v>
      </c>
      <c r="H146" s="332">
        <v>3.3</v>
      </c>
      <c r="I146" s="332">
        <v>3</v>
      </c>
    </row>
    <row r="147" spans="1:9" x14ac:dyDescent="0.25">
      <c r="A147" s="332">
        <v>167</v>
      </c>
      <c r="B147" s="332" t="s">
        <v>2358</v>
      </c>
      <c r="C147" s="332" t="s">
        <v>1682</v>
      </c>
      <c r="G147" s="333">
        <v>44354.261277708334</v>
      </c>
      <c r="H147" s="332">
        <v>3.3</v>
      </c>
      <c r="I147" s="332">
        <v>3</v>
      </c>
    </row>
    <row r="148" spans="1:9" x14ac:dyDescent="0.25">
      <c r="A148" s="332">
        <v>168</v>
      </c>
      <c r="B148" s="332" t="s">
        <v>2359</v>
      </c>
      <c r="C148" s="332" t="s">
        <v>1684</v>
      </c>
      <c r="G148" s="333">
        <v>44354.261277708334</v>
      </c>
      <c r="H148" s="332">
        <v>3.3</v>
      </c>
      <c r="I148" s="332">
        <v>3</v>
      </c>
    </row>
    <row r="149" spans="1:9" x14ac:dyDescent="0.25">
      <c r="A149" s="332">
        <v>169</v>
      </c>
      <c r="B149" s="332" t="s">
        <v>2360</v>
      </c>
      <c r="C149" s="332" t="s">
        <v>1473</v>
      </c>
      <c r="G149" s="333">
        <v>44354.261277708334</v>
      </c>
      <c r="H149" s="332">
        <v>3.3</v>
      </c>
      <c r="I149" s="332">
        <v>3</v>
      </c>
    </row>
    <row r="150" spans="1:9" x14ac:dyDescent="0.25">
      <c r="A150" s="332">
        <v>170</v>
      </c>
      <c r="B150" s="332" t="s">
        <v>2361</v>
      </c>
      <c r="C150" s="332" t="s">
        <v>1690</v>
      </c>
      <c r="G150" s="333">
        <v>44354.261277708334</v>
      </c>
      <c r="H150" s="332">
        <v>3.3</v>
      </c>
      <c r="I150" s="332">
        <v>3</v>
      </c>
    </row>
    <row r="151" spans="1:9" x14ac:dyDescent="0.25">
      <c r="A151" s="332">
        <v>171</v>
      </c>
      <c r="B151" s="332" t="s">
        <v>2362</v>
      </c>
      <c r="C151" s="332" t="s">
        <v>1696</v>
      </c>
      <c r="G151" s="333">
        <v>44354.261277708334</v>
      </c>
      <c r="H151" s="332">
        <v>3.3</v>
      </c>
      <c r="I151" s="332">
        <v>3</v>
      </c>
    </row>
    <row r="152" spans="1:9" x14ac:dyDescent="0.25">
      <c r="A152" s="332">
        <v>172</v>
      </c>
      <c r="B152" s="332" t="s">
        <v>2363</v>
      </c>
      <c r="C152" s="332" t="s">
        <v>1700</v>
      </c>
      <c r="G152" s="333">
        <v>44354.261277708334</v>
      </c>
      <c r="H152" s="332">
        <v>3.3</v>
      </c>
      <c r="I152" s="332">
        <v>3</v>
      </c>
    </row>
    <row r="153" spans="1:9" x14ac:dyDescent="0.25">
      <c r="A153" s="332">
        <v>173</v>
      </c>
      <c r="B153" s="332" t="s">
        <v>2364</v>
      </c>
      <c r="C153" s="332" t="s">
        <v>1461</v>
      </c>
      <c r="G153" s="333">
        <v>44354.261277708334</v>
      </c>
      <c r="H153" s="332">
        <v>3.3</v>
      </c>
      <c r="I153" s="332">
        <v>3</v>
      </c>
    </row>
    <row r="154" spans="1:9" x14ac:dyDescent="0.25">
      <c r="A154" s="332">
        <v>174</v>
      </c>
      <c r="B154" s="332" t="s">
        <v>2365</v>
      </c>
      <c r="C154" s="332" t="s">
        <v>1468</v>
      </c>
      <c r="G154" s="333">
        <v>44354.261277708334</v>
      </c>
      <c r="H154" s="332">
        <v>3.3</v>
      </c>
      <c r="I154" s="332">
        <v>3</v>
      </c>
    </row>
    <row r="155" spans="1:9" x14ac:dyDescent="0.25">
      <c r="A155" s="332">
        <v>175</v>
      </c>
      <c r="B155" s="332" t="s">
        <v>2366</v>
      </c>
      <c r="C155" s="332" t="s">
        <v>1687</v>
      </c>
      <c r="G155" s="333">
        <v>44354.261277708334</v>
      </c>
      <c r="H155" s="332">
        <v>3.3</v>
      </c>
      <c r="I155" s="332">
        <v>3</v>
      </c>
    </row>
    <row r="156" spans="1:9" x14ac:dyDescent="0.25">
      <c r="A156" s="332">
        <v>176</v>
      </c>
      <c r="B156" s="332" t="s">
        <v>2367</v>
      </c>
      <c r="C156" s="332" t="s">
        <v>1712</v>
      </c>
      <c r="G156" s="333">
        <v>44354.261277708334</v>
      </c>
      <c r="H156" s="332">
        <v>3.3</v>
      </c>
      <c r="I156" s="332">
        <v>3</v>
      </c>
    </row>
    <row r="157" spans="1:9" x14ac:dyDescent="0.25">
      <c r="A157" s="332">
        <v>177</v>
      </c>
      <c r="B157" s="332" t="s">
        <v>2368</v>
      </c>
      <c r="C157" s="332" t="s">
        <v>1721</v>
      </c>
      <c r="G157" s="333">
        <v>44354.261277708334</v>
      </c>
      <c r="H157" s="332">
        <v>3.3</v>
      </c>
      <c r="I157" s="332">
        <v>3</v>
      </c>
    </row>
    <row r="158" spans="1:9" x14ac:dyDescent="0.25">
      <c r="A158" s="332">
        <v>178</v>
      </c>
      <c r="B158" s="332" t="s">
        <v>2369</v>
      </c>
      <c r="C158" s="332" t="s">
        <v>1724</v>
      </c>
      <c r="G158" s="333">
        <v>44354.261277708334</v>
      </c>
      <c r="H158" s="332">
        <v>3.3</v>
      </c>
      <c r="I158" s="332">
        <v>3</v>
      </c>
    </row>
    <row r="159" spans="1:9" x14ac:dyDescent="0.25">
      <c r="A159" s="332">
        <v>179</v>
      </c>
      <c r="B159" s="332" t="s">
        <v>2370</v>
      </c>
      <c r="C159" s="332" t="s">
        <v>1728</v>
      </c>
      <c r="G159" s="333">
        <v>44354.261277708334</v>
      </c>
      <c r="H159" s="332">
        <v>3.3</v>
      </c>
      <c r="I159" s="332">
        <v>3</v>
      </c>
    </row>
    <row r="160" spans="1:9" x14ac:dyDescent="0.25">
      <c r="A160" s="332">
        <v>182</v>
      </c>
      <c r="B160" s="332" t="s">
        <v>2371</v>
      </c>
      <c r="C160" s="332" t="s">
        <v>1734</v>
      </c>
      <c r="G160" s="333">
        <v>44711.000004849535</v>
      </c>
      <c r="H160" s="332" t="s">
        <v>806</v>
      </c>
      <c r="I160" s="332">
        <v>3</v>
      </c>
    </row>
    <row r="161" spans="1:9" x14ac:dyDescent="0.25">
      <c r="A161" s="332">
        <v>183</v>
      </c>
      <c r="B161" s="332" t="s">
        <v>2372</v>
      </c>
      <c r="C161" s="332" t="s">
        <v>1756</v>
      </c>
      <c r="G161" s="333">
        <v>44591.795325844905</v>
      </c>
      <c r="H161" s="332" t="s">
        <v>1757</v>
      </c>
      <c r="I161" s="332">
        <v>3</v>
      </c>
    </row>
    <row r="162" spans="1:9" x14ac:dyDescent="0.25">
      <c r="A162" s="332">
        <v>184</v>
      </c>
      <c r="B162" s="332" t="s">
        <v>2373</v>
      </c>
      <c r="C162" s="332" t="s">
        <v>1758</v>
      </c>
      <c r="G162" s="333">
        <v>44591.795325844905</v>
      </c>
      <c r="H162" s="332" t="s">
        <v>1757</v>
      </c>
      <c r="I162" s="332">
        <v>3</v>
      </c>
    </row>
    <row r="163" spans="1:9" x14ac:dyDescent="0.25">
      <c r="A163" s="332">
        <v>185</v>
      </c>
      <c r="B163" s="332" t="s">
        <v>2374</v>
      </c>
      <c r="C163" s="332" t="s">
        <v>1759</v>
      </c>
      <c r="G163" s="333">
        <v>44591.795325844905</v>
      </c>
      <c r="H163" s="332" t="s">
        <v>1757</v>
      </c>
      <c r="I163" s="332">
        <v>3</v>
      </c>
    </row>
    <row r="164" spans="1:9" x14ac:dyDescent="0.25">
      <c r="A164" s="332">
        <v>186</v>
      </c>
      <c r="B164" s="332" t="s">
        <v>2375</v>
      </c>
      <c r="C164" s="332" t="s">
        <v>1760</v>
      </c>
      <c r="G164" s="333">
        <v>44591.795325844905</v>
      </c>
      <c r="H164" s="332" t="s">
        <v>1757</v>
      </c>
      <c r="I164" s="332">
        <v>3</v>
      </c>
    </row>
    <row r="165" spans="1:9" x14ac:dyDescent="0.25">
      <c r="A165" s="332">
        <v>187</v>
      </c>
      <c r="B165" s="332" t="s">
        <v>2376</v>
      </c>
      <c r="C165" s="332" t="s">
        <v>1771</v>
      </c>
      <c r="G165" s="333">
        <v>45124.875009004631</v>
      </c>
      <c r="H165" s="332" t="s">
        <v>756</v>
      </c>
      <c r="I165" s="332">
        <v>3</v>
      </c>
    </row>
    <row r="166" spans="1:9" x14ac:dyDescent="0.25">
      <c r="A166" s="332">
        <v>188</v>
      </c>
      <c r="B166" s="332" t="s">
        <v>2377</v>
      </c>
      <c r="C166" s="332" t="s">
        <v>1772</v>
      </c>
      <c r="G166" s="333">
        <v>44594.836880509261</v>
      </c>
      <c r="H166" s="332" t="s">
        <v>1757</v>
      </c>
      <c r="I166" s="332">
        <v>3</v>
      </c>
    </row>
    <row r="167" spans="1:9" x14ac:dyDescent="0.25">
      <c r="A167" s="332">
        <v>189</v>
      </c>
      <c r="B167" s="332" t="s">
        <v>2378</v>
      </c>
      <c r="C167" s="332" t="s">
        <v>1775</v>
      </c>
      <c r="G167" s="333">
        <v>44594.836880509261</v>
      </c>
      <c r="H167" s="332" t="s">
        <v>1757</v>
      </c>
      <c r="I167" s="332">
        <v>3</v>
      </c>
    </row>
    <row r="168" spans="1:9" x14ac:dyDescent="0.25">
      <c r="A168" s="332">
        <v>190</v>
      </c>
      <c r="B168" s="332" t="s">
        <v>2379</v>
      </c>
      <c r="C168" s="332" t="s">
        <v>1779</v>
      </c>
      <c r="G168" s="333">
        <v>44594.836880509261</v>
      </c>
      <c r="H168" s="332" t="s">
        <v>1757</v>
      </c>
      <c r="I168" s="332">
        <v>3</v>
      </c>
    </row>
    <row r="169" spans="1:9" x14ac:dyDescent="0.25">
      <c r="A169" s="332">
        <v>194</v>
      </c>
      <c r="B169" s="332" t="s">
        <v>2380</v>
      </c>
      <c r="C169" s="332" t="s">
        <v>1802</v>
      </c>
      <c r="G169" s="333">
        <v>44602.7971903125</v>
      </c>
      <c r="H169" s="332" t="s">
        <v>1801</v>
      </c>
      <c r="I169" s="332">
        <v>3</v>
      </c>
    </row>
    <row r="170" spans="1:9" x14ac:dyDescent="0.25">
      <c r="A170" s="332">
        <v>195</v>
      </c>
      <c r="B170" s="332" t="s">
        <v>2381</v>
      </c>
      <c r="C170" s="332" t="s">
        <v>850</v>
      </c>
      <c r="G170" s="333">
        <v>45151.916678240741</v>
      </c>
      <c r="H170" s="332" t="s">
        <v>1810</v>
      </c>
      <c r="I170" s="332">
        <v>3</v>
      </c>
    </row>
    <row r="171" spans="1:9" x14ac:dyDescent="0.25">
      <c r="A171" s="332">
        <v>196</v>
      </c>
      <c r="B171" s="332" t="s">
        <v>2382</v>
      </c>
      <c r="C171" s="332" t="s">
        <v>2145</v>
      </c>
      <c r="G171" s="333">
        <v>45287.894771793981</v>
      </c>
      <c r="H171" s="332" t="s">
        <v>810</v>
      </c>
    </row>
    <row r="172" spans="1:9" x14ac:dyDescent="0.25">
      <c r="A172" s="332">
        <v>197</v>
      </c>
      <c r="B172" s="332" t="s">
        <v>2383</v>
      </c>
      <c r="C172" s="332" t="s">
        <v>2384</v>
      </c>
      <c r="G172" s="333">
        <v>44602.828742708334</v>
      </c>
      <c r="H172" s="332" t="s">
        <v>1801</v>
      </c>
      <c r="I172" s="332">
        <v>3</v>
      </c>
    </row>
    <row r="173" spans="1:9" x14ac:dyDescent="0.25">
      <c r="A173" s="332">
        <v>198</v>
      </c>
      <c r="B173" s="332" t="s">
        <v>2385</v>
      </c>
      <c r="C173" s="332" t="s">
        <v>2386</v>
      </c>
      <c r="G173" s="333">
        <v>44602.82988114583</v>
      </c>
      <c r="H173" s="332" t="s">
        <v>1801</v>
      </c>
      <c r="I173" s="332">
        <v>3</v>
      </c>
    </row>
    <row r="174" spans="1:9" x14ac:dyDescent="0.25">
      <c r="A174" s="332">
        <v>199</v>
      </c>
      <c r="B174" s="332" t="s">
        <v>2387</v>
      </c>
      <c r="C174" s="332" t="s">
        <v>1842</v>
      </c>
      <c r="G174" s="333">
        <v>44608.784449340281</v>
      </c>
      <c r="H174" s="332" t="s">
        <v>1837</v>
      </c>
      <c r="I174" s="332">
        <v>3</v>
      </c>
    </row>
    <row r="175" spans="1:9" x14ac:dyDescent="0.25">
      <c r="A175" s="332">
        <v>200</v>
      </c>
      <c r="B175" s="332" t="s">
        <v>2388</v>
      </c>
      <c r="C175" s="332" t="s">
        <v>1846</v>
      </c>
      <c r="G175" s="333">
        <v>44608.786032349541</v>
      </c>
      <c r="H175" s="332" t="s">
        <v>1837</v>
      </c>
      <c r="I175" s="332">
        <v>3</v>
      </c>
    </row>
    <row r="176" spans="1:9" x14ac:dyDescent="0.25">
      <c r="A176" s="332">
        <v>201</v>
      </c>
      <c r="B176" s="332" t="s">
        <v>2389</v>
      </c>
      <c r="C176" s="332" t="s">
        <v>1854</v>
      </c>
      <c r="G176" s="333">
        <v>44608.807696307871</v>
      </c>
      <c r="H176" s="332" t="s">
        <v>1837</v>
      </c>
      <c r="I176" s="332">
        <v>3</v>
      </c>
    </row>
    <row r="177" spans="1:9" x14ac:dyDescent="0.25">
      <c r="A177" s="332">
        <v>202</v>
      </c>
      <c r="B177" s="332" t="s">
        <v>2390</v>
      </c>
      <c r="C177" s="332" t="s">
        <v>1576</v>
      </c>
      <c r="G177" s="333">
        <v>44608.812834490738</v>
      </c>
      <c r="H177" s="332" t="s">
        <v>1837</v>
      </c>
      <c r="I177" s="332">
        <v>3</v>
      </c>
    </row>
    <row r="178" spans="1:9" x14ac:dyDescent="0.25">
      <c r="A178" s="332">
        <v>203</v>
      </c>
      <c r="B178" s="332" t="s">
        <v>2391</v>
      </c>
      <c r="C178" s="332" t="s">
        <v>1879</v>
      </c>
      <c r="G178" s="333">
        <v>44611.49773787037</v>
      </c>
      <c r="H178" s="332" t="s">
        <v>1880</v>
      </c>
      <c r="I178" s="332">
        <v>3</v>
      </c>
    </row>
    <row r="179" spans="1:9" x14ac:dyDescent="0.25">
      <c r="A179" s="332">
        <v>204</v>
      </c>
      <c r="B179" s="332" t="s">
        <v>2392</v>
      </c>
      <c r="C179" s="332" t="s">
        <v>1884</v>
      </c>
      <c r="G179" s="333">
        <v>44611.50425943287</v>
      </c>
      <c r="H179" s="332" t="s">
        <v>1880</v>
      </c>
      <c r="I179" s="332">
        <v>3</v>
      </c>
    </row>
    <row r="180" spans="1:9" x14ac:dyDescent="0.25">
      <c r="A180" s="332">
        <v>205</v>
      </c>
      <c r="B180" s="332" t="s">
        <v>2393</v>
      </c>
      <c r="C180" s="332" t="s">
        <v>1890</v>
      </c>
      <c r="G180" s="333">
        <v>44611.509207025461</v>
      </c>
      <c r="H180" s="332" t="s">
        <v>1880</v>
      </c>
      <c r="I180" s="332">
        <v>3</v>
      </c>
    </row>
    <row r="181" spans="1:9" x14ac:dyDescent="0.25">
      <c r="A181" s="332">
        <v>206</v>
      </c>
      <c r="B181" s="332" t="s">
        <v>2394</v>
      </c>
      <c r="C181" s="332" t="s">
        <v>1904</v>
      </c>
      <c r="G181" s="333">
        <v>44611.514259791664</v>
      </c>
      <c r="H181" s="332" t="s">
        <v>1880</v>
      </c>
      <c r="I181" s="332">
        <v>3</v>
      </c>
    </row>
    <row r="182" spans="1:9" x14ac:dyDescent="0.25">
      <c r="A182" s="332">
        <v>207</v>
      </c>
      <c r="B182" s="332" t="s">
        <v>2395</v>
      </c>
      <c r="C182" s="332" t="s">
        <v>1908</v>
      </c>
      <c r="G182" s="333">
        <v>44611.53023449074</v>
      </c>
      <c r="H182" s="332" t="s">
        <v>1880</v>
      </c>
      <c r="I182" s="332">
        <v>3</v>
      </c>
    </row>
    <row r="183" spans="1:9" x14ac:dyDescent="0.25">
      <c r="A183" s="332">
        <v>208</v>
      </c>
      <c r="B183" s="332" t="s">
        <v>2396</v>
      </c>
      <c r="C183" s="332" t="s">
        <v>1914</v>
      </c>
      <c r="G183" s="333">
        <v>44611.549124120371</v>
      </c>
      <c r="H183" s="332" t="s">
        <v>1880</v>
      </c>
      <c r="I183" s="332">
        <v>3</v>
      </c>
    </row>
    <row r="184" spans="1:9" x14ac:dyDescent="0.25">
      <c r="A184" s="332">
        <v>209</v>
      </c>
      <c r="B184" s="332" t="s">
        <v>2397</v>
      </c>
      <c r="C184" s="332" t="s">
        <v>1922</v>
      </c>
      <c r="G184" s="333">
        <v>44613.751517500001</v>
      </c>
      <c r="H184" s="332" t="s">
        <v>1923</v>
      </c>
      <c r="I184" s="332">
        <v>3</v>
      </c>
    </row>
    <row r="185" spans="1:9" x14ac:dyDescent="0.25">
      <c r="A185" s="332">
        <v>210</v>
      </c>
      <c r="B185" s="332" t="s">
        <v>2398</v>
      </c>
      <c r="C185" s="332" t="s">
        <v>1818</v>
      </c>
      <c r="G185" s="333">
        <v>45133.458344907405</v>
      </c>
      <c r="H185" s="332" t="s">
        <v>756</v>
      </c>
      <c r="I185" s="332">
        <v>3</v>
      </c>
    </row>
    <row r="186" spans="1:9" x14ac:dyDescent="0.25">
      <c r="A186" s="332">
        <v>211</v>
      </c>
      <c r="B186" s="332" t="s">
        <v>2399</v>
      </c>
      <c r="C186" s="332" t="s">
        <v>1969</v>
      </c>
      <c r="G186" s="333">
        <v>44613.770339768518</v>
      </c>
      <c r="H186" s="332" t="s">
        <v>1923</v>
      </c>
      <c r="I186" s="332">
        <v>3</v>
      </c>
    </row>
    <row r="187" spans="1:9" x14ac:dyDescent="0.25">
      <c r="A187" s="332">
        <v>212</v>
      </c>
      <c r="B187" s="332" t="s">
        <v>2400</v>
      </c>
      <c r="C187" s="332" t="s">
        <v>1978</v>
      </c>
      <c r="G187" s="333">
        <v>44615.969260254627</v>
      </c>
      <c r="H187" s="332" t="s">
        <v>1751</v>
      </c>
      <c r="I187" s="332">
        <v>3</v>
      </c>
    </row>
    <row r="188" spans="1:9" x14ac:dyDescent="0.25">
      <c r="A188" s="332">
        <v>213</v>
      </c>
      <c r="B188" s="332" t="s">
        <v>2401</v>
      </c>
      <c r="C188" s="332" t="s">
        <v>1980</v>
      </c>
      <c r="G188" s="333">
        <v>44615.970738703705</v>
      </c>
      <c r="H188" s="332" t="s">
        <v>1751</v>
      </c>
      <c r="I188" s="332">
        <v>3</v>
      </c>
    </row>
    <row r="189" spans="1:9" x14ac:dyDescent="0.25">
      <c r="A189" s="332">
        <v>214</v>
      </c>
      <c r="B189" s="332" t="s">
        <v>2402</v>
      </c>
      <c r="C189" s="332" t="s">
        <v>1982</v>
      </c>
      <c r="G189" s="333">
        <v>44615.97288202546</v>
      </c>
      <c r="H189" s="332" t="s">
        <v>1751</v>
      </c>
      <c r="I189" s="332">
        <v>3</v>
      </c>
    </row>
    <row r="190" spans="1:9" x14ac:dyDescent="0.25">
      <c r="A190" s="332">
        <v>215</v>
      </c>
      <c r="B190" s="332" t="s">
        <v>2403</v>
      </c>
      <c r="C190" s="332" t="s">
        <v>1951</v>
      </c>
      <c r="G190" s="333">
        <v>44615.977175416665</v>
      </c>
      <c r="H190" s="332" t="s">
        <v>1751</v>
      </c>
      <c r="I190" s="332">
        <v>3</v>
      </c>
    </row>
    <row r="191" spans="1:9" x14ac:dyDescent="0.25">
      <c r="A191" s="332">
        <v>216</v>
      </c>
      <c r="B191" s="332" t="s">
        <v>2404</v>
      </c>
      <c r="C191" s="332" t="s">
        <v>1983</v>
      </c>
      <c r="G191" s="333">
        <v>44615.979432708336</v>
      </c>
      <c r="H191" s="332" t="s">
        <v>1751</v>
      </c>
      <c r="I191" s="332">
        <v>3</v>
      </c>
    </row>
    <row r="192" spans="1:9" x14ac:dyDescent="0.25">
      <c r="A192" s="332">
        <v>217</v>
      </c>
      <c r="B192" s="332" t="s">
        <v>2405</v>
      </c>
      <c r="C192" s="332" t="s">
        <v>1984</v>
      </c>
      <c r="G192" s="333">
        <v>44615.981214444444</v>
      </c>
      <c r="H192" s="332" t="s">
        <v>1751</v>
      </c>
      <c r="I192" s="332">
        <v>3</v>
      </c>
    </row>
    <row r="193" spans="1:9" x14ac:dyDescent="0.25">
      <c r="A193" s="332">
        <v>218</v>
      </c>
      <c r="B193" s="332" t="s">
        <v>2406</v>
      </c>
      <c r="C193" s="332" t="s">
        <v>1790</v>
      </c>
      <c r="G193" s="333">
        <v>44615.991724444444</v>
      </c>
      <c r="H193" s="332" t="s">
        <v>1751</v>
      </c>
      <c r="I193" s="332">
        <v>3</v>
      </c>
    </row>
    <row r="194" spans="1:9" x14ac:dyDescent="0.25">
      <c r="A194" s="332">
        <v>219</v>
      </c>
      <c r="B194" s="332" t="s">
        <v>2407</v>
      </c>
      <c r="C194" s="332" t="s">
        <v>1985</v>
      </c>
      <c r="G194" s="333">
        <v>44615.993621608795</v>
      </c>
      <c r="H194" s="332" t="s">
        <v>1751</v>
      </c>
      <c r="I194" s="332">
        <v>3</v>
      </c>
    </row>
    <row r="195" spans="1:9" x14ac:dyDescent="0.25">
      <c r="A195" s="332">
        <v>220</v>
      </c>
      <c r="B195" s="332" t="s">
        <v>2408</v>
      </c>
      <c r="C195" s="332" t="s">
        <v>1986</v>
      </c>
      <c r="G195" s="333">
        <v>44616.272180173612</v>
      </c>
      <c r="H195" s="332" t="s">
        <v>1751</v>
      </c>
      <c r="I195" s="332">
        <v>3</v>
      </c>
    </row>
    <row r="196" spans="1:9" x14ac:dyDescent="0.25">
      <c r="A196" s="332">
        <v>221</v>
      </c>
      <c r="B196" s="332" t="s">
        <v>2409</v>
      </c>
      <c r="C196" s="332" t="s">
        <v>1988</v>
      </c>
      <c r="G196" s="333">
        <v>44616.274257118057</v>
      </c>
      <c r="H196" s="332" t="s">
        <v>1751</v>
      </c>
      <c r="I196" s="332">
        <v>3</v>
      </c>
    </row>
    <row r="197" spans="1:9" x14ac:dyDescent="0.25">
      <c r="A197" s="332">
        <v>222</v>
      </c>
      <c r="B197" s="332" t="s">
        <v>2410</v>
      </c>
      <c r="C197" s="332" t="s">
        <v>1873</v>
      </c>
      <c r="G197" s="333">
        <v>44616.277541886571</v>
      </c>
      <c r="H197" s="332" t="s">
        <v>1751</v>
      </c>
      <c r="I197" s="332">
        <v>3</v>
      </c>
    </row>
    <row r="198" spans="1:9" x14ac:dyDescent="0.25">
      <c r="A198" s="332">
        <v>223</v>
      </c>
      <c r="B198" s="332" t="s">
        <v>2411</v>
      </c>
      <c r="C198" s="332" t="s">
        <v>1992</v>
      </c>
      <c r="G198" s="333">
        <v>44616.282006701389</v>
      </c>
      <c r="H198" s="332" t="s">
        <v>1751</v>
      </c>
      <c r="I198" s="332">
        <v>3</v>
      </c>
    </row>
    <row r="199" spans="1:9" x14ac:dyDescent="0.25">
      <c r="A199" s="332">
        <v>224</v>
      </c>
      <c r="B199" s="332" t="s">
        <v>2412</v>
      </c>
      <c r="C199" s="332" t="s">
        <v>2000</v>
      </c>
      <c r="G199" s="333">
        <v>44616.856147893515</v>
      </c>
      <c r="H199" s="332" t="s">
        <v>1751</v>
      </c>
      <c r="I199" s="332">
        <v>3</v>
      </c>
    </row>
    <row r="200" spans="1:9" x14ac:dyDescent="0.25">
      <c r="A200" s="332">
        <v>225</v>
      </c>
      <c r="B200" s="332" t="s">
        <v>2413</v>
      </c>
      <c r="C200" s="332" t="s">
        <v>2009</v>
      </c>
      <c r="G200" s="333">
        <v>44618.507494814818</v>
      </c>
      <c r="H200" s="332" t="s">
        <v>1751</v>
      </c>
      <c r="I200" s="332">
        <v>3</v>
      </c>
    </row>
    <row r="201" spans="1:9" x14ac:dyDescent="0.25">
      <c r="A201" s="332">
        <v>226</v>
      </c>
      <c r="B201" s="332" t="s">
        <v>2414</v>
      </c>
      <c r="C201" s="332" t="s">
        <v>2017</v>
      </c>
      <c r="G201" s="333">
        <v>44626.722144004627</v>
      </c>
      <c r="H201" s="332" t="s">
        <v>2015</v>
      </c>
      <c r="I201" s="332">
        <v>3</v>
      </c>
    </row>
    <row r="202" spans="1:9" x14ac:dyDescent="0.25">
      <c r="A202" s="332">
        <v>227</v>
      </c>
      <c r="B202" s="332" t="s">
        <v>2415</v>
      </c>
      <c r="C202" s="332" t="s">
        <v>2020</v>
      </c>
      <c r="G202" s="333">
        <v>44626.725221157409</v>
      </c>
      <c r="H202" s="332" t="s">
        <v>2015</v>
      </c>
      <c r="I202" s="332">
        <v>3</v>
      </c>
    </row>
    <row r="203" spans="1:9" x14ac:dyDescent="0.25">
      <c r="A203" s="332">
        <v>228</v>
      </c>
      <c r="B203" s="332" t="s">
        <v>2416</v>
      </c>
      <c r="C203" s="332" t="s">
        <v>2023</v>
      </c>
      <c r="G203" s="333">
        <v>44626.734629803243</v>
      </c>
      <c r="H203" s="332" t="s">
        <v>2015</v>
      </c>
      <c r="I203" s="332">
        <v>3</v>
      </c>
    </row>
    <row r="204" spans="1:9" x14ac:dyDescent="0.25">
      <c r="A204" s="332">
        <v>229</v>
      </c>
      <c r="B204" s="332" t="s">
        <v>2417</v>
      </c>
      <c r="C204" s="332" t="s">
        <v>2024</v>
      </c>
      <c r="G204" s="333">
        <v>44626.740228449074</v>
      </c>
      <c r="H204" s="332" t="s">
        <v>2015</v>
      </c>
      <c r="I204" s="332">
        <v>3</v>
      </c>
    </row>
    <row r="205" spans="1:9" x14ac:dyDescent="0.25">
      <c r="A205" s="332">
        <v>230</v>
      </c>
      <c r="B205" s="332" t="s">
        <v>2418</v>
      </c>
      <c r="C205" s="332" t="s">
        <v>1578</v>
      </c>
      <c r="G205" s="333">
        <v>44626.742730266204</v>
      </c>
      <c r="H205" s="332" t="s">
        <v>2015</v>
      </c>
      <c r="I205" s="332">
        <v>3</v>
      </c>
    </row>
    <row r="206" spans="1:9" x14ac:dyDescent="0.25">
      <c r="A206" s="332">
        <v>231</v>
      </c>
      <c r="B206" s="332" t="s">
        <v>2419</v>
      </c>
      <c r="C206" s="332" t="s">
        <v>2028</v>
      </c>
      <c r="G206" s="333">
        <v>44626.760701666666</v>
      </c>
      <c r="H206" s="332" t="s">
        <v>2015</v>
      </c>
      <c r="I206" s="332">
        <v>3</v>
      </c>
    </row>
    <row r="207" spans="1:9" x14ac:dyDescent="0.25">
      <c r="A207" s="332">
        <v>232</v>
      </c>
      <c r="B207" s="332" t="s">
        <v>2420</v>
      </c>
      <c r="C207" s="332" t="s">
        <v>2030</v>
      </c>
      <c r="G207" s="333">
        <v>44626.762763657411</v>
      </c>
      <c r="H207" s="332" t="s">
        <v>2015</v>
      </c>
      <c r="I207" s="332">
        <v>3</v>
      </c>
    </row>
    <row r="208" spans="1:9" x14ac:dyDescent="0.25">
      <c r="A208" s="332">
        <v>233</v>
      </c>
      <c r="B208" s="332" t="s">
        <v>2421</v>
      </c>
      <c r="C208" s="332" t="s">
        <v>2032</v>
      </c>
      <c r="G208" s="333">
        <v>44626.771917615741</v>
      </c>
      <c r="H208" s="332" t="s">
        <v>2015</v>
      </c>
      <c r="I208" s="332">
        <v>3</v>
      </c>
    </row>
    <row r="209" spans="1:10" x14ac:dyDescent="0.25">
      <c r="A209" s="332">
        <v>234</v>
      </c>
      <c r="B209" s="332" t="s">
        <v>2422</v>
      </c>
      <c r="C209" s="332" t="s">
        <v>2035</v>
      </c>
      <c r="G209" s="333">
        <v>44626.775518877315</v>
      </c>
      <c r="H209" s="332" t="s">
        <v>2015</v>
      </c>
      <c r="I209" s="332">
        <v>3</v>
      </c>
    </row>
    <row r="210" spans="1:10" x14ac:dyDescent="0.25">
      <c r="A210" s="332">
        <v>235</v>
      </c>
      <c r="B210" s="332" t="s">
        <v>2423</v>
      </c>
      <c r="C210" s="332" t="s">
        <v>2036</v>
      </c>
      <c r="G210" s="333">
        <v>44626.785084236108</v>
      </c>
      <c r="H210" s="332" t="s">
        <v>2015</v>
      </c>
      <c r="I210" s="332">
        <v>3</v>
      </c>
    </row>
    <row r="211" spans="1:10" x14ac:dyDescent="0.25">
      <c r="A211" s="332">
        <v>236</v>
      </c>
      <c r="B211" s="332" t="s">
        <v>2424</v>
      </c>
      <c r="C211" s="332" t="s">
        <v>2037</v>
      </c>
      <c r="G211" s="333">
        <v>44626.787975347223</v>
      </c>
      <c r="H211" s="332" t="s">
        <v>2015</v>
      </c>
      <c r="I211" s="332">
        <v>3</v>
      </c>
    </row>
    <row r="212" spans="1:10" x14ac:dyDescent="0.25">
      <c r="A212" s="332">
        <v>237</v>
      </c>
      <c r="B212" s="332" t="s">
        <v>2425</v>
      </c>
      <c r="C212" s="332" t="s">
        <v>2426</v>
      </c>
      <c r="G212" s="333">
        <v>44642.761277708334</v>
      </c>
      <c r="H212" s="332" t="s">
        <v>2015</v>
      </c>
      <c r="I212" s="332">
        <v>1</v>
      </c>
      <c r="J212" s="332" t="s">
        <v>2427</v>
      </c>
    </row>
    <row r="213" spans="1:10" x14ac:dyDescent="0.25">
      <c r="A213" s="332">
        <v>238</v>
      </c>
      <c r="B213" s="332" t="s">
        <v>2428</v>
      </c>
      <c r="C213" s="332" t="s">
        <v>2429</v>
      </c>
      <c r="G213" s="333">
        <v>44642.761277708334</v>
      </c>
      <c r="H213" s="332" t="s">
        <v>2015</v>
      </c>
      <c r="I213" s="332">
        <v>1</v>
      </c>
    </row>
    <row r="214" spans="1:10" x14ac:dyDescent="0.25">
      <c r="A214" s="332">
        <v>239</v>
      </c>
      <c r="B214" s="332" t="s">
        <v>2430</v>
      </c>
      <c r="C214" s="332" t="s">
        <v>2431</v>
      </c>
      <c r="G214" s="333">
        <v>44682.352249930555</v>
      </c>
      <c r="H214" s="332" t="s">
        <v>2065</v>
      </c>
      <c r="I214" s="332">
        <v>3</v>
      </c>
    </row>
    <row r="215" spans="1:10" x14ac:dyDescent="0.25">
      <c r="A215" s="332">
        <v>240</v>
      </c>
      <c r="B215" s="332" t="s">
        <v>2432</v>
      </c>
      <c r="C215" s="332" t="s">
        <v>1208</v>
      </c>
      <c r="G215" s="333">
        <v>44731.932201643518</v>
      </c>
      <c r="H215" s="332" t="s">
        <v>1204</v>
      </c>
      <c r="I215" s="332">
        <v>3</v>
      </c>
    </row>
    <row r="216" spans="1:10" x14ac:dyDescent="0.25">
      <c r="A216" s="332">
        <v>241</v>
      </c>
      <c r="B216" s="332" t="s">
        <v>2433</v>
      </c>
      <c r="C216" s="332" t="s">
        <v>1266</v>
      </c>
      <c r="E216" s="332" t="s">
        <v>2289</v>
      </c>
      <c r="G216" s="333">
        <v>44731.932201643518</v>
      </c>
      <c r="H216" s="332" t="s">
        <v>1204</v>
      </c>
      <c r="I216" s="332">
        <v>3</v>
      </c>
    </row>
    <row r="217" spans="1:10" x14ac:dyDescent="0.25">
      <c r="A217" s="332">
        <v>242</v>
      </c>
      <c r="B217" s="332" t="s">
        <v>2434</v>
      </c>
      <c r="C217" s="332" t="s">
        <v>2124</v>
      </c>
      <c r="E217" s="332" t="s">
        <v>2289</v>
      </c>
      <c r="G217" s="333">
        <v>44731.932201643518</v>
      </c>
      <c r="H217" s="332" t="s">
        <v>1204</v>
      </c>
      <c r="I217" s="332">
        <v>3</v>
      </c>
    </row>
    <row r="218" spans="1:10" x14ac:dyDescent="0.25">
      <c r="A218" s="332">
        <v>243</v>
      </c>
      <c r="B218" s="332" t="s">
        <v>2435</v>
      </c>
      <c r="C218" s="332" t="s">
        <v>2066</v>
      </c>
      <c r="G218" s="333">
        <v>45262.458344907405</v>
      </c>
      <c r="H218" s="332" t="s">
        <v>810</v>
      </c>
      <c r="I218" s="332">
        <v>3</v>
      </c>
      <c r="J218" s="332" t="s">
        <v>2067</v>
      </c>
    </row>
    <row r="219" spans="1:10" x14ac:dyDescent="0.25">
      <c r="A219" s="332">
        <v>244</v>
      </c>
      <c r="B219" s="332" t="s">
        <v>2436</v>
      </c>
      <c r="C219" s="332" t="s">
        <v>2098</v>
      </c>
      <c r="G219" s="333">
        <v>45464.847453703704</v>
      </c>
      <c r="H219" s="332" t="s">
        <v>1827</v>
      </c>
    </row>
    <row r="220" spans="1:10" x14ac:dyDescent="0.25">
      <c r="A220" s="332">
        <v>245</v>
      </c>
      <c r="B220" s="332" t="s">
        <v>2437</v>
      </c>
      <c r="C220" s="332" t="s">
        <v>2123</v>
      </c>
      <c r="G220" s="333">
        <v>45466.847453703704</v>
      </c>
      <c r="H220" s="332" t="s">
        <v>1827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BD83F-C2F0-4BBC-A1B5-3A032892367C}">
  <dimension ref="A1:M4"/>
  <sheetViews>
    <sheetView workbookViewId="0">
      <selection sqref="A1:M4"/>
    </sheetView>
  </sheetViews>
  <sheetFormatPr defaultRowHeight="15" x14ac:dyDescent="0.25"/>
  <cols>
    <col min="2" max="2" width="12" customWidth="1"/>
    <col min="3" max="3" width="10.28515625" customWidth="1"/>
    <col min="4" max="4" width="9.28515625" customWidth="1"/>
    <col min="5" max="5" width="12.28515625" customWidth="1"/>
  </cols>
  <sheetData>
    <row r="1" spans="1:13" x14ac:dyDescent="0.2">
      <c r="A1" s="324" t="s">
        <v>0</v>
      </c>
      <c r="B1" s="20">
        <v>45459</v>
      </c>
      <c r="D1" s="324" t="s">
        <v>694</v>
      </c>
      <c r="E1" s="20"/>
    </row>
    <row r="2" spans="1:13" ht="15.75" thickBot="1" x14ac:dyDescent="0.3"/>
    <row r="3" spans="1:13" ht="36" x14ac:dyDescent="0.2">
      <c r="A3" s="324" t="s">
        <v>0</v>
      </c>
      <c r="B3" s="326" t="s">
        <v>3</v>
      </c>
      <c r="C3" s="325" t="s">
        <v>304</v>
      </c>
      <c r="D3" s="327" t="s">
        <v>5</v>
      </c>
      <c r="E3" s="326" t="s">
        <v>44</v>
      </c>
      <c r="F3" s="328" t="s">
        <v>6</v>
      </c>
      <c r="G3" s="329" t="s">
        <v>300</v>
      </c>
      <c r="H3" s="329" t="s">
        <v>339</v>
      </c>
      <c r="I3" s="330" t="s">
        <v>330</v>
      </c>
      <c r="J3" s="325" t="s">
        <v>328</v>
      </c>
      <c r="K3" s="326" t="s">
        <v>44</v>
      </c>
      <c r="L3" s="331" t="s">
        <v>7</v>
      </c>
      <c r="M3" s="78" t="s">
        <v>260</v>
      </c>
    </row>
    <row r="4" spans="1:13" x14ac:dyDescent="0.2">
      <c r="A4" s="336">
        <f>$B$1</f>
        <v>45459</v>
      </c>
      <c r="B4" s="337"/>
      <c r="C4" s="338"/>
      <c r="D4" s="339"/>
      <c r="E4" s="340"/>
      <c r="F4" s="341"/>
      <c r="G4" s="338"/>
      <c r="H4" s="338"/>
      <c r="I4" s="339"/>
      <c r="J4" s="339"/>
      <c r="K4" s="342" t="str">
        <f>IF(COUNTBLANK($V4),"",IFERROR(INDEX(Activos!$E$6:$E$1015,MATCH($V4,Activos!$U$6:$U$1015,0)),IFERROR(INDEX($N3:$N$5,MATCH($V4,$U3:$U$5,0)),"")))</f>
        <v/>
      </c>
      <c r="L4" s="342"/>
      <c r="M4" s="343"/>
    </row>
  </sheetData>
  <conditionalFormatting sqref="A4:M4">
    <cfRule type="expression" dxfId="21" priority="2">
      <formula>($T4&lt;&gt;"")</formula>
    </cfRule>
    <cfRule type="expression" dxfId="20" priority="7">
      <formula>$Y4</formula>
    </cfRule>
  </conditionalFormatting>
  <conditionalFormatting sqref="B4">
    <cfRule type="expression" dxfId="19" priority="65">
      <formula>OR($W4,$X4)</formula>
    </cfRule>
  </conditionalFormatting>
  <conditionalFormatting sqref="C4">
    <cfRule type="expression" dxfId="17" priority="67">
      <formula>IF(COUNTBLANK($D4),FALSE,NOT($S4))</formula>
    </cfRule>
  </conditionalFormatting>
  <conditionalFormatting sqref="G4:H4">
    <cfRule type="expression" dxfId="16" priority="1">
      <formula>$Y4</formula>
    </cfRule>
  </conditionalFormatting>
  <dataValidations count="5">
    <dataValidation allowBlank="1" showInputMessage="1" showErrorMessage="1" errorTitle="ERROR - FECHA NO VÀLIDA" error="Ingresar Fecha entre 01/01/2017 y Fecha de Hoy" sqref="B1 A3" xr:uid="{D1BB591F-0CAC-4B16-A7C9-BA39C3FD5B6D}"/>
    <dataValidation allowBlank="1" showInputMessage="1" showErrorMessage="1" errorTitle="AVISO" error="Confirmar Dueño." sqref="L4" xr:uid="{0B10AC9B-C09B-48CB-B9E6-C091DE47B60E}"/>
    <dataValidation type="list" allowBlank="1" showInputMessage="1" showErrorMessage="1" errorTitle="AVISO" error="Confirmar Dueño." sqref="K4" xr:uid="{70342AAC-141C-49E4-8825-D1474A83E0AE}">
      <formula1>$AJ$5:$AJ$11</formula1>
    </dataValidation>
    <dataValidation type="date" errorStyle="warning" allowBlank="1" showInputMessage="1" showErrorMessage="1" errorTitle="AVISO" error="Fecha fuera de rango. CONFIRMAR ENTRADA." sqref="A4" xr:uid="{26A537C1-4495-4DC8-B1AE-2D438CBFB735}">
      <formula1>42736</formula1>
      <formula2>$B$1+60</formula2>
    </dataValidation>
    <dataValidation type="custom" errorStyle="warning" allowBlank="1" showInputMessage="1" showErrorMessage="1" errorTitle="AVISO" error="La Caravana ingresada ya tiene registro (fue ingresada anteriormente). VERIFICAR DATOS." sqref="C4" xr:uid="{632B02A3-E1A7-4328-9E6C-BBD78EA8A4BD}">
      <formula1>IF($P$4=$AG$14,($T4=""),TRUE)</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6" id="{078524BA-D1D3-4F86-A2CF-09FC61642677}">
            <xm:f>IF(COUNTBLANK($D4),FALSE,NOT(IFERROR(MATCH($V4,Activos!$U$6:$U$1015,0),IFERROR(MATCH($V4,T$6:$U$6,0),FALSE))))</xm:f>
            <x14:dxf>
              <font>
                <i/>
                <sz val="11"/>
                <color rgb="FF757070"/>
              </font>
              <fill>
                <patternFill>
                  <bgColor rgb="FFFFFF00"/>
                </patternFill>
              </fill>
            </x14:dxf>
          </x14:cfRule>
          <xm:sqref>B4</xm:sqref>
        </x14:conditionalFormatting>
        <x14:conditionalFormatting xmlns:xm="http://schemas.microsoft.com/office/excel/2006/main">
          <x14:cfRule type="expression" priority="68" id="{A5F467E6-C94C-4E65-B4B3-7B9F8ABED05C}">
            <xm:f>IF(COUNTBLANK($D4),FALSE,NOT(IFERROR(MATCH($V4,Activos!T$6:T$1015,0),FALSE)))</xm:f>
            <x14:dxf>
              <font>
                <i/>
                <sz val="11"/>
                <color rgb="FF757070"/>
              </font>
              <fill>
                <patternFill>
                  <bgColor rgb="FFFFFF00"/>
                </patternFill>
              </fill>
            </x14:dxf>
          </x14:cfRule>
          <xm:sqref>K4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FF88-7924-4AFB-9BE2-5FB4E49F6E9D}">
  <dimension ref="A1:J1895"/>
  <sheetViews>
    <sheetView workbookViewId="0">
      <selection activeCell="H10" sqref="H10"/>
    </sheetView>
  </sheetViews>
  <sheetFormatPr defaultRowHeight="15" x14ac:dyDescent="0.25"/>
  <cols>
    <col min="1" max="2" width="9.140625" style="332"/>
    <col min="3" max="3" width="17.28515625" style="332" customWidth="1"/>
    <col min="4" max="4" width="22.140625" style="332" customWidth="1"/>
    <col min="5" max="5" width="9.140625" style="332"/>
    <col min="6" max="6" width="30.5703125" style="332" customWidth="1"/>
    <col min="7" max="16384" width="9.140625" style="332"/>
  </cols>
  <sheetData>
    <row r="1" spans="1:10" x14ac:dyDescent="0.25">
      <c r="A1" s="332" t="s">
        <v>695</v>
      </c>
      <c r="B1" s="332" t="s">
        <v>696</v>
      </c>
      <c r="C1" s="332" t="s">
        <v>697</v>
      </c>
      <c r="D1" s="332" t="s">
        <v>698</v>
      </c>
      <c r="E1" s="332" t="s">
        <v>699</v>
      </c>
      <c r="F1" s="332" t="s">
        <v>700</v>
      </c>
      <c r="G1" s="332" t="s">
        <v>701</v>
      </c>
      <c r="H1" s="332" t="s">
        <v>702</v>
      </c>
      <c r="I1" s="332" t="s">
        <v>703</v>
      </c>
      <c r="J1" s="332" t="s">
        <v>704</v>
      </c>
    </row>
    <row r="2" spans="1:10" x14ac:dyDescent="0.25">
      <c r="A2" s="332">
        <v>1</v>
      </c>
      <c r="B2" s="332">
        <v>1</v>
      </c>
      <c r="C2" s="332" t="s">
        <v>705</v>
      </c>
      <c r="D2" s="332" t="s">
        <v>706</v>
      </c>
      <c r="E2" s="333">
        <v>44354.261277708334</v>
      </c>
      <c r="F2" s="332" t="s">
        <v>707</v>
      </c>
      <c r="G2" s="332">
        <v>3.3</v>
      </c>
    </row>
    <row r="3" spans="1:10" x14ac:dyDescent="0.25">
      <c r="A3" s="332">
        <v>2</v>
      </c>
      <c r="B3" s="332">
        <v>1</v>
      </c>
      <c r="C3" s="332" t="s">
        <v>708</v>
      </c>
      <c r="D3" s="332" t="s">
        <v>709</v>
      </c>
      <c r="E3" s="333">
        <v>44354.261277708334</v>
      </c>
      <c r="F3" s="332" t="s">
        <v>707</v>
      </c>
      <c r="G3" s="332">
        <v>3.3</v>
      </c>
      <c r="J3" s="332" t="s">
        <v>710</v>
      </c>
    </row>
    <row r="4" spans="1:10" x14ac:dyDescent="0.25">
      <c r="A4" s="332">
        <v>3</v>
      </c>
      <c r="B4" s="332">
        <v>1</v>
      </c>
      <c r="C4" s="332" t="s">
        <v>260</v>
      </c>
      <c r="D4" s="332" t="s">
        <v>711</v>
      </c>
      <c r="E4" s="333">
        <v>44354.261277708334</v>
      </c>
      <c r="F4" s="332" t="s">
        <v>707</v>
      </c>
      <c r="G4" s="332">
        <v>3.3</v>
      </c>
      <c r="I4" s="332">
        <v>10</v>
      </c>
    </row>
    <row r="5" spans="1:10" x14ac:dyDescent="0.25">
      <c r="A5" s="332">
        <v>4</v>
      </c>
      <c r="B5" s="332">
        <v>2</v>
      </c>
      <c r="C5" s="332" t="s">
        <v>712</v>
      </c>
      <c r="D5" s="332" t="s">
        <v>706</v>
      </c>
      <c r="E5" s="333">
        <v>44354.261277708334</v>
      </c>
      <c r="F5" s="332" t="s">
        <v>713</v>
      </c>
      <c r="G5" s="332">
        <v>3.3</v>
      </c>
      <c r="I5" s="332">
        <v>6</v>
      </c>
    </row>
    <row r="6" spans="1:10" x14ac:dyDescent="0.25">
      <c r="A6" s="332">
        <v>5</v>
      </c>
      <c r="B6" s="332">
        <v>2</v>
      </c>
      <c r="C6" s="332" t="s">
        <v>714</v>
      </c>
      <c r="D6" s="332" t="s">
        <v>715</v>
      </c>
      <c r="E6" s="333">
        <v>44354.261277708334</v>
      </c>
      <c r="F6" s="332" t="s">
        <v>713</v>
      </c>
      <c r="G6" s="332">
        <v>3.3</v>
      </c>
      <c r="J6" s="332" t="s">
        <v>716</v>
      </c>
    </row>
    <row r="7" spans="1:10" x14ac:dyDescent="0.25">
      <c r="A7" s="332">
        <v>6</v>
      </c>
      <c r="B7" s="332">
        <v>2</v>
      </c>
      <c r="C7" s="332" t="s">
        <v>717</v>
      </c>
      <c r="D7" s="332" t="s">
        <v>718</v>
      </c>
      <c r="E7" s="333">
        <v>44354.261277708334</v>
      </c>
      <c r="F7" s="332" t="s">
        <v>713</v>
      </c>
      <c r="G7" s="332">
        <v>3.3</v>
      </c>
      <c r="J7" s="332" t="s">
        <v>719</v>
      </c>
    </row>
    <row r="8" spans="1:10" x14ac:dyDescent="0.25">
      <c r="A8" s="332">
        <v>7</v>
      </c>
      <c r="B8" s="332">
        <v>2</v>
      </c>
      <c r="C8" s="332" t="s">
        <v>720</v>
      </c>
      <c r="D8" s="332" t="s">
        <v>721</v>
      </c>
      <c r="E8" s="333">
        <v>44354.261277708334</v>
      </c>
      <c r="F8" s="332" t="s">
        <v>713</v>
      </c>
      <c r="G8" s="332">
        <v>3.3</v>
      </c>
      <c r="J8" s="332" t="s">
        <v>722</v>
      </c>
    </row>
    <row r="9" spans="1:10" x14ac:dyDescent="0.25">
      <c r="A9" s="332">
        <v>8</v>
      </c>
      <c r="B9" s="332">
        <v>2</v>
      </c>
      <c r="C9" s="332" t="s">
        <v>356</v>
      </c>
      <c r="D9" s="332" t="s">
        <v>723</v>
      </c>
      <c r="E9" s="333">
        <v>44354.261277708334</v>
      </c>
      <c r="F9" s="332" t="s">
        <v>713</v>
      </c>
      <c r="G9" s="332">
        <v>3.3</v>
      </c>
      <c r="J9" s="332" t="s">
        <v>724</v>
      </c>
    </row>
    <row r="10" spans="1:10" x14ac:dyDescent="0.25">
      <c r="A10" s="332">
        <v>10</v>
      </c>
      <c r="B10" s="332">
        <v>2</v>
      </c>
      <c r="C10" s="332" t="s">
        <v>260</v>
      </c>
      <c r="D10" s="332" t="s">
        <v>711</v>
      </c>
      <c r="E10" s="333">
        <v>44354.261277708334</v>
      </c>
      <c r="F10" s="332" t="s">
        <v>713</v>
      </c>
      <c r="G10" s="332">
        <v>3.3</v>
      </c>
      <c r="I10" s="332">
        <v>10</v>
      </c>
      <c r="J10" s="332" t="s">
        <v>725</v>
      </c>
    </row>
    <row r="11" spans="1:10" x14ac:dyDescent="0.25">
      <c r="A11" s="332">
        <v>11</v>
      </c>
      <c r="B11" s="332">
        <v>3</v>
      </c>
      <c r="C11" s="332" t="s">
        <v>726</v>
      </c>
      <c r="D11" s="332" t="s">
        <v>706</v>
      </c>
      <c r="E11" s="333">
        <v>44354.261277708334</v>
      </c>
      <c r="F11" s="332" t="s">
        <v>727</v>
      </c>
      <c r="G11" s="332">
        <v>3.3</v>
      </c>
      <c r="J11" s="332" t="s">
        <v>728</v>
      </c>
    </row>
    <row r="12" spans="1:10" x14ac:dyDescent="0.25">
      <c r="A12" s="332">
        <v>12</v>
      </c>
      <c r="B12" s="332">
        <v>3</v>
      </c>
      <c r="C12" s="332" t="s">
        <v>729</v>
      </c>
      <c r="D12" s="332" t="s">
        <v>730</v>
      </c>
      <c r="E12" s="333">
        <v>44354.261277708334</v>
      </c>
      <c r="F12" s="332" t="s">
        <v>727</v>
      </c>
      <c r="G12" s="332">
        <v>3.3</v>
      </c>
      <c r="J12" s="332" t="s">
        <v>731</v>
      </c>
    </row>
    <row r="13" spans="1:10" x14ac:dyDescent="0.25">
      <c r="A13" s="332">
        <v>13</v>
      </c>
      <c r="B13" s="332">
        <v>3</v>
      </c>
      <c r="C13" s="332" t="s">
        <v>714</v>
      </c>
      <c r="D13" s="332" t="s">
        <v>715</v>
      </c>
      <c r="E13" s="333">
        <v>44354.261277708334</v>
      </c>
      <c r="F13" s="332" t="s">
        <v>727</v>
      </c>
      <c r="G13" s="332">
        <v>3.3</v>
      </c>
      <c r="J13" s="332" t="s">
        <v>732</v>
      </c>
    </row>
    <row r="14" spans="1:10" x14ac:dyDescent="0.25">
      <c r="A14" s="332">
        <v>14</v>
      </c>
      <c r="B14" s="332">
        <v>3</v>
      </c>
      <c r="C14" s="332" t="s">
        <v>260</v>
      </c>
      <c r="D14" s="332" t="s">
        <v>711</v>
      </c>
      <c r="E14" s="333">
        <v>44354.261277708334</v>
      </c>
      <c r="F14" s="332" t="s">
        <v>727</v>
      </c>
      <c r="G14" s="332">
        <v>3.3</v>
      </c>
      <c r="I14" s="332">
        <v>10</v>
      </c>
    </row>
    <row r="15" spans="1:10" x14ac:dyDescent="0.25">
      <c r="A15" s="332">
        <v>15</v>
      </c>
      <c r="B15" s="332">
        <v>4</v>
      </c>
      <c r="C15" s="332" t="s">
        <v>733</v>
      </c>
      <c r="D15" s="332" t="s">
        <v>706</v>
      </c>
      <c r="E15" s="333">
        <v>44354.261277708334</v>
      </c>
      <c r="F15" s="332" t="s">
        <v>734</v>
      </c>
      <c r="G15" s="332">
        <v>3.3</v>
      </c>
      <c r="J15" s="332" t="s">
        <v>735</v>
      </c>
    </row>
    <row r="16" spans="1:10" x14ac:dyDescent="0.25">
      <c r="A16" s="332">
        <v>16</v>
      </c>
      <c r="B16" s="332">
        <v>4</v>
      </c>
      <c r="C16" s="332" t="s">
        <v>736</v>
      </c>
      <c r="D16" s="332" t="s">
        <v>737</v>
      </c>
      <c r="E16" s="333">
        <v>44354.261277708334</v>
      </c>
      <c r="F16" s="332" t="s">
        <v>734</v>
      </c>
      <c r="G16" s="332">
        <v>3.3</v>
      </c>
      <c r="J16" s="332" t="s">
        <v>738</v>
      </c>
    </row>
    <row r="17" spans="1:10" x14ac:dyDescent="0.25">
      <c r="A17" s="332">
        <v>17</v>
      </c>
      <c r="B17" s="332">
        <v>4</v>
      </c>
      <c r="C17" s="332" t="s">
        <v>739</v>
      </c>
      <c r="D17" s="332" t="s">
        <v>721</v>
      </c>
      <c r="E17" s="333">
        <v>44354.261277708334</v>
      </c>
      <c r="F17" s="332" t="s">
        <v>734</v>
      </c>
      <c r="G17" s="332">
        <v>3.3</v>
      </c>
    </row>
    <row r="18" spans="1:10" x14ac:dyDescent="0.25">
      <c r="A18" s="332">
        <v>18</v>
      </c>
      <c r="B18" s="332">
        <v>4</v>
      </c>
      <c r="C18" s="332" t="s">
        <v>714</v>
      </c>
      <c r="D18" s="332" t="s">
        <v>715</v>
      </c>
      <c r="E18" s="333">
        <v>44354.261277708334</v>
      </c>
      <c r="F18" s="332" t="s">
        <v>734</v>
      </c>
      <c r="G18" s="332">
        <v>3.3</v>
      </c>
    </row>
    <row r="19" spans="1:10" x14ac:dyDescent="0.25">
      <c r="A19" s="332">
        <v>19</v>
      </c>
      <c r="B19" s="332">
        <v>4</v>
      </c>
      <c r="C19" s="332" t="s">
        <v>717</v>
      </c>
      <c r="D19" s="332" t="s">
        <v>718</v>
      </c>
      <c r="E19" s="333">
        <v>44354.261277708334</v>
      </c>
      <c r="F19" s="332" t="s">
        <v>734</v>
      </c>
      <c r="G19" s="332">
        <v>3.3</v>
      </c>
      <c r="J19" s="332" t="s">
        <v>740</v>
      </c>
    </row>
    <row r="20" spans="1:10" x14ac:dyDescent="0.25">
      <c r="A20" s="332">
        <v>20</v>
      </c>
      <c r="B20" s="332">
        <v>4</v>
      </c>
      <c r="C20" s="332" t="s">
        <v>260</v>
      </c>
      <c r="D20" s="332" t="s">
        <v>711</v>
      </c>
      <c r="E20" s="333">
        <v>44354.261277708334</v>
      </c>
      <c r="F20" s="332" t="s">
        <v>734</v>
      </c>
      <c r="G20" s="332">
        <v>3.3</v>
      </c>
      <c r="I20" s="332">
        <v>10</v>
      </c>
    </row>
    <row r="21" spans="1:10" x14ac:dyDescent="0.25">
      <c r="A21" s="332">
        <v>21</v>
      </c>
      <c r="B21" s="332">
        <v>5</v>
      </c>
      <c r="C21" s="332" t="s">
        <v>741</v>
      </c>
      <c r="D21" s="332" t="s">
        <v>706</v>
      </c>
      <c r="E21" s="333">
        <v>44354.261277708334</v>
      </c>
      <c r="F21" s="332" t="s">
        <v>742</v>
      </c>
      <c r="G21" s="332">
        <v>3.3</v>
      </c>
      <c r="I21" s="332">
        <v>1</v>
      </c>
      <c r="J21" s="332" t="s">
        <v>743</v>
      </c>
    </row>
    <row r="22" spans="1:10" x14ac:dyDescent="0.25">
      <c r="A22" s="332">
        <v>22</v>
      </c>
      <c r="B22" s="332">
        <v>5</v>
      </c>
      <c r="C22" s="332" t="s">
        <v>714</v>
      </c>
      <c r="D22" s="332" t="s">
        <v>715</v>
      </c>
      <c r="E22" s="333">
        <v>44354.261277708334</v>
      </c>
      <c r="F22" s="332" t="s">
        <v>742</v>
      </c>
      <c r="G22" s="332">
        <v>3.3</v>
      </c>
      <c r="J22" s="332" t="s">
        <v>744</v>
      </c>
    </row>
    <row r="23" spans="1:10" x14ac:dyDescent="0.25">
      <c r="A23" s="332">
        <v>23</v>
      </c>
      <c r="B23" s="332">
        <v>5</v>
      </c>
      <c r="C23" s="332" t="s">
        <v>745</v>
      </c>
      <c r="D23" s="332" t="s">
        <v>730</v>
      </c>
      <c r="E23" s="333">
        <v>44354.261277708334</v>
      </c>
      <c r="F23" s="332" t="s">
        <v>742</v>
      </c>
      <c r="G23" s="332">
        <v>3.3</v>
      </c>
      <c r="J23" s="332" t="s">
        <v>746</v>
      </c>
    </row>
    <row r="24" spans="1:10" x14ac:dyDescent="0.25">
      <c r="A24" s="332">
        <v>24</v>
      </c>
      <c r="B24" s="332">
        <v>5</v>
      </c>
      <c r="C24" s="332" t="s">
        <v>747</v>
      </c>
      <c r="D24" s="332" t="s">
        <v>748</v>
      </c>
      <c r="E24" s="333">
        <v>44354.261277708334</v>
      </c>
      <c r="F24" s="332" t="s">
        <v>742</v>
      </c>
      <c r="G24" s="332">
        <v>3.3</v>
      </c>
      <c r="I24" s="332">
        <v>9</v>
      </c>
      <c r="J24" s="332" t="s">
        <v>749</v>
      </c>
    </row>
    <row r="25" spans="1:10" x14ac:dyDescent="0.25">
      <c r="A25" s="332">
        <v>25</v>
      </c>
      <c r="B25" s="332">
        <v>5</v>
      </c>
      <c r="C25" s="332" t="s">
        <v>750</v>
      </c>
      <c r="D25" s="332" t="s">
        <v>751</v>
      </c>
      <c r="E25" s="333">
        <v>44354.261277708334</v>
      </c>
      <c r="F25" s="332" t="s">
        <v>742</v>
      </c>
      <c r="G25" s="332">
        <v>3.3</v>
      </c>
      <c r="J25" s="332" t="s">
        <v>752</v>
      </c>
    </row>
    <row r="26" spans="1:10" x14ac:dyDescent="0.25">
      <c r="A26" s="332">
        <v>26</v>
      </c>
      <c r="B26" s="332">
        <v>5</v>
      </c>
      <c r="C26" s="332" t="s">
        <v>260</v>
      </c>
      <c r="D26" s="332" t="s">
        <v>711</v>
      </c>
      <c r="E26" s="333">
        <v>44354.261277708334</v>
      </c>
      <c r="F26" s="332" t="s">
        <v>742</v>
      </c>
      <c r="G26" s="332">
        <v>3.3</v>
      </c>
      <c r="I26" s="332">
        <v>10</v>
      </c>
    </row>
    <row r="27" spans="1:10" x14ac:dyDescent="0.25">
      <c r="A27" s="332">
        <v>27</v>
      </c>
      <c r="B27" s="332">
        <v>120</v>
      </c>
      <c r="C27" s="332" t="s">
        <v>753</v>
      </c>
      <c r="D27" s="332" t="s">
        <v>754</v>
      </c>
      <c r="E27" s="333">
        <v>45124.593217592592</v>
      </c>
      <c r="F27" s="332" t="s">
        <v>755</v>
      </c>
      <c r="G27" s="332" t="s">
        <v>756</v>
      </c>
      <c r="J27" s="332" t="s">
        <v>757</v>
      </c>
    </row>
    <row r="28" spans="1:10" x14ac:dyDescent="0.25">
      <c r="A28" s="332">
        <v>28</v>
      </c>
      <c r="B28" s="332">
        <v>122</v>
      </c>
      <c r="C28" s="332" t="s">
        <v>758</v>
      </c>
      <c r="D28" s="332" t="s">
        <v>759</v>
      </c>
      <c r="E28" s="333">
        <v>44354.261277708334</v>
      </c>
      <c r="F28" s="332" t="s">
        <v>760</v>
      </c>
      <c r="G28" s="332" t="s">
        <v>756</v>
      </c>
      <c r="J28" s="332" t="s">
        <v>761</v>
      </c>
    </row>
    <row r="29" spans="1:10" x14ac:dyDescent="0.25">
      <c r="A29" s="332">
        <v>29</v>
      </c>
      <c r="B29" s="332">
        <v>6</v>
      </c>
      <c r="C29" s="332" t="s">
        <v>762</v>
      </c>
      <c r="D29" s="332" t="s">
        <v>763</v>
      </c>
      <c r="E29" s="333">
        <v>45128.875009004631</v>
      </c>
      <c r="F29" s="332" t="s">
        <v>755</v>
      </c>
      <c r="G29" s="332" t="s">
        <v>756</v>
      </c>
      <c r="J29" s="332" t="s">
        <v>764</v>
      </c>
    </row>
    <row r="30" spans="1:10" x14ac:dyDescent="0.25">
      <c r="A30" s="332">
        <v>30</v>
      </c>
      <c r="B30" s="332">
        <v>2</v>
      </c>
      <c r="C30" s="332" t="s">
        <v>765</v>
      </c>
      <c r="D30" s="332" t="s">
        <v>766</v>
      </c>
      <c r="E30" s="333">
        <v>45130.625010289354</v>
      </c>
      <c r="F30" s="332" t="s">
        <v>713</v>
      </c>
      <c r="G30" s="332" t="s">
        <v>756</v>
      </c>
      <c r="J30" s="332" t="s">
        <v>767</v>
      </c>
    </row>
    <row r="31" spans="1:10" x14ac:dyDescent="0.25">
      <c r="A31" s="332">
        <v>31</v>
      </c>
      <c r="B31" s="332">
        <v>13</v>
      </c>
      <c r="C31" s="332" t="s">
        <v>768</v>
      </c>
      <c r="D31" s="332" t="s">
        <v>730</v>
      </c>
      <c r="E31" s="333">
        <v>45128.8516928588</v>
      </c>
      <c r="F31" s="332" t="s">
        <v>769</v>
      </c>
      <c r="G31" s="332" t="s">
        <v>756</v>
      </c>
    </row>
    <row r="32" spans="1:10" x14ac:dyDescent="0.25">
      <c r="A32" s="332">
        <v>34</v>
      </c>
      <c r="B32" s="332">
        <v>8</v>
      </c>
      <c r="C32" s="332" t="s">
        <v>770</v>
      </c>
      <c r="D32" s="332" t="s">
        <v>706</v>
      </c>
      <c r="E32" s="333">
        <v>44354.261277708334</v>
      </c>
      <c r="F32" s="332" t="s">
        <v>771</v>
      </c>
      <c r="G32" s="332">
        <v>3.3</v>
      </c>
    </row>
    <row r="33" spans="1:10" x14ac:dyDescent="0.25">
      <c r="A33" s="332">
        <v>35</v>
      </c>
      <c r="B33" s="332">
        <v>8</v>
      </c>
      <c r="C33" s="332" t="s">
        <v>714</v>
      </c>
      <c r="D33" s="332" t="s">
        <v>715</v>
      </c>
      <c r="E33" s="333">
        <v>44354.261277708334</v>
      </c>
      <c r="F33" s="332" t="s">
        <v>771</v>
      </c>
      <c r="G33" s="332">
        <v>3.3</v>
      </c>
      <c r="J33" s="332" t="s">
        <v>772</v>
      </c>
    </row>
    <row r="34" spans="1:10" x14ac:dyDescent="0.25">
      <c r="A34" s="332">
        <v>36</v>
      </c>
      <c r="B34" s="332">
        <v>8</v>
      </c>
      <c r="C34" s="332" t="s">
        <v>773</v>
      </c>
      <c r="D34" s="332" t="s">
        <v>774</v>
      </c>
      <c r="E34" s="333">
        <v>44354.261277708334</v>
      </c>
      <c r="F34" s="332" t="s">
        <v>771</v>
      </c>
      <c r="G34" s="332">
        <v>3.3</v>
      </c>
      <c r="J34" s="332" t="s">
        <v>775</v>
      </c>
    </row>
    <row r="35" spans="1:10" x14ac:dyDescent="0.25">
      <c r="A35" s="332">
        <v>37</v>
      </c>
      <c r="B35" s="332">
        <v>8</v>
      </c>
      <c r="C35" s="332" t="s">
        <v>776</v>
      </c>
      <c r="D35" s="332" t="s">
        <v>730</v>
      </c>
      <c r="E35" s="333">
        <v>44354.261277708334</v>
      </c>
      <c r="F35" s="332" t="s">
        <v>771</v>
      </c>
      <c r="G35" s="332">
        <v>3.3</v>
      </c>
      <c r="J35" s="332" t="s">
        <v>777</v>
      </c>
    </row>
    <row r="36" spans="1:10" x14ac:dyDescent="0.25">
      <c r="A36" s="332">
        <v>38</v>
      </c>
      <c r="B36" s="332">
        <v>8</v>
      </c>
      <c r="C36" s="332" t="s">
        <v>778</v>
      </c>
      <c r="D36" s="332" t="s">
        <v>779</v>
      </c>
      <c r="E36" s="333">
        <v>44354.261277708334</v>
      </c>
      <c r="F36" s="332" t="s">
        <v>771</v>
      </c>
      <c r="G36" s="332">
        <v>3.3</v>
      </c>
      <c r="J36" s="332" t="s">
        <v>780</v>
      </c>
    </row>
    <row r="37" spans="1:10" x14ac:dyDescent="0.25">
      <c r="A37" s="332">
        <v>39</v>
      </c>
      <c r="B37" s="332">
        <v>8</v>
      </c>
      <c r="C37" s="332" t="s">
        <v>781</v>
      </c>
      <c r="D37" s="332" t="s">
        <v>782</v>
      </c>
      <c r="E37" s="333">
        <v>44354.261277708334</v>
      </c>
      <c r="F37" s="332" t="s">
        <v>771</v>
      </c>
      <c r="G37" s="332">
        <v>3.3</v>
      </c>
    </row>
    <row r="38" spans="1:10" x14ac:dyDescent="0.25">
      <c r="A38" s="332">
        <v>40</v>
      </c>
      <c r="B38" s="332">
        <v>8</v>
      </c>
      <c r="C38" s="332" t="s">
        <v>783</v>
      </c>
      <c r="D38" s="332" t="s">
        <v>784</v>
      </c>
      <c r="E38" s="333">
        <v>44354.261277708334</v>
      </c>
      <c r="F38" s="332" t="s">
        <v>771</v>
      </c>
      <c r="G38" s="332">
        <v>3.3</v>
      </c>
    </row>
    <row r="39" spans="1:10" x14ac:dyDescent="0.25">
      <c r="A39" s="332">
        <v>41</v>
      </c>
      <c r="B39" s="332">
        <v>8</v>
      </c>
      <c r="C39" s="332" t="s">
        <v>785</v>
      </c>
      <c r="D39" s="332" t="s">
        <v>786</v>
      </c>
      <c r="E39" s="333">
        <v>44354.261277708334</v>
      </c>
      <c r="F39" s="332" t="s">
        <v>771</v>
      </c>
      <c r="G39" s="332">
        <v>3.3</v>
      </c>
    </row>
    <row r="40" spans="1:10" x14ac:dyDescent="0.25">
      <c r="A40" s="332">
        <v>42</v>
      </c>
      <c r="B40" s="332">
        <v>8</v>
      </c>
      <c r="C40" s="332" t="s">
        <v>260</v>
      </c>
      <c r="D40" s="332" t="s">
        <v>711</v>
      </c>
      <c r="E40" s="333">
        <v>44354.261277708334</v>
      </c>
      <c r="F40" s="332" t="s">
        <v>771</v>
      </c>
      <c r="G40" s="332">
        <v>3.3</v>
      </c>
      <c r="I40" s="332">
        <v>10</v>
      </c>
    </row>
    <row r="41" spans="1:10" x14ac:dyDescent="0.25">
      <c r="A41" s="332">
        <v>43</v>
      </c>
      <c r="B41" s="332">
        <v>9</v>
      </c>
      <c r="C41" s="332" t="s">
        <v>787</v>
      </c>
      <c r="D41" s="332" t="s">
        <v>706</v>
      </c>
      <c r="E41" s="333">
        <v>44354.261277708334</v>
      </c>
      <c r="F41" s="332" t="s">
        <v>788</v>
      </c>
      <c r="G41" s="332">
        <v>3.3</v>
      </c>
      <c r="J41" s="332" t="s">
        <v>789</v>
      </c>
    </row>
    <row r="42" spans="1:10" x14ac:dyDescent="0.25">
      <c r="A42" s="332">
        <v>44</v>
      </c>
      <c r="B42" s="332">
        <v>9</v>
      </c>
      <c r="C42" s="332" t="s">
        <v>790</v>
      </c>
      <c r="D42" s="332" t="s">
        <v>730</v>
      </c>
      <c r="E42" s="333">
        <v>44354.261277708334</v>
      </c>
      <c r="F42" s="332" t="s">
        <v>788</v>
      </c>
      <c r="G42" s="332">
        <v>3.3</v>
      </c>
    </row>
    <row r="43" spans="1:10" x14ac:dyDescent="0.25">
      <c r="A43" s="332">
        <v>46</v>
      </c>
      <c r="B43" s="332">
        <v>9</v>
      </c>
      <c r="C43" s="332" t="s">
        <v>260</v>
      </c>
      <c r="D43" s="332" t="s">
        <v>711</v>
      </c>
      <c r="E43" s="333">
        <v>44354.261277708334</v>
      </c>
      <c r="F43" s="332" t="s">
        <v>788</v>
      </c>
      <c r="G43" s="332">
        <v>3.3</v>
      </c>
      <c r="I43" s="332">
        <v>10</v>
      </c>
    </row>
    <row r="44" spans="1:10" x14ac:dyDescent="0.25">
      <c r="A44" s="332">
        <v>47</v>
      </c>
      <c r="B44" s="332">
        <v>10</v>
      </c>
      <c r="C44" s="332" t="s">
        <v>717</v>
      </c>
      <c r="D44" s="332" t="s">
        <v>706</v>
      </c>
      <c r="E44" s="333">
        <v>44354.261277708334</v>
      </c>
      <c r="F44" s="332" t="s">
        <v>791</v>
      </c>
      <c r="G44" s="332">
        <v>3.3</v>
      </c>
    </row>
    <row r="45" spans="1:10" x14ac:dyDescent="0.25">
      <c r="A45" s="332">
        <v>48</v>
      </c>
      <c r="B45" s="332">
        <v>10</v>
      </c>
      <c r="C45" s="332" t="s">
        <v>792</v>
      </c>
      <c r="D45" s="332" t="s">
        <v>730</v>
      </c>
      <c r="E45" s="333">
        <v>44354.261277708334</v>
      </c>
      <c r="F45" s="332" t="s">
        <v>791</v>
      </c>
      <c r="G45" s="332">
        <v>3.3</v>
      </c>
    </row>
    <row r="46" spans="1:10" x14ac:dyDescent="0.25">
      <c r="A46" s="332">
        <v>49</v>
      </c>
      <c r="B46" s="332">
        <v>10</v>
      </c>
      <c r="C46" s="332" t="s">
        <v>260</v>
      </c>
      <c r="D46" s="332" t="s">
        <v>711</v>
      </c>
      <c r="E46" s="333">
        <v>44354.261277708334</v>
      </c>
      <c r="F46" s="332" t="s">
        <v>791</v>
      </c>
      <c r="G46" s="332">
        <v>3.3</v>
      </c>
      <c r="I46" s="332">
        <v>10</v>
      </c>
    </row>
    <row r="47" spans="1:10" x14ac:dyDescent="0.25">
      <c r="A47" s="332">
        <v>50</v>
      </c>
      <c r="B47" s="332">
        <v>11</v>
      </c>
      <c r="C47" s="332" t="s">
        <v>793</v>
      </c>
      <c r="D47" s="332" t="s">
        <v>706</v>
      </c>
      <c r="E47" s="333">
        <v>44354.261277708334</v>
      </c>
      <c r="F47" s="332" t="s">
        <v>794</v>
      </c>
      <c r="G47" s="332">
        <v>3.3</v>
      </c>
    </row>
    <row r="48" spans="1:10" x14ac:dyDescent="0.25">
      <c r="A48" s="332">
        <v>51</v>
      </c>
      <c r="B48" s="332">
        <v>11</v>
      </c>
      <c r="C48" s="332" t="s">
        <v>795</v>
      </c>
      <c r="D48" s="332" t="s">
        <v>796</v>
      </c>
      <c r="E48" s="333">
        <v>44354.261277708334</v>
      </c>
      <c r="F48" s="332" t="s">
        <v>794</v>
      </c>
      <c r="G48" s="332">
        <v>3.3</v>
      </c>
    </row>
    <row r="49" spans="1:10" x14ac:dyDescent="0.25">
      <c r="A49" s="332">
        <v>52</v>
      </c>
      <c r="B49" s="332">
        <v>11</v>
      </c>
      <c r="C49" s="332" t="s">
        <v>797</v>
      </c>
      <c r="D49" s="332" t="s">
        <v>715</v>
      </c>
      <c r="E49" s="333">
        <v>44354.261277708334</v>
      </c>
      <c r="F49" s="332" t="s">
        <v>794</v>
      </c>
      <c r="G49" s="332">
        <v>3.3</v>
      </c>
    </row>
    <row r="50" spans="1:10" x14ac:dyDescent="0.25">
      <c r="A50" s="332">
        <v>53</v>
      </c>
      <c r="B50" s="332">
        <v>11</v>
      </c>
      <c r="C50" s="332" t="s">
        <v>260</v>
      </c>
      <c r="D50" s="332" t="s">
        <v>711</v>
      </c>
      <c r="E50" s="333">
        <v>44354.261277708334</v>
      </c>
      <c r="F50" s="332" t="s">
        <v>794</v>
      </c>
      <c r="G50" s="332">
        <v>3.3</v>
      </c>
      <c r="I50" s="332">
        <v>10</v>
      </c>
    </row>
    <row r="51" spans="1:10" x14ac:dyDescent="0.25">
      <c r="A51" s="332">
        <v>54</v>
      </c>
      <c r="B51" s="332">
        <v>12</v>
      </c>
      <c r="C51" s="332" t="s">
        <v>798</v>
      </c>
      <c r="D51" s="332" t="s">
        <v>706</v>
      </c>
      <c r="E51" s="333">
        <v>44354.261277708334</v>
      </c>
      <c r="F51" s="332" t="s">
        <v>799</v>
      </c>
      <c r="G51" s="332">
        <v>3.3</v>
      </c>
      <c r="I51" s="332">
        <v>7</v>
      </c>
      <c r="J51" s="332" t="s">
        <v>800</v>
      </c>
    </row>
    <row r="52" spans="1:10" x14ac:dyDescent="0.25">
      <c r="A52" s="332">
        <v>56</v>
      </c>
      <c r="B52" s="332">
        <v>12</v>
      </c>
      <c r="C52" s="332" t="s">
        <v>726</v>
      </c>
      <c r="D52" s="332" t="s">
        <v>801</v>
      </c>
      <c r="E52" s="333">
        <v>44354.261277708334</v>
      </c>
      <c r="F52" s="332" t="s">
        <v>799</v>
      </c>
      <c r="G52" s="332">
        <v>3.3</v>
      </c>
      <c r="J52" s="332" t="s">
        <v>802</v>
      </c>
    </row>
    <row r="53" spans="1:10" x14ac:dyDescent="0.25">
      <c r="A53" s="332">
        <v>58</v>
      </c>
      <c r="B53" s="332">
        <v>144</v>
      </c>
      <c r="C53" s="332" t="s">
        <v>803</v>
      </c>
      <c r="D53" s="332" t="s">
        <v>804</v>
      </c>
      <c r="E53" s="333">
        <v>44354.261277708334</v>
      </c>
      <c r="F53" s="332" t="s">
        <v>805</v>
      </c>
      <c r="G53" s="332" t="s">
        <v>806</v>
      </c>
      <c r="J53" s="332" t="s">
        <v>807</v>
      </c>
    </row>
    <row r="54" spans="1:10" x14ac:dyDescent="0.25">
      <c r="A54" s="332">
        <v>61</v>
      </c>
      <c r="B54" s="332">
        <v>12</v>
      </c>
      <c r="C54" s="332" t="s">
        <v>260</v>
      </c>
      <c r="D54" s="332" t="s">
        <v>711</v>
      </c>
      <c r="E54" s="333">
        <v>44354.261277708334</v>
      </c>
      <c r="F54" s="332" t="s">
        <v>799</v>
      </c>
      <c r="G54" s="332">
        <v>3.3</v>
      </c>
      <c r="I54" s="332">
        <v>10</v>
      </c>
    </row>
    <row r="55" spans="1:10" x14ac:dyDescent="0.25">
      <c r="A55" s="332">
        <v>62</v>
      </c>
      <c r="B55" s="332">
        <v>2</v>
      </c>
      <c r="C55" s="332" t="s">
        <v>808</v>
      </c>
      <c r="D55" s="332" t="s">
        <v>809</v>
      </c>
      <c r="E55" s="333">
        <v>45262.458344907405</v>
      </c>
      <c r="F55" s="332" t="s">
        <v>713</v>
      </c>
      <c r="G55" s="332" t="s">
        <v>810</v>
      </c>
      <c r="J55" s="332" t="s">
        <v>811</v>
      </c>
    </row>
    <row r="56" spans="1:10" x14ac:dyDescent="0.25">
      <c r="A56" s="332">
        <v>63</v>
      </c>
      <c r="B56" s="332">
        <v>28</v>
      </c>
      <c r="C56" s="332" t="s">
        <v>808</v>
      </c>
      <c r="D56" s="332" t="s">
        <v>809</v>
      </c>
      <c r="E56" s="333">
        <v>45262.458344907405</v>
      </c>
      <c r="F56" s="332" t="s">
        <v>812</v>
      </c>
      <c r="G56" s="332" t="s">
        <v>810</v>
      </c>
      <c r="J56" s="332" t="s">
        <v>813</v>
      </c>
    </row>
    <row r="57" spans="1:10" x14ac:dyDescent="0.25">
      <c r="A57" s="332">
        <v>64</v>
      </c>
      <c r="B57" s="332">
        <v>148</v>
      </c>
      <c r="C57" s="332" t="s">
        <v>808</v>
      </c>
      <c r="D57" s="332" t="s">
        <v>809</v>
      </c>
      <c r="E57" s="333">
        <v>45262.458344907405</v>
      </c>
      <c r="F57" s="332" t="s">
        <v>814</v>
      </c>
      <c r="G57" s="332" t="s">
        <v>810</v>
      </c>
      <c r="J57" s="332" t="s">
        <v>815</v>
      </c>
    </row>
    <row r="58" spans="1:10" x14ac:dyDescent="0.25">
      <c r="A58" s="332">
        <v>65</v>
      </c>
      <c r="B58" s="332">
        <v>157</v>
      </c>
      <c r="C58" s="332" t="s">
        <v>808</v>
      </c>
      <c r="D58" s="332" t="s">
        <v>809</v>
      </c>
      <c r="E58" s="333">
        <v>45262.458344907405</v>
      </c>
      <c r="F58" s="332" t="s">
        <v>816</v>
      </c>
      <c r="G58" s="332" t="s">
        <v>810</v>
      </c>
      <c r="J58" s="332" t="s">
        <v>817</v>
      </c>
    </row>
    <row r="59" spans="1:10" x14ac:dyDescent="0.25">
      <c r="A59" s="332">
        <v>67</v>
      </c>
      <c r="B59" s="332">
        <v>71</v>
      </c>
      <c r="C59" s="332" t="s">
        <v>818</v>
      </c>
      <c r="D59" s="332" t="s">
        <v>819</v>
      </c>
      <c r="E59" s="333">
        <v>45065.6016928588</v>
      </c>
      <c r="F59" s="332" t="s">
        <v>820</v>
      </c>
      <c r="G59" s="332" t="s">
        <v>806</v>
      </c>
    </row>
    <row r="60" spans="1:10" x14ac:dyDescent="0.25">
      <c r="A60" s="332">
        <v>68</v>
      </c>
      <c r="B60" s="332">
        <v>123</v>
      </c>
      <c r="C60" s="332" t="s">
        <v>808</v>
      </c>
      <c r="D60" s="332" t="s">
        <v>809</v>
      </c>
      <c r="E60" s="333">
        <v>45262.458344907405</v>
      </c>
      <c r="F60" s="332" t="s">
        <v>821</v>
      </c>
      <c r="G60" s="332" t="s">
        <v>810</v>
      </c>
      <c r="J60" s="332" t="s">
        <v>822</v>
      </c>
    </row>
    <row r="61" spans="1:10" x14ac:dyDescent="0.25">
      <c r="A61" s="332">
        <v>69</v>
      </c>
      <c r="B61" s="332">
        <v>16</v>
      </c>
      <c r="C61" s="332" t="s">
        <v>823</v>
      </c>
      <c r="D61" s="332" t="s">
        <v>824</v>
      </c>
      <c r="E61" s="333">
        <v>45075.8516928588</v>
      </c>
      <c r="F61" s="332" t="s">
        <v>825</v>
      </c>
      <c r="G61" s="332" t="s">
        <v>806</v>
      </c>
      <c r="J61" s="332" t="s">
        <v>826</v>
      </c>
    </row>
    <row r="62" spans="1:10" x14ac:dyDescent="0.25">
      <c r="A62" s="332">
        <v>70</v>
      </c>
      <c r="B62" s="332">
        <v>12</v>
      </c>
      <c r="C62" s="332" t="s">
        <v>808</v>
      </c>
      <c r="D62" s="332" t="s">
        <v>809</v>
      </c>
      <c r="E62" s="333">
        <v>45262.458344907405</v>
      </c>
      <c r="F62" s="332" t="s">
        <v>799</v>
      </c>
      <c r="G62" s="332" t="s">
        <v>810</v>
      </c>
      <c r="J62" s="332" t="s">
        <v>827</v>
      </c>
    </row>
    <row r="63" spans="1:10" x14ac:dyDescent="0.25">
      <c r="A63" s="332">
        <v>71</v>
      </c>
      <c r="B63" s="332">
        <v>88</v>
      </c>
      <c r="C63" s="332" t="s">
        <v>808</v>
      </c>
      <c r="D63" s="332" t="s">
        <v>809</v>
      </c>
      <c r="E63" s="333">
        <v>45262.458344907405</v>
      </c>
      <c r="F63" s="332" t="s">
        <v>828</v>
      </c>
      <c r="G63" s="332" t="s">
        <v>810</v>
      </c>
      <c r="J63" s="332" t="s">
        <v>829</v>
      </c>
    </row>
    <row r="64" spans="1:10" x14ac:dyDescent="0.25">
      <c r="A64" s="332">
        <v>72</v>
      </c>
      <c r="B64" s="332">
        <v>31</v>
      </c>
      <c r="C64" s="332" t="s">
        <v>808</v>
      </c>
      <c r="D64" s="332" t="s">
        <v>809</v>
      </c>
      <c r="E64" s="333">
        <v>45262.458344907405</v>
      </c>
      <c r="F64" s="332" t="s">
        <v>830</v>
      </c>
      <c r="G64" s="332" t="s">
        <v>810</v>
      </c>
      <c r="J64" s="332" t="s">
        <v>831</v>
      </c>
    </row>
    <row r="65" spans="1:10" x14ac:dyDescent="0.25">
      <c r="A65" s="332">
        <v>75</v>
      </c>
      <c r="B65" s="332">
        <v>159</v>
      </c>
      <c r="C65" s="332" t="s">
        <v>808</v>
      </c>
      <c r="D65" s="332" t="s">
        <v>809</v>
      </c>
      <c r="E65" s="333">
        <v>45262.458344907405</v>
      </c>
      <c r="F65" s="332" t="s">
        <v>832</v>
      </c>
      <c r="G65" s="332" t="s">
        <v>810</v>
      </c>
      <c r="J65" s="332" t="s">
        <v>833</v>
      </c>
    </row>
    <row r="66" spans="1:10" x14ac:dyDescent="0.25">
      <c r="A66" s="332">
        <v>76</v>
      </c>
      <c r="B66" s="332">
        <v>13</v>
      </c>
      <c r="C66" s="332" t="s">
        <v>260</v>
      </c>
      <c r="D66" s="332" t="s">
        <v>711</v>
      </c>
      <c r="E66" s="333">
        <v>45128.8516928588</v>
      </c>
      <c r="F66" s="332" t="s">
        <v>769</v>
      </c>
      <c r="G66" s="332">
        <v>3.3</v>
      </c>
      <c r="I66" s="332">
        <v>10</v>
      </c>
    </row>
    <row r="67" spans="1:10" x14ac:dyDescent="0.25">
      <c r="A67" s="332">
        <v>77</v>
      </c>
      <c r="B67" s="332">
        <v>14</v>
      </c>
      <c r="C67" s="332" t="s">
        <v>834</v>
      </c>
      <c r="D67" s="332" t="s">
        <v>706</v>
      </c>
      <c r="E67" s="333">
        <v>44354.261277708334</v>
      </c>
      <c r="F67" s="332" t="s">
        <v>835</v>
      </c>
      <c r="G67" s="332">
        <v>3.3</v>
      </c>
    </row>
    <row r="68" spans="1:10" x14ac:dyDescent="0.25">
      <c r="A68" s="332">
        <v>78</v>
      </c>
      <c r="B68" s="332">
        <v>14</v>
      </c>
      <c r="C68" s="332" t="s">
        <v>836</v>
      </c>
      <c r="D68" s="332" t="s">
        <v>837</v>
      </c>
      <c r="E68" s="333">
        <v>44354.261277708334</v>
      </c>
      <c r="F68" s="332" t="s">
        <v>835</v>
      </c>
      <c r="G68" s="332">
        <v>3.3</v>
      </c>
    </row>
    <row r="69" spans="1:10" x14ac:dyDescent="0.25">
      <c r="A69" s="332">
        <v>79</v>
      </c>
      <c r="B69" s="332">
        <v>14</v>
      </c>
      <c r="C69" s="332" t="s">
        <v>260</v>
      </c>
      <c r="D69" s="332" t="s">
        <v>711</v>
      </c>
      <c r="E69" s="333">
        <v>44354.261277708334</v>
      </c>
      <c r="F69" s="332" t="s">
        <v>835</v>
      </c>
      <c r="G69" s="332">
        <v>3.3</v>
      </c>
      <c r="I69" s="332">
        <v>10</v>
      </c>
    </row>
    <row r="70" spans="1:10" x14ac:dyDescent="0.25">
      <c r="A70" s="332">
        <v>80</v>
      </c>
      <c r="B70" s="332">
        <v>28</v>
      </c>
      <c r="C70" s="332" t="s">
        <v>838</v>
      </c>
      <c r="D70" s="332" t="s">
        <v>839</v>
      </c>
      <c r="E70" s="332" t="s">
        <v>840</v>
      </c>
      <c r="F70" s="332" t="s">
        <v>812</v>
      </c>
      <c r="G70" s="332" t="s">
        <v>810</v>
      </c>
      <c r="J70" s="332" t="s">
        <v>841</v>
      </c>
    </row>
    <row r="71" spans="1:10" x14ac:dyDescent="0.25">
      <c r="A71" s="332">
        <v>81</v>
      </c>
      <c r="B71" s="332">
        <v>157</v>
      </c>
      <c r="C71" s="332" t="s">
        <v>838</v>
      </c>
      <c r="D71" s="332" t="s">
        <v>839</v>
      </c>
      <c r="E71" s="333">
        <v>45264.255658437498</v>
      </c>
      <c r="F71" s="332" t="s">
        <v>816</v>
      </c>
      <c r="G71" s="332" t="s">
        <v>810</v>
      </c>
      <c r="J71" s="332" t="s">
        <v>842</v>
      </c>
    </row>
    <row r="72" spans="1:10" x14ac:dyDescent="0.25">
      <c r="A72" s="332">
        <v>82</v>
      </c>
      <c r="B72" s="332">
        <v>2</v>
      </c>
      <c r="C72" s="332" t="s">
        <v>843</v>
      </c>
      <c r="D72" s="332" t="s">
        <v>844</v>
      </c>
      <c r="E72" s="333">
        <v>45265.211869861108</v>
      </c>
      <c r="F72" s="332" t="s">
        <v>713</v>
      </c>
      <c r="G72" s="332" t="s">
        <v>810</v>
      </c>
      <c r="I72" s="332">
        <v>7</v>
      </c>
      <c r="J72" s="332" t="s">
        <v>845</v>
      </c>
    </row>
    <row r="73" spans="1:10" x14ac:dyDescent="0.25">
      <c r="A73" s="332">
        <v>83</v>
      </c>
      <c r="B73" s="332">
        <v>2</v>
      </c>
      <c r="C73" s="332" t="s">
        <v>846</v>
      </c>
      <c r="D73" s="332" t="s">
        <v>847</v>
      </c>
      <c r="E73" s="333">
        <v>45265.211869861108</v>
      </c>
      <c r="F73" s="332" t="s">
        <v>713</v>
      </c>
      <c r="G73" s="332" t="s">
        <v>810</v>
      </c>
    </row>
    <row r="74" spans="1:10" x14ac:dyDescent="0.25">
      <c r="A74" s="332">
        <v>84</v>
      </c>
      <c r="B74" s="332">
        <v>28</v>
      </c>
      <c r="C74" s="332" t="s">
        <v>846</v>
      </c>
      <c r="D74" s="332" t="s">
        <v>847</v>
      </c>
      <c r="E74" s="333">
        <v>45265.211869861108</v>
      </c>
      <c r="F74" s="332" t="s">
        <v>812</v>
      </c>
      <c r="G74" s="332" t="s">
        <v>810</v>
      </c>
    </row>
    <row r="75" spans="1:10" x14ac:dyDescent="0.25">
      <c r="A75" s="332">
        <v>85</v>
      </c>
      <c r="B75" s="332">
        <v>195</v>
      </c>
      <c r="C75" s="332" t="s">
        <v>848</v>
      </c>
      <c r="D75" s="332" t="s">
        <v>849</v>
      </c>
      <c r="E75" s="333">
        <v>45151.916678240741</v>
      </c>
      <c r="F75" s="332" t="s">
        <v>850</v>
      </c>
      <c r="G75" s="332" t="s">
        <v>810</v>
      </c>
      <c r="J75" s="332" t="s">
        <v>851</v>
      </c>
    </row>
    <row r="76" spans="1:10" x14ac:dyDescent="0.25">
      <c r="A76" s="332">
        <v>87</v>
      </c>
      <c r="B76" s="332">
        <v>88</v>
      </c>
      <c r="C76" s="332" t="s">
        <v>852</v>
      </c>
      <c r="D76" s="332" t="s">
        <v>853</v>
      </c>
      <c r="E76" s="333">
        <v>44839.211864016201</v>
      </c>
      <c r="F76" s="332" t="s">
        <v>828</v>
      </c>
      <c r="G76" s="332" t="s">
        <v>854</v>
      </c>
      <c r="J76" s="332" t="s">
        <v>855</v>
      </c>
    </row>
    <row r="77" spans="1:10" x14ac:dyDescent="0.25">
      <c r="A77" s="332">
        <v>88</v>
      </c>
      <c r="B77" s="332">
        <v>16</v>
      </c>
      <c r="C77" s="332" t="s">
        <v>856</v>
      </c>
      <c r="D77" s="332" t="s">
        <v>706</v>
      </c>
      <c r="E77" s="333">
        <v>44835.932201643518</v>
      </c>
      <c r="F77" s="332" t="s">
        <v>825</v>
      </c>
      <c r="G77" s="332" t="s">
        <v>854</v>
      </c>
    </row>
    <row r="78" spans="1:10" x14ac:dyDescent="0.25">
      <c r="A78" s="332">
        <v>90</v>
      </c>
      <c r="B78" s="332">
        <v>17</v>
      </c>
      <c r="C78" s="332" t="s">
        <v>857</v>
      </c>
      <c r="D78" s="332" t="s">
        <v>706</v>
      </c>
      <c r="E78" s="333">
        <v>44354.261277708334</v>
      </c>
      <c r="F78" s="332" t="s">
        <v>858</v>
      </c>
      <c r="G78" s="332">
        <v>3.3</v>
      </c>
      <c r="J78" s="332" t="s">
        <v>859</v>
      </c>
    </row>
    <row r="79" spans="1:10" x14ac:dyDescent="0.25">
      <c r="A79" s="332">
        <v>91</v>
      </c>
      <c r="B79" s="332">
        <v>17</v>
      </c>
      <c r="C79" s="332" t="s">
        <v>860</v>
      </c>
      <c r="D79" s="332" t="s">
        <v>730</v>
      </c>
      <c r="E79" s="333">
        <v>44354.261277708334</v>
      </c>
      <c r="F79" s="332" t="s">
        <v>858</v>
      </c>
      <c r="G79" s="332">
        <v>3.3</v>
      </c>
    </row>
    <row r="80" spans="1:10" x14ac:dyDescent="0.25">
      <c r="A80" s="332">
        <v>92</v>
      </c>
      <c r="B80" s="332">
        <v>17</v>
      </c>
      <c r="C80" s="332" t="s">
        <v>861</v>
      </c>
      <c r="D80" s="332" t="s">
        <v>862</v>
      </c>
      <c r="E80" s="333">
        <v>44354.261277708334</v>
      </c>
      <c r="F80" s="332" t="s">
        <v>858</v>
      </c>
      <c r="G80" s="332">
        <v>3.3</v>
      </c>
    </row>
    <row r="81" spans="1:10" x14ac:dyDescent="0.25">
      <c r="A81" s="332">
        <v>93</v>
      </c>
      <c r="B81" s="332">
        <v>17</v>
      </c>
      <c r="C81" s="332" t="s">
        <v>260</v>
      </c>
      <c r="D81" s="332" t="s">
        <v>711</v>
      </c>
      <c r="E81" s="333">
        <v>44354.261277708334</v>
      </c>
      <c r="F81" s="332" t="s">
        <v>858</v>
      </c>
      <c r="G81" s="332">
        <v>3.3</v>
      </c>
      <c r="I81" s="332">
        <v>10</v>
      </c>
    </row>
    <row r="82" spans="1:10" x14ac:dyDescent="0.25">
      <c r="A82" s="332">
        <v>94</v>
      </c>
      <c r="B82" s="332">
        <v>18</v>
      </c>
      <c r="C82" s="332" t="s">
        <v>823</v>
      </c>
      <c r="D82" s="332" t="s">
        <v>706</v>
      </c>
      <c r="E82" s="333">
        <v>44354.261277708334</v>
      </c>
      <c r="F82" s="332" t="s">
        <v>863</v>
      </c>
      <c r="G82" s="332">
        <v>3.3</v>
      </c>
    </row>
    <row r="83" spans="1:10" x14ac:dyDescent="0.25">
      <c r="A83" s="332">
        <v>95</v>
      </c>
      <c r="B83" s="332">
        <v>18</v>
      </c>
      <c r="C83" s="332" t="s">
        <v>864</v>
      </c>
      <c r="D83" s="332" t="s">
        <v>730</v>
      </c>
      <c r="E83" s="333">
        <v>44354.261277708334</v>
      </c>
      <c r="F83" s="332" t="s">
        <v>863</v>
      </c>
      <c r="G83" s="332">
        <v>3.3</v>
      </c>
      <c r="J83" s="332" t="s">
        <v>865</v>
      </c>
    </row>
    <row r="84" spans="1:10" x14ac:dyDescent="0.25">
      <c r="A84" s="332">
        <v>96</v>
      </c>
      <c r="B84" s="332">
        <v>18</v>
      </c>
      <c r="C84" s="332" t="s">
        <v>260</v>
      </c>
      <c r="D84" s="332" t="s">
        <v>711</v>
      </c>
      <c r="E84" s="333">
        <v>44354.261277708334</v>
      </c>
      <c r="F84" s="332" t="s">
        <v>863</v>
      </c>
      <c r="G84" s="332">
        <v>3.3</v>
      </c>
      <c r="I84" s="332">
        <v>10</v>
      </c>
    </row>
    <row r="85" spans="1:10" x14ac:dyDescent="0.25">
      <c r="A85" s="332">
        <v>97</v>
      </c>
      <c r="B85" s="332">
        <v>19</v>
      </c>
      <c r="C85" s="332" t="s">
        <v>866</v>
      </c>
      <c r="D85" s="332" t="s">
        <v>706</v>
      </c>
      <c r="E85" s="333">
        <v>44354.261277708334</v>
      </c>
      <c r="F85" s="332" t="s">
        <v>867</v>
      </c>
      <c r="G85" s="332">
        <v>3.3</v>
      </c>
    </row>
    <row r="86" spans="1:10" x14ac:dyDescent="0.25">
      <c r="A86" s="332">
        <v>98</v>
      </c>
      <c r="B86" s="332">
        <v>19</v>
      </c>
      <c r="C86" s="332" t="s">
        <v>868</v>
      </c>
      <c r="D86" s="332" t="s">
        <v>869</v>
      </c>
      <c r="E86" s="333">
        <v>44354.261277708334</v>
      </c>
      <c r="F86" s="332" t="s">
        <v>867</v>
      </c>
      <c r="G86" s="332">
        <v>3.3</v>
      </c>
      <c r="J86" s="332" t="s">
        <v>870</v>
      </c>
    </row>
    <row r="87" spans="1:10" x14ac:dyDescent="0.25">
      <c r="A87" s="332">
        <v>99</v>
      </c>
      <c r="B87" s="332">
        <v>19</v>
      </c>
      <c r="C87" s="332" t="s">
        <v>260</v>
      </c>
      <c r="D87" s="332" t="s">
        <v>711</v>
      </c>
      <c r="E87" s="333">
        <v>44354.261277708334</v>
      </c>
      <c r="F87" s="332" t="s">
        <v>867</v>
      </c>
      <c r="G87" s="332">
        <v>3.3</v>
      </c>
      <c r="I87" s="332">
        <v>10</v>
      </c>
    </row>
    <row r="88" spans="1:10" x14ac:dyDescent="0.25">
      <c r="A88" s="332">
        <v>103</v>
      </c>
      <c r="B88" s="332">
        <v>21</v>
      </c>
      <c r="C88" s="332" t="s">
        <v>871</v>
      </c>
      <c r="D88" s="332" t="s">
        <v>706</v>
      </c>
      <c r="E88" s="333">
        <v>44354.261277708334</v>
      </c>
      <c r="F88" s="332" t="s">
        <v>872</v>
      </c>
      <c r="G88" s="332">
        <v>3.3</v>
      </c>
      <c r="J88" s="332" t="s">
        <v>873</v>
      </c>
    </row>
    <row r="89" spans="1:10" x14ac:dyDescent="0.25">
      <c r="A89" s="332">
        <v>104</v>
      </c>
      <c r="B89" s="332">
        <v>21</v>
      </c>
      <c r="C89" s="332" t="s">
        <v>874</v>
      </c>
      <c r="D89" s="332" t="s">
        <v>875</v>
      </c>
      <c r="E89" s="333">
        <v>44354.261277708334</v>
      </c>
      <c r="F89" s="332" t="s">
        <v>872</v>
      </c>
      <c r="G89" s="332">
        <v>3.3</v>
      </c>
    </row>
    <row r="90" spans="1:10" x14ac:dyDescent="0.25">
      <c r="A90" s="332">
        <v>105</v>
      </c>
      <c r="B90" s="332">
        <v>21</v>
      </c>
      <c r="C90" s="332" t="s">
        <v>876</v>
      </c>
      <c r="D90" s="332" t="s">
        <v>877</v>
      </c>
      <c r="E90" s="333">
        <v>44354.261277708334</v>
      </c>
      <c r="F90" s="332" t="s">
        <v>872</v>
      </c>
      <c r="G90" s="332">
        <v>3.3</v>
      </c>
      <c r="J90" s="332" t="s">
        <v>878</v>
      </c>
    </row>
    <row r="91" spans="1:10" x14ac:dyDescent="0.25">
      <c r="A91" s="332">
        <v>107</v>
      </c>
      <c r="B91" s="332">
        <v>21</v>
      </c>
      <c r="C91" s="332" t="s">
        <v>260</v>
      </c>
      <c r="D91" s="332" t="s">
        <v>711</v>
      </c>
      <c r="E91" s="333">
        <v>44354.261277708334</v>
      </c>
      <c r="F91" s="332" t="s">
        <v>872</v>
      </c>
      <c r="G91" s="332">
        <v>3.3</v>
      </c>
      <c r="I91" s="332">
        <v>10</v>
      </c>
    </row>
    <row r="92" spans="1:10" x14ac:dyDescent="0.25">
      <c r="A92" s="332">
        <v>108</v>
      </c>
      <c r="B92" s="332">
        <v>22</v>
      </c>
      <c r="C92" s="332" t="s">
        <v>874</v>
      </c>
      <c r="D92" s="332" t="s">
        <v>706</v>
      </c>
      <c r="E92" s="333">
        <v>44354.261277708334</v>
      </c>
      <c r="F92" s="332" t="s">
        <v>879</v>
      </c>
      <c r="G92" s="332">
        <v>3.3</v>
      </c>
      <c r="J92" s="332" t="s">
        <v>880</v>
      </c>
    </row>
    <row r="93" spans="1:10" x14ac:dyDescent="0.25">
      <c r="A93" s="332">
        <v>109</v>
      </c>
      <c r="B93" s="332">
        <v>22</v>
      </c>
      <c r="C93" s="332" t="s">
        <v>881</v>
      </c>
      <c r="D93" s="332" t="s">
        <v>730</v>
      </c>
      <c r="E93" s="333">
        <v>44354.261277708334</v>
      </c>
      <c r="F93" s="332" t="s">
        <v>879</v>
      </c>
      <c r="G93" s="332">
        <v>3.3</v>
      </c>
    </row>
    <row r="94" spans="1:10" x14ac:dyDescent="0.25">
      <c r="A94" s="332">
        <v>110</v>
      </c>
      <c r="B94" s="332">
        <v>22</v>
      </c>
      <c r="C94" s="332" t="s">
        <v>861</v>
      </c>
      <c r="D94" s="332" t="s">
        <v>862</v>
      </c>
      <c r="E94" s="333">
        <v>44354.261277708334</v>
      </c>
      <c r="F94" s="332" t="s">
        <v>879</v>
      </c>
      <c r="G94" s="332">
        <v>3.3</v>
      </c>
    </row>
    <row r="95" spans="1:10" x14ac:dyDescent="0.25">
      <c r="A95" s="332">
        <v>111</v>
      </c>
      <c r="B95" s="332">
        <v>22</v>
      </c>
      <c r="C95" s="332" t="s">
        <v>260</v>
      </c>
      <c r="D95" s="332" t="s">
        <v>711</v>
      </c>
      <c r="E95" s="333">
        <v>44354.261277708334</v>
      </c>
      <c r="F95" s="332" t="s">
        <v>879</v>
      </c>
      <c r="G95" s="332">
        <v>3.3</v>
      </c>
      <c r="I95" s="332">
        <v>10</v>
      </c>
    </row>
    <row r="96" spans="1:10" x14ac:dyDescent="0.25">
      <c r="A96" s="332">
        <v>112</v>
      </c>
      <c r="B96" s="332">
        <v>23</v>
      </c>
      <c r="C96" s="332" t="s">
        <v>876</v>
      </c>
      <c r="D96" s="332" t="s">
        <v>706</v>
      </c>
      <c r="E96" s="333">
        <v>44354.261277708334</v>
      </c>
      <c r="F96" s="332" t="s">
        <v>882</v>
      </c>
      <c r="G96" s="332">
        <v>3.3</v>
      </c>
      <c r="J96" s="332" t="s">
        <v>883</v>
      </c>
    </row>
    <row r="97" spans="1:10" x14ac:dyDescent="0.25">
      <c r="A97" s="332">
        <v>113</v>
      </c>
      <c r="B97" s="332">
        <v>23</v>
      </c>
      <c r="C97" s="332" t="s">
        <v>884</v>
      </c>
      <c r="D97" s="332" t="s">
        <v>730</v>
      </c>
      <c r="E97" s="333">
        <v>44354.261277708334</v>
      </c>
      <c r="F97" s="332" t="s">
        <v>882</v>
      </c>
      <c r="G97" s="332">
        <v>3.3</v>
      </c>
      <c r="J97" s="332" t="s">
        <v>885</v>
      </c>
    </row>
    <row r="98" spans="1:10" x14ac:dyDescent="0.25">
      <c r="A98" s="332">
        <v>114</v>
      </c>
      <c r="B98" s="332">
        <v>23</v>
      </c>
      <c r="C98" s="332" t="s">
        <v>260</v>
      </c>
      <c r="D98" s="332" t="s">
        <v>711</v>
      </c>
      <c r="E98" s="333">
        <v>44354.261277708334</v>
      </c>
      <c r="F98" s="332" t="s">
        <v>882</v>
      </c>
      <c r="G98" s="332">
        <v>3.3</v>
      </c>
      <c r="I98" s="332">
        <v>10</v>
      </c>
    </row>
    <row r="99" spans="1:10" x14ac:dyDescent="0.25">
      <c r="A99" s="332">
        <v>115</v>
      </c>
      <c r="B99" s="332">
        <v>24</v>
      </c>
      <c r="C99" s="332" t="s">
        <v>886</v>
      </c>
      <c r="D99" s="332" t="s">
        <v>706</v>
      </c>
      <c r="E99" s="333">
        <v>44354.261277708334</v>
      </c>
      <c r="F99" s="332" t="s">
        <v>887</v>
      </c>
      <c r="G99" s="332">
        <v>3.3</v>
      </c>
      <c r="I99" s="332">
        <v>2</v>
      </c>
      <c r="J99" s="332" t="s">
        <v>888</v>
      </c>
    </row>
    <row r="100" spans="1:10" x14ac:dyDescent="0.25">
      <c r="A100" s="332">
        <v>116</v>
      </c>
      <c r="B100" s="332">
        <v>24</v>
      </c>
      <c r="C100" s="332" t="s">
        <v>889</v>
      </c>
      <c r="D100" s="332" t="s">
        <v>709</v>
      </c>
      <c r="E100" s="333">
        <v>44354.261277708334</v>
      </c>
      <c r="F100" s="332" t="s">
        <v>887</v>
      </c>
      <c r="G100" s="332">
        <v>3.3</v>
      </c>
      <c r="J100" s="332" t="s">
        <v>890</v>
      </c>
    </row>
    <row r="101" spans="1:10" x14ac:dyDescent="0.25">
      <c r="A101" s="332">
        <v>117</v>
      </c>
      <c r="B101" s="332">
        <v>24</v>
      </c>
      <c r="C101" s="332" t="s">
        <v>891</v>
      </c>
      <c r="D101" s="332" t="s">
        <v>853</v>
      </c>
      <c r="E101" s="333">
        <v>44354.261277708334</v>
      </c>
      <c r="F101" s="332" t="s">
        <v>887</v>
      </c>
      <c r="G101" s="332">
        <v>3.3</v>
      </c>
      <c r="J101" s="332" t="s">
        <v>892</v>
      </c>
    </row>
    <row r="102" spans="1:10" x14ac:dyDescent="0.25">
      <c r="A102" s="332">
        <v>119</v>
      </c>
      <c r="B102" s="332">
        <v>24</v>
      </c>
      <c r="C102" s="332" t="s">
        <v>260</v>
      </c>
      <c r="D102" s="332" t="s">
        <v>711</v>
      </c>
      <c r="E102" s="333">
        <v>44354.261277708334</v>
      </c>
      <c r="F102" s="332" t="s">
        <v>887</v>
      </c>
      <c r="G102" s="332">
        <v>3.3</v>
      </c>
      <c r="I102" s="332">
        <v>10</v>
      </c>
    </row>
    <row r="103" spans="1:10" x14ac:dyDescent="0.25">
      <c r="A103" s="332">
        <v>120</v>
      </c>
      <c r="B103" s="332">
        <v>25</v>
      </c>
      <c r="C103" s="332" t="s">
        <v>893</v>
      </c>
      <c r="D103" s="332" t="s">
        <v>706</v>
      </c>
      <c r="E103" s="333">
        <v>44354.261277708334</v>
      </c>
      <c r="F103" s="332" t="s">
        <v>894</v>
      </c>
      <c r="G103" s="332">
        <v>3.3</v>
      </c>
      <c r="J103" s="332" t="s">
        <v>895</v>
      </c>
    </row>
    <row r="104" spans="1:10" x14ac:dyDescent="0.25">
      <c r="A104" s="332">
        <v>121</v>
      </c>
      <c r="B104" s="332">
        <v>25</v>
      </c>
      <c r="C104" s="332" t="s">
        <v>896</v>
      </c>
      <c r="D104" s="332" t="s">
        <v>730</v>
      </c>
      <c r="E104" s="333">
        <v>44354.261277708334</v>
      </c>
      <c r="F104" s="332" t="s">
        <v>894</v>
      </c>
      <c r="G104" s="332">
        <v>3.3</v>
      </c>
      <c r="J104" s="332" t="s">
        <v>897</v>
      </c>
    </row>
    <row r="105" spans="1:10" x14ac:dyDescent="0.25">
      <c r="A105" s="332">
        <v>122</v>
      </c>
      <c r="B105" s="332">
        <v>25</v>
      </c>
      <c r="C105" s="332" t="s">
        <v>260</v>
      </c>
      <c r="D105" s="332" t="s">
        <v>711</v>
      </c>
      <c r="E105" s="333">
        <v>44354.261277708334</v>
      </c>
      <c r="F105" s="332" t="s">
        <v>894</v>
      </c>
      <c r="G105" s="332">
        <v>3.3</v>
      </c>
      <c r="I105" s="332">
        <v>10</v>
      </c>
    </row>
    <row r="106" spans="1:10" x14ac:dyDescent="0.25">
      <c r="A106" s="332">
        <v>123</v>
      </c>
      <c r="B106" s="332">
        <v>26</v>
      </c>
      <c r="C106" s="332" t="s">
        <v>714</v>
      </c>
      <c r="D106" s="332" t="s">
        <v>706</v>
      </c>
      <c r="E106" s="333">
        <v>44354.261277708334</v>
      </c>
      <c r="F106" s="332" t="s">
        <v>898</v>
      </c>
      <c r="G106" s="332">
        <v>3.3</v>
      </c>
      <c r="J106" s="332" t="s">
        <v>899</v>
      </c>
    </row>
    <row r="107" spans="1:10" x14ac:dyDescent="0.25">
      <c r="A107" s="332">
        <v>124</v>
      </c>
      <c r="B107" s="332">
        <v>26</v>
      </c>
      <c r="C107" s="332" t="s">
        <v>900</v>
      </c>
      <c r="D107" s="332" t="s">
        <v>901</v>
      </c>
      <c r="E107" s="333">
        <v>44354.261277708334</v>
      </c>
      <c r="F107" s="332" t="s">
        <v>898</v>
      </c>
      <c r="G107" s="332">
        <v>3.3</v>
      </c>
    </row>
    <row r="108" spans="1:10" x14ac:dyDescent="0.25">
      <c r="A108" s="332">
        <v>125</v>
      </c>
      <c r="B108" s="332">
        <v>26</v>
      </c>
      <c r="C108" s="332" t="s">
        <v>260</v>
      </c>
      <c r="D108" s="332" t="s">
        <v>711</v>
      </c>
      <c r="E108" s="333">
        <v>44354.261277708334</v>
      </c>
      <c r="F108" s="332" t="s">
        <v>898</v>
      </c>
      <c r="G108" s="332">
        <v>3.3</v>
      </c>
      <c r="I108" s="332">
        <v>10</v>
      </c>
    </row>
    <row r="109" spans="1:10" x14ac:dyDescent="0.25">
      <c r="A109" s="332">
        <v>126</v>
      </c>
      <c r="B109" s="332">
        <v>27</v>
      </c>
      <c r="C109" s="332" t="s">
        <v>902</v>
      </c>
      <c r="D109" s="332" t="s">
        <v>706</v>
      </c>
      <c r="E109" s="333">
        <v>44354.261277708334</v>
      </c>
      <c r="F109" s="332" t="s">
        <v>903</v>
      </c>
      <c r="G109" s="332">
        <v>3.3</v>
      </c>
    </row>
    <row r="110" spans="1:10" x14ac:dyDescent="0.25">
      <c r="A110" s="332">
        <v>127</v>
      </c>
      <c r="B110" s="332">
        <v>27</v>
      </c>
      <c r="C110" s="332" t="s">
        <v>904</v>
      </c>
      <c r="D110" s="332" t="s">
        <v>730</v>
      </c>
      <c r="E110" s="333">
        <v>44354.261277708334</v>
      </c>
      <c r="F110" s="332" t="s">
        <v>903</v>
      </c>
      <c r="G110" s="332">
        <v>3.3</v>
      </c>
      <c r="J110" s="332" t="s">
        <v>905</v>
      </c>
    </row>
    <row r="111" spans="1:10" x14ac:dyDescent="0.25">
      <c r="A111" s="332">
        <v>128</v>
      </c>
      <c r="B111" s="332">
        <v>27</v>
      </c>
      <c r="C111" s="332" t="s">
        <v>260</v>
      </c>
      <c r="D111" s="332" t="s">
        <v>711</v>
      </c>
      <c r="E111" s="333">
        <v>44354.261277708334</v>
      </c>
      <c r="F111" s="332" t="s">
        <v>903</v>
      </c>
      <c r="G111" s="332">
        <v>3.3</v>
      </c>
      <c r="I111" s="332">
        <v>10</v>
      </c>
    </row>
    <row r="112" spans="1:10" x14ac:dyDescent="0.25">
      <c r="A112" s="332">
        <v>129</v>
      </c>
      <c r="B112" s="332">
        <v>28</v>
      </c>
      <c r="C112" s="332" t="s">
        <v>906</v>
      </c>
      <c r="D112" s="332" t="s">
        <v>706</v>
      </c>
      <c r="E112" s="333">
        <v>44354.261277708334</v>
      </c>
      <c r="F112" s="332" t="s">
        <v>812</v>
      </c>
      <c r="G112" s="332">
        <v>3.3</v>
      </c>
      <c r="J112" s="332" t="s">
        <v>907</v>
      </c>
    </row>
    <row r="113" spans="1:10" x14ac:dyDescent="0.25">
      <c r="A113" s="332">
        <v>130</v>
      </c>
      <c r="B113" s="332">
        <v>28</v>
      </c>
      <c r="C113" s="332" t="s">
        <v>908</v>
      </c>
      <c r="D113" s="332" t="s">
        <v>909</v>
      </c>
      <c r="E113" s="333">
        <v>44354.261277708334</v>
      </c>
      <c r="F113" s="332" t="s">
        <v>812</v>
      </c>
      <c r="G113" s="332">
        <v>3.3</v>
      </c>
      <c r="J113" s="332" t="s">
        <v>910</v>
      </c>
    </row>
    <row r="114" spans="1:10" x14ac:dyDescent="0.25">
      <c r="A114" s="332">
        <v>131</v>
      </c>
      <c r="B114" s="332">
        <v>28</v>
      </c>
      <c r="C114" s="332" t="s">
        <v>911</v>
      </c>
      <c r="D114" s="332" t="s">
        <v>912</v>
      </c>
      <c r="E114" s="333">
        <v>44354.261277708334</v>
      </c>
      <c r="F114" s="332" t="s">
        <v>812</v>
      </c>
      <c r="G114" s="332">
        <v>3.3</v>
      </c>
      <c r="J114" s="332" t="s">
        <v>913</v>
      </c>
    </row>
    <row r="115" spans="1:10" x14ac:dyDescent="0.25">
      <c r="A115" s="332">
        <v>132</v>
      </c>
      <c r="B115" s="332">
        <v>28</v>
      </c>
      <c r="C115" s="332" t="s">
        <v>914</v>
      </c>
      <c r="D115" s="332" t="s">
        <v>915</v>
      </c>
      <c r="E115" s="333">
        <v>44354.261277708334</v>
      </c>
      <c r="F115" s="332" t="s">
        <v>812</v>
      </c>
      <c r="G115" s="332">
        <v>3.3</v>
      </c>
      <c r="J115" s="332" t="s">
        <v>916</v>
      </c>
    </row>
    <row r="116" spans="1:10" x14ac:dyDescent="0.25">
      <c r="A116" s="332">
        <v>133</v>
      </c>
      <c r="B116" s="332">
        <v>28</v>
      </c>
      <c r="C116" s="332" t="s">
        <v>917</v>
      </c>
      <c r="D116" s="332" t="s">
        <v>918</v>
      </c>
      <c r="E116" s="333">
        <v>44354.261277708334</v>
      </c>
      <c r="F116" s="332" t="s">
        <v>812</v>
      </c>
      <c r="G116" s="332">
        <v>3.3</v>
      </c>
      <c r="J116" s="332" t="s">
        <v>919</v>
      </c>
    </row>
    <row r="117" spans="1:10" x14ac:dyDescent="0.25">
      <c r="A117" s="332">
        <v>134</v>
      </c>
      <c r="B117" s="332">
        <v>28</v>
      </c>
      <c r="C117" s="332" t="s">
        <v>920</v>
      </c>
      <c r="D117" s="332" t="s">
        <v>921</v>
      </c>
      <c r="E117" s="333">
        <v>44354.261277708334</v>
      </c>
      <c r="F117" s="332" t="s">
        <v>812</v>
      </c>
      <c r="G117" s="332">
        <v>3.3</v>
      </c>
      <c r="J117" s="332" t="s">
        <v>922</v>
      </c>
    </row>
    <row r="118" spans="1:10" x14ac:dyDescent="0.25">
      <c r="A118" s="332">
        <v>136</v>
      </c>
      <c r="B118" s="332">
        <v>28</v>
      </c>
      <c r="C118" s="332" t="s">
        <v>260</v>
      </c>
      <c r="D118" s="332" t="s">
        <v>711</v>
      </c>
      <c r="E118" s="333">
        <v>44354.261277708334</v>
      </c>
      <c r="F118" s="332" t="s">
        <v>812</v>
      </c>
      <c r="G118" s="332">
        <v>3.3</v>
      </c>
      <c r="I118" s="332">
        <v>10</v>
      </c>
    </row>
    <row r="119" spans="1:10" x14ac:dyDescent="0.25">
      <c r="A119" s="332">
        <v>137</v>
      </c>
      <c r="B119" s="332">
        <v>29</v>
      </c>
      <c r="C119" s="332" t="s">
        <v>726</v>
      </c>
      <c r="D119" s="332" t="s">
        <v>706</v>
      </c>
      <c r="E119" s="333">
        <v>44354.261277708334</v>
      </c>
      <c r="F119" s="332" t="s">
        <v>923</v>
      </c>
      <c r="G119" s="332">
        <v>3.3</v>
      </c>
    </row>
    <row r="120" spans="1:10" x14ac:dyDescent="0.25">
      <c r="A120" s="332">
        <v>138</v>
      </c>
      <c r="B120" s="332">
        <v>29</v>
      </c>
      <c r="C120" s="332" t="s">
        <v>729</v>
      </c>
      <c r="D120" s="332" t="s">
        <v>730</v>
      </c>
      <c r="E120" s="333">
        <v>44354.261277708334</v>
      </c>
      <c r="F120" s="332" t="s">
        <v>923</v>
      </c>
      <c r="G120" s="332">
        <v>3.3</v>
      </c>
      <c r="J120" s="332" t="s">
        <v>924</v>
      </c>
    </row>
    <row r="121" spans="1:10" x14ac:dyDescent="0.25">
      <c r="A121" s="332">
        <v>139</v>
      </c>
      <c r="B121" s="332">
        <v>29</v>
      </c>
      <c r="C121" s="332" t="s">
        <v>260</v>
      </c>
      <c r="D121" s="332" t="s">
        <v>711</v>
      </c>
      <c r="E121" s="333">
        <v>44354.261277708334</v>
      </c>
      <c r="F121" s="332" t="s">
        <v>923</v>
      </c>
      <c r="G121" s="332">
        <v>3.3</v>
      </c>
      <c r="I121" s="332">
        <v>10</v>
      </c>
    </row>
    <row r="122" spans="1:10" x14ac:dyDescent="0.25">
      <c r="A122" s="332">
        <v>140</v>
      </c>
      <c r="B122" s="332">
        <v>30</v>
      </c>
      <c r="C122" s="332" t="s">
        <v>920</v>
      </c>
      <c r="D122" s="332" t="s">
        <v>706</v>
      </c>
      <c r="E122" s="333">
        <v>44354.261277708334</v>
      </c>
      <c r="F122" s="332" t="s">
        <v>925</v>
      </c>
      <c r="G122" s="332">
        <v>3.3</v>
      </c>
    </row>
    <row r="123" spans="1:10" x14ac:dyDescent="0.25">
      <c r="A123" s="332">
        <v>141</v>
      </c>
      <c r="B123" s="332">
        <v>30</v>
      </c>
      <c r="C123" s="332" t="s">
        <v>926</v>
      </c>
      <c r="D123" s="332" t="s">
        <v>927</v>
      </c>
      <c r="E123" s="333">
        <v>44354.261277708334</v>
      </c>
      <c r="F123" s="332" t="s">
        <v>925</v>
      </c>
      <c r="G123" s="332">
        <v>3.3</v>
      </c>
    </row>
    <row r="124" spans="1:10" x14ac:dyDescent="0.25">
      <c r="A124" s="332">
        <v>142</v>
      </c>
      <c r="B124" s="332">
        <v>30</v>
      </c>
      <c r="C124" s="332" t="s">
        <v>260</v>
      </c>
      <c r="D124" s="332" t="s">
        <v>711</v>
      </c>
      <c r="E124" s="333">
        <v>44354.261277708334</v>
      </c>
      <c r="F124" s="332" t="s">
        <v>925</v>
      </c>
      <c r="G124" s="332">
        <v>3.3</v>
      </c>
      <c r="I124" s="332">
        <v>10</v>
      </c>
    </row>
    <row r="125" spans="1:10" x14ac:dyDescent="0.25">
      <c r="A125" s="332">
        <v>143</v>
      </c>
      <c r="B125" s="332">
        <v>31</v>
      </c>
      <c r="C125" s="332" t="s">
        <v>798</v>
      </c>
      <c r="D125" s="332" t="s">
        <v>706</v>
      </c>
      <c r="E125" s="333">
        <v>44354.261277708334</v>
      </c>
      <c r="F125" s="332" t="s">
        <v>830</v>
      </c>
      <c r="G125" s="332">
        <v>3.3</v>
      </c>
      <c r="J125" s="332" t="s">
        <v>800</v>
      </c>
    </row>
    <row r="126" spans="1:10" x14ac:dyDescent="0.25">
      <c r="A126" s="332">
        <v>145</v>
      </c>
      <c r="B126" s="332">
        <v>31</v>
      </c>
      <c r="C126" s="332" t="s">
        <v>726</v>
      </c>
      <c r="D126" s="332" t="s">
        <v>801</v>
      </c>
      <c r="E126" s="333">
        <v>44354.261277708334</v>
      </c>
      <c r="F126" s="332" t="s">
        <v>830</v>
      </c>
      <c r="G126" s="332">
        <v>3.3</v>
      </c>
      <c r="J126" s="332" t="s">
        <v>802</v>
      </c>
    </row>
    <row r="127" spans="1:10" x14ac:dyDescent="0.25">
      <c r="A127" s="332">
        <v>146</v>
      </c>
      <c r="B127" s="332">
        <v>31</v>
      </c>
      <c r="C127" s="332" t="s">
        <v>720</v>
      </c>
      <c r="D127" s="332" t="s">
        <v>721</v>
      </c>
      <c r="E127" s="333">
        <v>44354.261277708334</v>
      </c>
      <c r="F127" s="332" t="s">
        <v>830</v>
      </c>
      <c r="G127" s="332">
        <v>3.3</v>
      </c>
      <c r="J127" s="332" t="s">
        <v>928</v>
      </c>
    </row>
    <row r="128" spans="1:10" x14ac:dyDescent="0.25">
      <c r="A128" s="332">
        <v>149</v>
      </c>
      <c r="B128" s="332">
        <v>31</v>
      </c>
      <c r="C128" s="332" t="s">
        <v>929</v>
      </c>
      <c r="D128" s="332" t="s">
        <v>930</v>
      </c>
      <c r="E128" s="333">
        <v>44354.261277708334</v>
      </c>
      <c r="F128" s="332" t="s">
        <v>830</v>
      </c>
      <c r="G128" s="332">
        <v>3.3</v>
      </c>
      <c r="J128" s="332" t="s">
        <v>931</v>
      </c>
    </row>
    <row r="129" spans="1:10" x14ac:dyDescent="0.25">
      <c r="A129" s="332">
        <v>151</v>
      </c>
      <c r="B129" s="332">
        <v>31</v>
      </c>
      <c r="C129" s="332" t="s">
        <v>260</v>
      </c>
      <c r="D129" s="332" t="s">
        <v>711</v>
      </c>
      <c r="E129" s="333">
        <v>44354.261277708334</v>
      </c>
      <c r="F129" s="332" t="s">
        <v>830</v>
      </c>
      <c r="G129" s="332">
        <v>3.3</v>
      </c>
      <c r="I129" s="332">
        <v>10</v>
      </c>
    </row>
    <row r="130" spans="1:10" x14ac:dyDescent="0.25">
      <c r="A130" s="332">
        <v>152</v>
      </c>
      <c r="B130" s="332">
        <v>32</v>
      </c>
      <c r="C130" s="332" t="s">
        <v>886</v>
      </c>
      <c r="D130" s="332" t="s">
        <v>706</v>
      </c>
      <c r="E130" s="333">
        <v>44354.261277708334</v>
      </c>
      <c r="F130" s="332" t="s">
        <v>932</v>
      </c>
      <c r="G130" s="332">
        <v>3.3</v>
      </c>
      <c r="I130" s="332">
        <v>3</v>
      </c>
      <c r="J130" s="332" t="s">
        <v>933</v>
      </c>
    </row>
    <row r="131" spans="1:10" x14ac:dyDescent="0.25">
      <c r="A131" s="332">
        <v>153</v>
      </c>
      <c r="B131" s="332">
        <v>32</v>
      </c>
      <c r="C131" s="332" t="s">
        <v>889</v>
      </c>
      <c r="D131" s="332" t="s">
        <v>730</v>
      </c>
      <c r="E131" s="333">
        <v>44354.261277708334</v>
      </c>
      <c r="F131" s="332" t="s">
        <v>932</v>
      </c>
      <c r="G131" s="332">
        <v>3.3</v>
      </c>
      <c r="J131" s="332" t="s">
        <v>934</v>
      </c>
    </row>
    <row r="132" spans="1:10" x14ac:dyDescent="0.25">
      <c r="A132" s="332">
        <v>154</v>
      </c>
      <c r="B132" s="332">
        <v>32</v>
      </c>
      <c r="C132" s="332" t="s">
        <v>260</v>
      </c>
      <c r="D132" s="332" t="s">
        <v>711</v>
      </c>
      <c r="E132" s="333">
        <v>44354.261277708334</v>
      </c>
      <c r="F132" s="332" t="s">
        <v>932</v>
      </c>
      <c r="G132" s="332">
        <v>3.3</v>
      </c>
      <c r="I132" s="332">
        <v>10</v>
      </c>
    </row>
    <row r="133" spans="1:10" x14ac:dyDescent="0.25">
      <c r="A133" s="332">
        <v>155</v>
      </c>
      <c r="B133" s="332">
        <v>33</v>
      </c>
      <c r="C133" s="332" t="s">
        <v>914</v>
      </c>
      <c r="D133" s="332" t="s">
        <v>706</v>
      </c>
      <c r="E133" s="333">
        <v>44354.261277708334</v>
      </c>
      <c r="F133" s="332" t="s">
        <v>935</v>
      </c>
      <c r="G133" s="332">
        <v>3.3</v>
      </c>
    </row>
    <row r="134" spans="1:10" x14ac:dyDescent="0.25">
      <c r="A134" s="332">
        <v>156</v>
      </c>
      <c r="B134" s="332">
        <v>33</v>
      </c>
      <c r="C134" s="332" t="s">
        <v>936</v>
      </c>
      <c r="D134" s="332" t="s">
        <v>937</v>
      </c>
      <c r="E134" s="333">
        <v>44354.261277708334</v>
      </c>
      <c r="F134" s="332" t="s">
        <v>935</v>
      </c>
      <c r="G134" s="332">
        <v>3.3</v>
      </c>
    </row>
    <row r="135" spans="1:10" x14ac:dyDescent="0.25">
      <c r="A135" s="332">
        <v>157</v>
      </c>
      <c r="B135" s="332">
        <v>33</v>
      </c>
      <c r="C135" s="332" t="s">
        <v>260</v>
      </c>
      <c r="D135" s="332" t="s">
        <v>711</v>
      </c>
      <c r="E135" s="333">
        <v>44354.261277708334</v>
      </c>
      <c r="F135" s="332" t="s">
        <v>935</v>
      </c>
      <c r="G135" s="332">
        <v>3.3</v>
      </c>
      <c r="I135" s="332">
        <v>10</v>
      </c>
    </row>
    <row r="136" spans="1:10" x14ac:dyDescent="0.25">
      <c r="A136" s="332">
        <v>158</v>
      </c>
      <c r="B136" s="332">
        <v>34</v>
      </c>
      <c r="C136" s="332" t="s">
        <v>917</v>
      </c>
      <c r="D136" s="332" t="s">
        <v>706</v>
      </c>
      <c r="E136" s="333">
        <v>44354.261277708334</v>
      </c>
      <c r="F136" s="332" t="s">
        <v>938</v>
      </c>
      <c r="G136" s="332">
        <v>3.3</v>
      </c>
    </row>
    <row r="137" spans="1:10" x14ac:dyDescent="0.25">
      <c r="A137" s="332">
        <v>159</v>
      </c>
      <c r="B137" s="332">
        <v>34</v>
      </c>
      <c r="C137" s="332" t="s">
        <v>939</v>
      </c>
      <c r="D137" s="332" t="s">
        <v>940</v>
      </c>
      <c r="E137" s="333">
        <v>44354.261277708334</v>
      </c>
      <c r="F137" s="332" t="s">
        <v>938</v>
      </c>
      <c r="G137" s="332">
        <v>3.3</v>
      </c>
      <c r="J137" s="332" t="s">
        <v>941</v>
      </c>
    </row>
    <row r="138" spans="1:10" x14ac:dyDescent="0.25">
      <c r="A138" s="332">
        <v>160</v>
      </c>
      <c r="B138" s="332">
        <v>34</v>
      </c>
      <c r="C138" s="332" t="s">
        <v>942</v>
      </c>
      <c r="D138" s="332" t="s">
        <v>943</v>
      </c>
      <c r="E138" s="333">
        <v>44354.261277708334</v>
      </c>
      <c r="F138" s="332" t="s">
        <v>938</v>
      </c>
      <c r="G138" s="332">
        <v>3.3</v>
      </c>
    </row>
    <row r="139" spans="1:10" x14ac:dyDescent="0.25">
      <c r="A139" s="332">
        <v>161</v>
      </c>
      <c r="B139" s="332">
        <v>35</v>
      </c>
      <c r="C139" s="332" t="s">
        <v>908</v>
      </c>
      <c r="D139" s="332" t="s">
        <v>706</v>
      </c>
      <c r="E139" s="333">
        <v>44354.261277708334</v>
      </c>
      <c r="F139" s="332" t="s">
        <v>944</v>
      </c>
      <c r="G139" s="332">
        <v>3.3</v>
      </c>
    </row>
    <row r="140" spans="1:10" x14ac:dyDescent="0.25">
      <c r="A140" s="332">
        <v>162</v>
      </c>
      <c r="B140" s="332">
        <v>35</v>
      </c>
      <c r="C140" s="332" t="s">
        <v>945</v>
      </c>
      <c r="D140" s="332" t="s">
        <v>730</v>
      </c>
      <c r="E140" s="333">
        <v>44354.261277708334</v>
      </c>
      <c r="F140" s="332" t="s">
        <v>944</v>
      </c>
      <c r="G140" s="332">
        <v>3.3</v>
      </c>
    </row>
    <row r="141" spans="1:10" x14ac:dyDescent="0.25">
      <c r="A141" s="332">
        <v>163</v>
      </c>
      <c r="B141" s="332">
        <v>35</v>
      </c>
      <c r="C141" s="332" t="s">
        <v>946</v>
      </c>
      <c r="D141" s="332" t="s">
        <v>947</v>
      </c>
      <c r="E141" s="333">
        <v>44354.261277708334</v>
      </c>
      <c r="F141" s="332" t="s">
        <v>944</v>
      </c>
      <c r="G141" s="332">
        <v>3.3</v>
      </c>
    </row>
    <row r="142" spans="1:10" x14ac:dyDescent="0.25">
      <c r="A142" s="332">
        <v>164</v>
      </c>
      <c r="B142" s="332">
        <v>36</v>
      </c>
      <c r="C142" s="332" t="s">
        <v>948</v>
      </c>
      <c r="D142" s="332" t="s">
        <v>706</v>
      </c>
      <c r="E142" s="333">
        <v>44354.261277708334</v>
      </c>
      <c r="F142" s="332" t="s">
        <v>949</v>
      </c>
      <c r="G142" s="332">
        <v>3.3</v>
      </c>
    </row>
    <row r="143" spans="1:10" x14ac:dyDescent="0.25">
      <c r="A143" s="332">
        <v>165</v>
      </c>
      <c r="B143" s="332">
        <v>36</v>
      </c>
      <c r="C143" s="332" t="s">
        <v>950</v>
      </c>
      <c r="D143" s="332" t="s">
        <v>951</v>
      </c>
      <c r="E143" s="333">
        <v>44354.261277708334</v>
      </c>
      <c r="F143" s="332" t="s">
        <v>949</v>
      </c>
      <c r="G143" s="332">
        <v>3.3</v>
      </c>
    </row>
    <row r="144" spans="1:10" x14ac:dyDescent="0.25">
      <c r="A144" s="332">
        <v>166</v>
      </c>
      <c r="B144" s="332">
        <v>36</v>
      </c>
      <c r="C144" s="332" t="s">
        <v>952</v>
      </c>
      <c r="D144" s="332" t="s">
        <v>953</v>
      </c>
      <c r="E144" s="333">
        <v>44354.261277708334</v>
      </c>
      <c r="F144" s="332" t="s">
        <v>949</v>
      </c>
      <c r="G144" s="332">
        <v>3.3</v>
      </c>
    </row>
    <row r="145" spans="1:10" x14ac:dyDescent="0.25">
      <c r="A145" s="332">
        <v>167</v>
      </c>
      <c r="B145" s="332">
        <v>36</v>
      </c>
      <c r="C145" s="332" t="s">
        <v>954</v>
      </c>
      <c r="D145" s="332" t="s">
        <v>955</v>
      </c>
      <c r="E145" s="333">
        <v>44354.261277708334</v>
      </c>
      <c r="F145" s="332" t="s">
        <v>949</v>
      </c>
      <c r="G145" s="332">
        <v>3.3</v>
      </c>
      <c r="J145" s="332" t="s">
        <v>956</v>
      </c>
    </row>
    <row r="146" spans="1:10" x14ac:dyDescent="0.25">
      <c r="A146" s="332">
        <v>168</v>
      </c>
      <c r="B146" s="332">
        <v>36</v>
      </c>
      <c r="C146" s="332" t="s">
        <v>260</v>
      </c>
      <c r="D146" s="332" t="s">
        <v>711</v>
      </c>
      <c r="E146" s="333">
        <v>44354.261277708334</v>
      </c>
      <c r="F146" s="332" t="s">
        <v>949</v>
      </c>
      <c r="G146" s="332">
        <v>3.3</v>
      </c>
      <c r="I146" s="332">
        <v>10</v>
      </c>
    </row>
    <row r="147" spans="1:10" x14ac:dyDescent="0.25">
      <c r="A147" s="332">
        <v>169</v>
      </c>
      <c r="B147" s="332">
        <v>37</v>
      </c>
      <c r="C147" s="332" t="s">
        <v>957</v>
      </c>
      <c r="D147" s="332" t="s">
        <v>706</v>
      </c>
      <c r="E147" s="333">
        <v>44354.261277708334</v>
      </c>
      <c r="F147" s="332" t="s">
        <v>958</v>
      </c>
      <c r="G147" s="332">
        <v>3.3</v>
      </c>
    </row>
    <row r="148" spans="1:10" x14ac:dyDescent="0.25">
      <c r="A148" s="332">
        <v>170</v>
      </c>
      <c r="B148" s="332">
        <v>37</v>
      </c>
      <c r="C148" s="332" t="s">
        <v>948</v>
      </c>
      <c r="D148" s="332" t="s">
        <v>953</v>
      </c>
      <c r="E148" s="333">
        <v>44354.261277708334</v>
      </c>
      <c r="F148" s="332" t="s">
        <v>958</v>
      </c>
      <c r="G148" s="332">
        <v>3.3</v>
      </c>
      <c r="J148" s="332" t="s">
        <v>959</v>
      </c>
    </row>
    <row r="149" spans="1:10" x14ac:dyDescent="0.25">
      <c r="A149" s="332">
        <v>171</v>
      </c>
      <c r="B149" s="332">
        <v>37</v>
      </c>
      <c r="C149" s="332" t="s">
        <v>960</v>
      </c>
      <c r="D149" s="332" t="s">
        <v>961</v>
      </c>
      <c r="E149" s="333">
        <v>44354.261277708334</v>
      </c>
      <c r="F149" s="332" t="s">
        <v>958</v>
      </c>
      <c r="G149" s="332">
        <v>3.3</v>
      </c>
    </row>
    <row r="150" spans="1:10" x14ac:dyDescent="0.25">
      <c r="A150" s="332">
        <v>172</v>
      </c>
      <c r="B150" s="332">
        <v>37</v>
      </c>
      <c r="C150" s="332" t="s">
        <v>260</v>
      </c>
      <c r="D150" s="332" t="s">
        <v>711</v>
      </c>
      <c r="E150" s="333">
        <v>44354.261277708334</v>
      </c>
      <c r="F150" s="332" t="s">
        <v>958</v>
      </c>
      <c r="G150" s="332">
        <v>3.3</v>
      </c>
      <c r="I150" s="332">
        <v>10</v>
      </c>
    </row>
    <row r="151" spans="1:10" x14ac:dyDescent="0.25">
      <c r="A151" s="332">
        <v>173</v>
      </c>
      <c r="B151" s="332">
        <v>38</v>
      </c>
      <c r="C151" s="332" t="s">
        <v>962</v>
      </c>
      <c r="D151" s="332" t="s">
        <v>706</v>
      </c>
      <c r="E151" s="333">
        <v>44354.261277708334</v>
      </c>
      <c r="F151" s="332" t="s">
        <v>963</v>
      </c>
      <c r="G151" s="332">
        <v>3.3</v>
      </c>
    </row>
    <row r="152" spans="1:10" x14ac:dyDescent="0.25">
      <c r="A152" s="332">
        <v>174</v>
      </c>
      <c r="B152" s="332">
        <v>38</v>
      </c>
      <c r="C152" s="332" t="s">
        <v>964</v>
      </c>
      <c r="D152" s="332" t="s">
        <v>730</v>
      </c>
      <c r="E152" s="333">
        <v>44354.261277708334</v>
      </c>
      <c r="F152" s="332" t="s">
        <v>963</v>
      </c>
      <c r="G152" s="332">
        <v>3.3</v>
      </c>
      <c r="J152" s="332" t="s">
        <v>965</v>
      </c>
    </row>
    <row r="153" spans="1:10" x14ac:dyDescent="0.25">
      <c r="A153" s="332">
        <v>175</v>
      </c>
      <c r="B153" s="332">
        <v>38</v>
      </c>
      <c r="C153" s="332" t="s">
        <v>966</v>
      </c>
      <c r="D153" s="332" t="s">
        <v>953</v>
      </c>
      <c r="E153" s="333">
        <v>44354.261277708334</v>
      </c>
      <c r="F153" s="332" t="s">
        <v>963</v>
      </c>
      <c r="G153" s="332">
        <v>3.3</v>
      </c>
      <c r="J153" s="332" t="s">
        <v>967</v>
      </c>
    </row>
    <row r="154" spans="1:10" x14ac:dyDescent="0.25">
      <c r="A154" s="332">
        <v>176</v>
      </c>
      <c r="B154" s="332">
        <v>38</v>
      </c>
      <c r="C154" s="332" t="s">
        <v>968</v>
      </c>
      <c r="D154" s="332" t="s">
        <v>969</v>
      </c>
      <c r="E154" s="333">
        <v>44354.261277708334</v>
      </c>
      <c r="F154" s="332" t="s">
        <v>963</v>
      </c>
      <c r="G154" s="332">
        <v>3.3</v>
      </c>
    </row>
    <row r="155" spans="1:10" x14ac:dyDescent="0.25">
      <c r="A155" s="332">
        <v>177</v>
      </c>
      <c r="B155" s="332">
        <v>38</v>
      </c>
      <c r="C155" s="332" t="s">
        <v>260</v>
      </c>
      <c r="D155" s="332" t="s">
        <v>711</v>
      </c>
      <c r="E155" s="333">
        <v>44354.261277708334</v>
      </c>
      <c r="F155" s="332" t="s">
        <v>963</v>
      </c>
      <c r="G155" s="332">
        <v>3.3</v>
      </c>
      <c r="I155" s="332">
        <v>10</v>
      </c>
    </row>
    <row r="156" spans="1:10" x14ac:dyDescent="0.25">
      <c r="A156" s="332">
        <v>178</v>
      </c>
      <c r="B156" s="332">
        <v>39</v>
      </c>
      <c r="C156" s="332" t="s">
        <v>970</v>
      </c>
      <c r="D156" s="332" t="s">
        <v>706</v>
      </c>
      <c r="E156" s="333">
        <v>44354.261277708334</v>
      </c>
      <c r="F156" s="332" t="s">
        <v>971</v>
      </c>
      <c r="G156" s="332">
        <v>3.3</v>
      </c>
      <c r="J156" s="332" t="s">
        <v>972</v>
      </c>
    </row>
    <row r="157" spans="1:10" x14ac:dyDescent="0.25">
      <c r="A157" s="332">
        <v>179</v>
      </c>
      <c r="B157" s="332">
        <v>39</v>
      </c>
      <c r="C157" s="332" t="s">
        <v>798</v>
      </c>
      <c r="D157" s="332" t="s">
        <v>973</v>
      </c>
      <c r="E157" s="333">
        <v>44354.261277708334</v>
      </c>
      <c r="F157" s="332" t="s">
        <v>971</v>
      </c>
      <c r="G157" s="332">
        <v>3.3</v>
      </c>
      <c r="I157" s="332">
        <v>7</v>
      </c>
      <c r="J157" s="332" t="s">
        <v>974</v>
      </c>
    </row>
    <row r="158" spans="1:10" x14ac:dyDescent="0.25">
      <c r="A158" s="332">
        <v>180</v>
      </c>
      <c r="B158" s="332">
        <v>39</v>
      </c>
      <c r="C158" s="332" t="s">
        <v>975</v>
      </c>
      <c r="D158" s="332" t="s">
        <v>976</v>
      </c>
      <c r="E158" s="333">
        <v>44354.261277708334</v>
      </c>
      <c r="F158" s="332" t="s">
        <v>971</v>
      </c>
      <c r="G158" s="332">
        <v>3.3</v>
      </c>
      <c r="J158" s="332" t="s">
        <v>977</v>
      </c>
    </row>
    <row r="159" spans="1:10" x14ac:dyDescent="0.25">
      <c r="A159" s="332">
        <v>181</v>
      </c>
      <c r="B159" s="332">
        <v>39</v>
      </c>
      <c r="C159" s="332" t="s">
        <v>978</v>
      </c>
      <c r="D159" s="332" t="s">
        <v>979</v>
      </c>
      <c r="E159" s="333">
        <v>44354.261277708334</v>
      </c>
      <c r="F159" s="332" t="s">
        <v>971</v>
      </c>
      <c r="G159" s="332">
        <v>3.3</v>
      </c>
      <c r="J159" s="332" t="s">
        <v>980</v>
      </c>
    </row>
    <row r="160" spans="1:10" x14ac:dyDescent="0.25">
      <c r="A160" s="332">
        <v>182</v>
      </c>
      <c r="B160" s="332">
        <v>39</v>
      </c>
      <c r="C160" s="332" t="s">
        <v>981</v>
      </c>
      <c r="D160" s="332" t="s">
        <v>982</v>
      </c>
      <c r="E160" s="333">
        <v>44354.261277708334</v>
      </c>
      <c r="F160" s="332" t="s">
        <v>971</v>
      </c>
      <c r="G160" s="332">
        <v>3.3</v>
      </c>
      <c r="J160" s="332" t="s">
        <v>983</v>
      </c>
    </row>
    <row r="161" spans="1:10" x14ac:dyDescent="0.25">
      <c r="A161" s="332">
        <v>183</v>
      </c>
      <c r="B161" s="332">
        <v>39</v>
      </c>
      <c r="C161" s="332" t="s">
        <v>260</v>
      </c>
      <c r="D161" s="332" t="s">
        <v>711</v>
      </c>
      <c r="E161" s="333">
        <v>44354.261277708334</v>
      </c>
      <c r="F161" s="332" t="s">
        <v>971</v>
      </c>
      <c r="G161" s="332">
        <v>3.3</v>
      </c>
      <c r="I161" s="332">
        <v>10</v>
      </c>
    </row>
    <row r="162" spans="1:10" x14ac:dyDescent="0.25">
      <c r="A162" s="332">
        <v>184</v>
      </c>
      <c r="B162" s="332">
        <v>40</v>
      </c>
      <c r="C162" s="332" t="s">
        <v>984</v>
      </c>
      <c r="D162" s="332" t="s">
        <v>706</v>
      </c>
      <c r="E162" s="333">
        <v>44354.261277708334</v>
      </c>
      <c r="F162" s="332" t="s">
        <v>985</v>
      </c>
      <c r="G162" s="332">
        <v>3.3</v>
      </c>
      <c r="J162" s="332" t="s">
        <v>986</v>
      </c>
    </row>
    <row r="163" spans="1:10" x14ac:dyDescent="0.25">
      <c r="A163" s="332">
        <v>185</v>
      </c>
      <c r="B163" s="332">
        <v>40</v>
      </c>
      <c r="C163" s="332" t="s">
        <v>798</v>
      </c>
      <c r="D163" s="332" t="s">
        <v>973</v>
      </c>
      <c r="E163" s="333">
        <v>44354.261277708334</v>
      </c>
      <c r="F163" s="332" t="s">
        <v>985</v>
      </c>
      <c r="G163" s="332">
        <v>3.3</v>
      </c>
      <c r="I163" s="332">
        <v>7</v>
      </c>
      <c r="J163" s="332" t="s">
        <v>987</v>
      </c>
    </row>
    <row r="164" spans="1:10" x14ac:dyDescent="0.25">
      <c r="A164" s="332">
        <v>186</v>
      </c>
      <c r="B164" s="332">
        <v>40</v>
      </c>
      <c r="C164" s="332" t="s">
        <v>975</v>
      </c>
      <c r="D164" s="332" t="s">
        <v>976</v>
      </c>
      <c r="E164" s="333">
        <v>44354.261277708334</v>
      </c>
      <c r="F164" s="332" t="s">
        <v>985</v>
      </c>
      <c r="G164" s="332">
        <v>3.3</v>
      </c>
      <c r="J164" s="332" t="s">
        <v>988</v>
      </c>
    </row>
    <row r="165" spans="1:10" x14ac:dyDescent="0.25">
      <c r="A165" s="332">
        <v>187</v>
      </c>
      <c r="B165" s="332">
        <v>40</v>
      </c>
      <c r="C165" s="332" t="s">
        <v>989</v>
      </c>
      <c r="D165" s="332" t="s">
        <v>990</v>
      </c>
      <c r="E165" s="333">
        <v>44354.261277708334</v>
      </c>
      <c r="F165" s="332" t="s">
        <v>985</v>
      </c>
      <c r="G165" s="332">
        <v>3.3</v>
      </c>
      <c r="J165" s="332" t="s">
        <v>991</v>
      </c>
    </row>
    <row r="166" spans="1:10" x14ac:dyDescent="0.25">
      <c r="A166" s="332">
        <v>188</v>
      </c>
      <c r="B166" s="332">
        <v>40</v>
      </c>
      <c r="C166" s="332" t="s">
        <v>981</v>
      </c>
      <c r="D166" s="332" t="s">
        <v>982</v>
      </c>
      <c r="E166" s="333">
        <v>44354.261277708334</v>
      </c>
      <c r="F166" s="332" t="s">
        <v>985</v>
      </c>
      <c r="G166" s="332">
        <v>3.3</v>
      </c>
      <c r="J166" s="332" t="s">
        <v>992</v>
      </c>
    </row>
    <row r="167" spans="1:10" x14ac:dyDescent="0.25">
      <c r="A167" s="332">
        <v>189</v>
      </c>
      <c r="B167" s="332">
        <v>40</v>
      </c>
      <c r="C167" s="332" t="s">
        <v>260</v>
      </c>
      <c r="D167" s="332" t="s">
        <v>711</v>
      </c>
      <c r="E167" s="333">
        <v>44354.261277708334</v>
      </c>
      <c r="F167" s="332" t="s">
        <v>985</v>
      </c>
      <c r="G167" s="332">
        <v>3.3</v>
      </c>
      <c r="I167" s="332">
        <v>10</v>
      </c>
    </row>
    <row r="168" spans="1:10" x14ac:dyDescent="0.25">
      <c r="A168" s="332">
        <v>190</v>
      </c>
      <c r="B168" s="332">
        <v>41</v>
      </c>
      <c r="C168" s="332" t="s">
        <v>993</v>
      </c>
      <c r="D168" s="332" t="s">
        <v>706</v>
      </c>
      <c r="E168" s="333">
        <v>44354.261277708334</v>
      </c>
      <c r="F168" s="332" t="s">
        <v>994</v>
      </c>
      <c r="G168" s="332">
        <v>3.3</v>
      </c>
      <c r="J168" s="332" t="s">
        <v>995</v>
      </c>
    </row>
    <row r="169" spans="1:10" x14ac:dyDescent="0.25">
      <c r="A169" s="332">
        <v>191</v>
      </c>
      <c r="B169" s="332">
        <v>41</v>
      </c>
      <c r="C169" s="332" t="s">
        <v>798</v>
      </c>
      <c r="D169" s="332" t="s">
        <v>973</v>
      </c>
      <c r="E169" s="333">
        <v>44354.261277708334</v>
      </c>
      <c r="F169" s="332" t="s">
        <v>994</v>
      </c>
      <c r="G169" s="332">
        <v>3.3</v>
      </c>
      <c r="I169" s="332">
        <v>7</v>
      </c>
      <c r="J169" s="332" t="s">
        <v>996</v>
      </c>
    </row>
    <row r="170" spans="1:10" x14ac:dyDescent="0.25">
      <c r="A170" s="332">
        <v>192</v>
      </c>
      <c r="B170" s="332">
        <v>41</v>
      </c>
      <c r="C170" s="332" t="s">
        <v>997</v>
      </c>
      <c r="D170" s="332" t="s">
        <v>998</v>
      </c>
      <c r="E170" s="333">
        <v>44354.261277708334</v>
      </c>
      <c r="F170" s="332" t="s">
        <v>994</v>
      </c>
      <c r="G170" s="332">
        <v>3.3</v>
      </c>
      <c r="J170" s="332" t="s">
        <v>999</v>
      </c>
    </row>
    <row r="171" spans="1:10" x14ac:dyDescent="0.25">
      <c r="A171" s="332">
        <v>193</v>
      </c>
      <c r="B171" s="332">
        <v>2</v>
      </c>
      <c r="C171" s="332" t="s">
        <v>1000</v>
      </c>
      <c r="D171" s="332" t="s">
        <v>1001</v>
      </c>
      <c r="E171" s="333">
        <v>44354.261277708334</v>
      </c>
      <c r="F171" s="332" t="s">
        <v>713</v>
      </c>
      <c r="G171" s="332">
        <v>3.3</v>
      </c>
      <c r="I171" s="332">
        <v>6</v>
      </c>
      <c r="J171" s="332" t="s">
        <v>1002</v>
      </c>
    </row>
    <row r="172" spans="1:10" x14ac:dyDescent="0.25">
      <c r="A172" s="332">
        <v>194</v>
      </c>
      <c r="B172" s="332">
        <v>2</v>
      </c>
      <c r="C172" s="332" t="s">
        <v>1003</v>
      </c>
      <c r="D172" s="332" t="s">
        <v>1004</v>
      </c>
      <c r="E172" s="333">
        <v>44354.261277708334</v>
      </c>
      <c r="F172" s="332" t="s">
        <v>713</v>
      </c>
      <c r="G172" s="332">
        <v>3.3</v>
      </c>
      <c r="I172" s="332">
        <v>6</v>
      </c>
      <c r="J172" s="332" t="s">
        <v>1005</v>
      </c>
    </row>
    <row r="173" spans="1:10" x14ac:dyDescent="0.25">
      <c r="A173" s="332">
        <v>195</v>
      </c>
      <c r="B173" s="332">
        <v>41</v>
      </c>
      <c r="C173" s="332" t="s">
        <v>260</v>
      </c>
      <c r="D173" s="332" t="s">
        <v>711</v>
      </c>
      <c r="E173" s="333">
        <v>44354.261277708334</v>
      </c>
      <c r="F173" s="332" t="s">
        <v>994</v>
      </c>
      <c r="G173" s="332">
        <v>3.3</v>
      </c>
      <c r="I173" s="332">
        <v>10</v>
      </c>
      <c r="J173" s="332" t="s">
        <v>1006</v>
      </c>
    </row>
    <row r="174" spans="1:10" x14ac:dyDescent="0.25">
      <c r="A174" s="332">
        <v>200</v>
      </c>
      <c r="B174" s="332">
        <v>43</v>
      </c>
      <c r="C174" s="332" t="s">
        <v>1007</v>
      </c>
      <c r="D174" s="332" t="s">
        <v>706</v>
      </c>
      <c r="E174" s="333">
        <v>44354.261277708334</v>
      </c>
      <c r="F174" s="332" t="s">
        <v>1008</v>
      </c>
      <c r="G174" s="332">
        <v>3.3</v>
      </c>
    </row>
    <row r="175" spans="1:10" x14ac:dyDescent="0.25">
      <c r="A175" s="332">
        <v>201</v>
      </c>
      <c r="B175" s="332">
        <v>43</v>
      </c>
      <c r="C175" s="332" t="s">
        <v>798</v>
      </c>
      <c r="D175" s="332" t="s">
        <v>973</v>
      </c>
      <c r="E175" s="333">
        <v>44354.261277708334</v>
      </c>
      <c r="F175" s="332" t="s">
        <v>1008</v>
      </c>
      <c r="G175" s="332">
        <v>3.3</v>
      </c>
      <c r="I175" s="332">
        <v>7</v>
      </c>
      <c r="J175" s="332" t="s">
        <v>1009</v>
      </c>
    </row>
    <row r="176" spans="1:10" x14ac:dyDescent="0.25">
      <c r="A176" s="332">
        <v>202</v>
      </c>
      <c r="B176" s="332">
        <v>43</v>
      </c>
      <c r="C176" s="332" t="s">
        <v>997</v>
      </c>
      <c r="D176" s="332" t="s">
        <v>998</v>
      </c>
      <c r="E176" s="333">
        <v>44354.261277708334</v>
      </c>
      <c r="F176" s="332" t="s">
        <v>1008</v>
      </c>
      <c r="G176" s="332">
        <v>3.3</v>
      </c>
      <c r="J176" s="332" t="s">
        <v>1010</v>
      </c>
    </row>
    <row r="177" spans="1:10" x14ac:dyDescent="0.25">
      <c r="A177" s="332">
        <v>203</v>
      </c>
      <c r="B177" s="332">
        <v>43</v>
      </c>
      <c r="C177" s="332" t="s">
        <v>260</v>
      </c>
      <c r="D177" s="332" t="s">
        <v>711</v>
      </c>
      <c r="E177" s="333">
        <v>44354.261277708334</v>
      </c>
      <c r="F177" s="332" t="s">
        <v>1008</v>
      </c>
      <c r="G177" s="332">
        <v>3.3</v>
      </c>
      <c r="I177" s="332">
        <v>10</v>
      </c>
    </row>
    <row r="178" spans="1:10" x14ac:dyDescent="0.25">
      <c r="A178" s="332">
        <v>204</v>
      </c>
      <c r="B178" s="332">
        <v>44</v>
      </c>
      <c r="C178" s="332" t="s">
        <v>1011</v>
      </c>
      <c r="D178" s="332" t="s">
        <v>706</v>
      </c>
      <c r="E178" s="333">
        <v>44354.261277708334</v>
      </c>
      <c r="F178" s="332" t="s">
        <v>1012</v>
      </c>
      <c r="G178" s="332">
        <v>3.3</v>
      </c>
      <c r="J178" s="332" t="s">
        <v>1013</v>
      </c>
    </row>
    <row r="179" spans="1:10" x14ac:dyDescent="0.25">
      <c r="A179" s="332">
        <v>205</v>
      </c>
      <c r="B179" s="332">
        <v>44</v>
      </c>
      <c r="C179" s="332" t="s">
        <v>798</v>
      </c>
      <c r="D179" s="332" t="s">
        <v>973</v>
      </c>
      <c r="E179" s="333">
        <v>44354.261277708334</v>
      </c>
      <c r="F179" s="332" t="s">
        <v>1012</v>
      </c>
      <c r="G179" s="332">
        <v>3.3</v>
      </c>
      <c r="I179" s="332">
        <v>7</v>
      </c>
      <c r="J179" s="332" t="s">
        <v>1014</v>
      </c>
    </row>
    <row r="180" spans="1:10" x14ac:dyDescent="0.25">
      <c r="A180" s="332">
        <v>206</v>
      </c>
      <c r="B180" s="332">
        <v>44</v>
      </c>
      <c r="C180" s="332" t="s">
        <v>906</v>
      </c>
      <c r="D180" s="332" t="s">
        <v>1015</v>
      </c>
      <c r="E180" s="333">
        <v>44354.261277708334</v>
      </c>
      <c r="F180" s="332" t="s">
        <v>1012</v>
      </c>
      <c r="G180" s="332">
        <v>3.3</v>
      </c>
      <c r="J180" s="332" t="s">
        <v>1016</v>
      </c>
    </row>
    <row r="181" spans="1:10" x14ac:dyDescent="0.25">
      <c r="A181" s="332">
        <v>207</v>
      </c>
      <c r="B181" s="332">
        <v>44</v>
      </c>
      <c r="C181" s="332" t="s">
        <v>260</v>
      </c>
      <c r="D181" s="332" t="s">
        <v>711</v>
      </c>
      <c r="E181" s="333">
        <v>44354.261277708334</v>
      </c>
      <c r="F181" s="332" t="s">
        <v>1012</v>
      </c>
      <c r="G181" s="332">
        <v>3.3</v>
      </c>
      <c r="I181" s="332">
        <v>10</v>
      </c>
    </row>
    <row r="182" spans="1:10" x14ac:dyDescent="0.25">
      <c r="A182" s="332">
        <v>208</v>
      </c>
      <c r="B182" s="332">
        <v>45</v>
      </c>
      <c r="C182" s="332" t="s">
        <v>1017</v>
      </c>
      <c r="D182" s="332" t="s">
        <v>706</v>
      </c>
      <c r="E182" s="333">
        <v>44354.261277708334</v>
      </c>
      <c r="F182" s="332" t="s">
        <v>1018</v>
      </c>
      <c r="G182" s="332">
        <v>3.3</v>
      </c>
      <c r="J182" s="332" t="s">
        <v>1019</v>
      </c>
    </row>
    <row r="183" spans="1:10" x14ac:dyDescent="0.25">
      <c r="A183" s="332">
        <v>209</v>
      </c>
      <c r="B183" s="332">
        <v>45</v>
      </c>
      <c r="C183" s="332" t="s">
        <v>798</v>
      </c>
      <c r="D183" s="332" t="s">
        <v>973</v>
      </c>
      <c r="E183" s="333">
        <v>44354.261277708334</v>
      </c>
      <c r="F183" s="332" t="s">
        <v>1018</v>
      </c>
      <c r="G183" s="332">
        <v>3.3</v>
      </c>
      <c r="I183" s="332">
        <v>7</v>
      </c>
      <c r="J183" s="332" t="s">
        <v>885</v>
      </c>
    </row>
    <row r="184" spans="1:10" x14ac:dyDescent="0.25">
      <c r="A184" s="332">
        <v>210</v>
      </c>
      <c r="B184" s="332">
        <v>45</v>
      </c>
      <c r="C184" s="332" t="s">
        <v>1020</v>
      </c>
      <c r="D184" s="332" t="s">
        <v>1021</v>
      </c>
      <c r="E184" s="333">
        <v>44354.261277708334</v>
      </c>
      <c r="F184" s="332" t="s">
        <v>1018</v>
      </c>
      <c r="G184" s="332">
        <v>3.3</v>
      </c>
      <c r="J184" s="332" t="s">
        <v>1022</v>
      </c>
    </row>
    <row r="185" spans="1:10" x14ac:dyDescent="0.25">
      <c r="A185" s="332">
        <v>212</v>
      </c>
      <c r="B185" s="332">
        <v>45</v>
      </c>
      <c r="C185" s="332" t="s">
        <v>260</v>
      </c>
      <c r="D185" s="332" t="s">
        <v>711</v>
      </c>
      <c r="E185" s="333">
        <v>44354.261277708334</v>
      </c>
      <c r="F185" s="332" t="s">
        <v>1018</v>
      </c>
      <c r="G185" s="332">
        <v>3.3</v>
      </c>
      <c r="I185" s="332">
        <v>10</v>
      </c>
    </row>
    <row r="186" spans="1:10" x14ac:dyDescent="0.25">
      <c r="A186" s="332">
        <v>213</v>
      </c>
      <c r="B186" s="332">
        <v>46</v>
      </c>
      <c r="C186" s="332" t="s">
        <v>1023</v>
      </c>
      <c r="D186" s="332" t="s">
        <v>706</v>
      </c>
      <c r="E186" s="333">
        <v>44354.261277708334</v>
      </c>
      <c r="F186" s="332" t="s">
        <v>1024</v>
      </c>
      <c r="G186" s="332">
        <v>3.3</v>
      </c>
      <c r="J186" s="332" t="s">
        <v>1025</v>
      </c>
    </row>
    <row r="187" spans="1:10" x14ac:dyDescent="0.25">
      <c r="A187" s="332">
        <v>214</v>
      </c>
      <c r="B187" s="332">
        <v>46</v>
      </c>
      <c r="C187" s="332" t="s">
        <v>798</v>
      </c>
      <c r="D187" s="332" t="s">
        <v>973</v>
      </c>
      <c r="E187" s="333">
        <v>44354.261277708334</v>
      </c>
      <c r="F187" s="332" t="s">
        <v>1024</v>
      </c>
      <c r="G187" s="332">
        <v>3.3</v>
      </c>
      <c r="I187" s="332">
        <v>7</v>
      </c>
      <c r="J187" s="332" t="s">
        <v>885</v>
      </c>
    </row>
    <row r="188" spans="1:10" x14ac:dyDescent="0.25">
      <c r="A188" s="332">
        <v>215</v>
      </c>
      <c r="B188" s="332">
        <v>46</v>
      </c>
      <c r="C188" s="332" t="s">
        <v>260</v>
      </c>
      <c r="D188" s="332" t="s">
        <v>711</v>
      </c>
      <c r="E188" s="333">
        <v>44354.261277708334</v>
      </c>
      <c r="F188" s="332" t="s">
        <v>1024</v>
      </c>
      <c r="G188" s="332">
        <v>3.3</v>
      </c>
      <c r="I188" s="332">
        <v>10</v>
      </c>
    </row>
    <row r="189" spans="1:10" x14ac:dyDescent="0.25">
      <c r="A189" s="332">
        <v>216</v>
      </c>
      <c r="B189" s="332">
        <v>47</v>
      </c>
      <c r="C189" s="332" t="s">
        <v>1026</v>
      </c>
      <c r="D189" s="332" t="s">
        <v>706</v>
      </c>
      <c r="E189" s="333">
        <v>44354.261277708334</v>
      </c>
      <c r="F189" s="332" t="s">
        <v>1027</v>
      </c>
      <c r="G189" s="332">
        <v>3.3</v>
      </c>
      <c r="J189" s="332" t="s">
        <v>1028</v>
      </c>
    </row>
    <row r="190" spans="1:10" x14ac:dyDescent="0.25">
      <c r="A190" s="332">
        <v>217</v>
      </c>
      <c r="B190" s="332">
        <v>47</v>
      </c>
      <c r="C190" s="332" t="s">
        <v>798</v>
      </c>
      <c r="D190" s="332" t="s">
        <v>973</v>
      </c>
      <c r="E190" s="333">
        <v>44354.261277708334</v>
      </c>
      <c r="F190" s="332" t="s">
        <v>1027</v>
      </c>
      <c r="G190" s="332">
        <v>3.3</v>
      </c>
      <c r="I190" s="332">
        <v>7</v>
      </c>
      <c r="J190" s="332" t="s">
        <v>885</v>
      </c>
    </row>
    <row r="191" spans="1:10" x14ac:dyDescent="0.25">
      <c r="A191" s="332">
        <v>218</v>
      </c>
      <c r="B191" s="332">
        <v>47</v>
      </c>
      <c r="C191" s="332" t="s">
        <v>1029</v>
      </c>
      <c r="D191" s="332" t="s">
        <v>1030</v>
      </c>
      <c r="E191" s="333">
        <v>44354.261277708334</v>
      </c>
      <c r="F191" s="332" t="s">
        <v>1027</v>
      </c>
      <c r="G191" s="332">
        <v>3.3</v>
      </c>
      <c r="J191" s="332" t="s">
        <v>1031</v>
      </c>
    </row>
    <row r="192" spans="1:10" x14ac:dyDescent="0.25">
      <c r="A192" s="332">
        <v>219</v>
      </c>
      <c r="B192" s="332">
        <v>47</v>
      </c>
      <c r="C192" s="332" t="s">
        <v>260</v>
      </c>
      <c r="D192" s="332" t="s">
        <v>711</v>
      </c>
      <c r="E192" s="333">
        <v>44354.261277708334</v>
      </c>
      <c r="F192" s="332" t="s">
        <v>1027</v>
      </c>
      <c r="G192" s="332">
        <v>3.3</v>
      </c>
      <c r="I192" s="332">
        <v>10</v>
      </c>
    </row>
    <row r="193" spans="1:10" x14ac:dyDescent="0.25">
      <c r="A193" s="332">
        <v>220</v>
      </c>
      <c r="B193" s="332">
        <v>48</v>
      </c>
      <c r="C193" s="332" t="s">
        <v>1032</v>
      </c>
      <c r="D193" s="332" t="s">
        <v>706</v>
      </c>
      <c r="E193" s="333">
        <v>44354.261277708334</v>
      </c>
      <c r="F193" s="332" t="s">
        <v>1033</v>
      </c>
      <c r="G193" s="332">
        <v>3.3</v>
      </c>
      <c r="J193" s="332" t="s">
        <v>1034</v>
      </c>
    </row>
    <row r="194" spans="1:10" x14ac:dyDescent="0.25">
      <c r="A194" s="332">
        <v>221</v>
      </c>
      <c r="B194" s="332">
        <v>48</v>
      </c>
      <c r="C194" s="332" t="s">
        <v>798</v>
      </c>
      <c r="D194" s="332" t="s">
        <v>973</v>
      </c>
      <c r="E194" s="333">
        <v>44354.261277708334</v>
      </c>
      <c r="F194" s="332" t="s">
        <v>1033</v>
      </c>
      <c r="G194" s="332">
        <v>3.3</v>
      </c>
      <c r="I194" s="332">
        <v>7</v>
      </c>
    </row>
    <row r="195" spans="1:10" x14ac:dyDescent="0.25">
      <c r="A195" s="332">
        <v>222</v>
      </c>
      <c r="B195" s="332">
        <v>48</v>
      </c>
      <c r="C195" s="332" t="s">
        <v>1035</v>
      </c>
      <c r="D195" s="332" t="s">
        <v>1036</v>
      </c>
      <c r="E195" s="333">
        <v>44354.261277708334</v>
      </c>
      <c r="F195" s="332" t="s">
        <v>1033</v>
      </c>
      <c r="G195" s="332">
        <v>3.3</v>
      </c>
    </row>
    <row r="196" spans="1:10" x14ac:dyDescent="0.25">
      <c r="A196" s="332">
        <v>223</v>
      </c>
      <c r="B196" s="332">
        <v>48</v>
      </c>
      <c r="C196" s="332" t="s">
        <v>981</v>
      </c>
      <c r="D196" s="332" t="s">
        <v>982</v>
      </c>
      <c r="E196" s="333">
        <v>44354.261277708334</v>
      </c>
      <c r="F196" s="332" t="s">
        <v>1033</v>
      </c>
      <c r="G196" s="332">
        <v>3.3</v>
      </c>
      <c r="J196" s="332" t="s">
        <v>1037</v>
      </c>
    </row>
    <row r="197" spans="1:10" x14ac:dyDescent="0.25">
      <c r="A197" s="332">
        <v>224</v>
      </c>
      <c r="B197" s="332">
        <v>48</v>
      </c>
      <c r="C197" s="332" t="s">
        <v>781</v>
      </c>
      <c r="D197" s="332" t="s">
        <v>782</v>
      </c>
      <c r="E197" s="333">
        <v>44354.261277708334</v>
      </c>
      <c r="F197" s="332" t="s">
        <v>1033</v>
      </c>
      <c r="G197" s="332">
        <v>3.3</v>
      </c>
    </row>
    <row r="198" spans="1:10" x14ac:dyDescent="0.25">
      <c r="A198" s="332">
        <v>225</v>
      </c>
      <c r="B198" s="332">
        <v>48</v>
      </c>
      <c r="C198" s="332" t="s">
        <v>783</v>
      </c>
      <c r="D198" s="332" t="s">
        <v>784</v>
      </c>
      <c r="E198" s="333">
        <v>44354.261277708334</v>
      </c>
      <c r="F198" s="332" t="s">
        <v>1033</v>
      </c>
      <c r="G198" s="332">
        <v>3.3</v>
      </c>
    </row>
    <row r="199" spans="1:10" x14ac:dyDescent="0.25">
      <c r="A199" s="332">
        <v>227</v>
      </c>
      <c r="B199" s="332">
        <v>48</v>
      </c>
      <c r="C199" s="332" t="s">
        <v>260</v>
      </c>
      <c r="D199" s="332" t="s">
        <v>711</v>
      </c>
      <c r="E199" s="333">
        <v>44354.261277708334</v>
      </c>
      <c r="F199" s="332" t="s">
        <v>1033</v>
      </c>
      <c r="G199" s="332">
        <v>3.3</v>
      </c>
      <c r="I199" s="332">
        <v>10</v>
      </c>
    </row>
    <row r="200" spans="1:10" x14ac:dyDescent="0.25">
      <c r="A200" s="332">
        <v>228</v>
      </c>
      <c r="B200" s="332">
        <v>49</v>
      </c>
      <c r="C200" s="332" t="s">
        <v>1038</v>
      </c>
      <c r="D200" s="332" t="s">
        <v>706</v>
      </c>
      <c r="E200" s="333">
        <v>44354.261277708334</v>
      </c>
      <c r="F200" s="332" t="s">
        <v>1039</v>
      </c>
      <c r="G200" s="332">
        <v>3.3</v>
      </c>
      <c r="J200" s="332" t="s">
        <v>1040</v>
      </c>
    </row>
    <row r="201" spans="1:10" x14ac:dyDescent="0.25">
      <c r="A201" s="332">
        <v>229</v>
      </c>
      <c r="B201" s="332">
        <v>49</v>
      </c>
      <c r="C201" s="332" t="s">
        <v>798</v>
      </c>
      <c r="D201" s="332" t="s">
        <v>973</v>
      </c>
      <c r="E201" s="333">
        <v>44354.261277708334</v>
      </c>
      <c r="F201" s="332" t="s">
        <v>1039</v>
      </c>
      <c r="G201" s="332">
        <v>3.3</v>
      </c>
      <c r="I201" s="332">
        <v>7</v>
      </c>
      <c r="J201" s="332" t="s">
        <v>885</v>
      </c>
    </row>
    <row r="202" spans="1:10" x14ac:dyDescent="0.25">
      <c r="A202" s="332">
        <v>230</v>
      </c>
      <c r="B202" s="332">
        <v>49</v>
      </c>
      <c r="C202" s="332" t="s">
        <v>1041</v>
      </c>
      <c r="D202" s="332" t="s">
        <v>1042</v>
      </c>
      <c r="E202" s="333">
        <v>44354.261277708334</v>
      </c>
      <c r="F202" s="332" t="s">
        <v>1039</v>
      </c>
      <c r="G202" s="332">
        <v>3.3</v>
      </c>
    </row>
    <row r="203" spans="1:10" x14ac:dyDescent="0.25">
      <c r="A203" s="332">
        <v>231</v>
      </c>
      <c r="B203" s="332">
        <v>49</v>
      </c>
      <c r="C203" s="332" t="s">
        <v>981</v>
      </c>
      <c r="D203" s="332" t="s">
        <v>982</v>
      </c>
      <c r="E203" s="333">
        <v>44354.261277708334</v>
      </c>
      <c r="F203" s="332" t="s">
        <v>1039</v>
      </c>
      <c r="G203" s="332">
        <v>3.3</v>
      </c>
      <c r="J203" s="332" t="s">
        <v>1043</v>
      </c>
    </row>
    <row r="204" spans="1:10" x14ac:dyDescent="0.25">
      <c r="A204" s="332">
        <v>232</v>
      </c>
      <c r="B204" s="332">
        <v>49</v>
      </c>
      <c r="C204" s="332" t="s">
        <v>781</v>
      </c>
      <c r="D204" s="332" t="s">
        <v>782</v>
      </c>
      <c r="E204" s="333">
        <v>44354.261277708334</v>
      </c>
      <c r="F204" s="332" t="s">
        <v>1039</v>
      </c>
      <c r="G204" s="332">
        <v>3.3</v>
      </c>
    </row>
    <row r="205" spans="1:10" x14ac:dyDescent="0.25">
      <c r="A205" s="332">
        <v>233</v>
      </c>
      <c r="B205" s="332">
        <v>49</v>
      </c>
      <c r="C205" s="332" t="s">
        <v>783</v>
      </c>
      <c r="D205" s="332" t="s">
        <v>784</v>
      </c>
      <c r="E205" s="333">
        <v>44354.261277708334</v>
      </c>
      <c r="F205" s="332" t="s">
        <v>1039</v>
      </c>
      <c r="G205" s="332">
        <v>3.3</v>
      </c>
    </row>
    <row r="206" spans="1:10" x14ac:dyDescent="0.25">
      <c r="A206" s="332">
        <v>234</v>
      </c>
      <c r="B206" s="332">
        <v>49</v>
      </c>
      <c r="C206" s="332" t="s">
        <v>260</v>
      </c>
      <c r="D206" s="332" t="s">
        <v>711</v>
      </c>
      <c r="E206" s="333">
        <v>44354.261277708334</v>
      </c>
      <c r="F206" s="332" t="s">
        <v>1039</v>
      </c>
      <c r="G206" s="332">
        <v>3.3</v>
      </c>
      <c r="I206" s="332">
        <v>10</v>
      </c>
    </row>
    <row r="207" spans="1:10" x14ac:dyDescent="0.25">
      <c r="A207" s="332">
        <v>235</v>
      </c>
      <c r="B207" s="332">
        <v>50</v>
      </c>
      <c r="C207" s="332" t="s">
        <v>1044</v>
      </c>
      <c r="D207" s="332" t="s">
        <v>706</v>
      </c>
      <c r="E207" s="333">
        <v>44354.261277708334</v>
      </c>
      <c r="F207" s="332" t="s">
        <v>1045</v>
      </c>
      <c r="G207" s="332">
        <v>3.3</v>
      </c>
      <c r="J207" s="332" t="s">
        <v>1046</v>
      </c>
    </row>
    <row r="208" spans="1:10" x14ac:dyDescent="0.25">
      <c r="A208" s="332">
        <v>236</v>
      </c>
      <c r="B208" s="332">
        <v>50</v>
      </c>
      <c r="C208" s="332" t="s">
        <v>798</v>
      </c>
      <c r="D208" s="332" t="s">
        <v>973</v>
      </c>
      <c r="E208" s="333">
        <v>44354.261277708334</v>
      </c>
      <c r="F208" s="332" t="s">
        <v>1045</v>
      </c>
      <c r="G208" s="332">
        <v>3.3</v>
      </c>
      <c r="I208" s="332">
        <v>7</v>
      </c>
      <c r="J208" s="332" t="s">
        <v>885</v>
      </c>
    </row>
    <row r="209" spans="1:10" x14ac:dyDescent="0.25">
      <c r="A209" s="332">
        <v>237</v>
      </c>
      <c r="B209" s="332">
        <v>50</v>
      </c>
      <c r="C209" s="332" t="s">
        <v>1047</v>
      </c>
      <c r="D209" s="332" t="s">
        <v>1048</v>
      </c>
      <c r="E209" s="333">
        <v>44354.261277708334</v>
      </c>
      <c r="F209" s="332" t="s">
        <v>1045</v>
      </c>
      <c r="G209" s="332">
        <v>3.3</v>
      </c>
      <c r="J209" s="332" t="s">
        <v>1049</v>
      </c>
    </row>
    <row r="210" spans="1:10" x14ac:dyDescent="0.25">
      <c r="A210" s="332">
        <v>238</v>
      </c>
      <c r="B210" s="332">
        <v>50</v>
      </c>
      <c r="C210" s="332" t="s">
        <v>260</v>
      </c>
      <c r="D210" s="332" t="s">
        <v>711</v>
      </c>
      <c r="E210" s="333">
        <v>44354.261277708334</v>
      </c>
      <c r="F210" s="332" t="s">
        <v>1045</v>
      </c>
      <c r="G210" s="332">
        <v>3.3</v>
      </c>
      <c r="I210" s="332">
        <v>10</v>
      </c>
    </row>
    <row r="211" spans="1:10" x14ac:dyDescent="0.25">
      <c r="A211" s="332">
        <v>239</v>
      </c>
      <c r="B211" s="332">
        <v>51</v>
      </c>
      <c r="C211" s="332" t="s">
        <v>1050</v>
      </c>
      <c r="D211" s="332" t="s">
        <v>706</v>
      </c>
      <c r="E211" s="333">
        <v>44354.261277708334</v>
      </c>
      <c r="F211" s="332" t="s">
        <v>1051</v>
      </c>
      <c r="G211" s="332">
        <v>3.3</v>
      </c>
      <c r="J211" s="332" t="s">
        <v>1052</v>
      </c>
    </row>
    <row r="212" spans="1:10" x14ac:dyDescent="0.25">
      <c r="A212" s="332">
        <v>240</v>
      </c>
      <c r="B212" s="332">
        <v>51</v>
      </c>
      <c r="C212" s="332" t="s">
        <v>798</v>
      </c>
      <c r="D212" s="332" t="s">
        <v>973</v>
      </c>
      <c r="E212" s="333">
        <v>44354.261277708334</v>
      </c>
      <c r="F212" s="332" t="s">
        <v>1051</v>
      </c>
      <c r="G212" s="332">
        <v>3.3</v>
      </c>
      <c r="I212" s="332">
        <v>7</v>
      </c>
      <c r="J212" s="332" t="s">
        <v>885</v>
      </c>
    </row>
    <row r="213" spans="1:10" x14ac:dyDescent="0.25">
      <c r="A213" s="332">
        <v>241</v>
      </c>
      <c r="B213" s="332">
        <v>51</v>
      </c>
      <c r="C213" s="332" t="s">
        <v>773</v>
      </c>
      <c r="D213" s="332" t="s">
        <v>774</v>
      </c>
      <c r="E213" s="333">
        <v>44354.261277708334</v>
      </c>
      <c r="F213" s="332" t="s">
        <v>1051</v>
      </c>
      <c r="G213" s="332">
        <v>3.3</v>
      </c>
      <c r="J213" s="332" t="s">
        <v>1053</v>
      </c>
    </row>
    <row r="214" spans="1:10" x14ac:dyDescent="0.25">
      <c r="A214" s="332">
        <v>242</v>
      </c>
      <c r="B214" s="332">
        <v>51</v>
      </c>
      <c r="C214" s="332" t="s">
        <v>260</v>
      </c>
      <c r="D214" s="332" t="s">
        <v>711</v>
      </c>
      <c r="E214" s="333">
        <v>44354.261277708334</v>
      </c>
      <c r="F214" s="332" t="s">
        <v>1051</v>
      </c>
      <c r="G214" s="332">
        <v>3.3</v>
      </c>
      <c r="I214" s="332">
        <v>10</v>
      </c>
    </row>
    <row r="215" spans="1:10" x14ac:dyDescent="0.25">
      <c r="A215" s="332">
        <v>243</v>
      </c>
      <c r="B215" s="332">
        <v>52</v>
      </c>
      <c r="C215" s="332" t="s">
        <v>1054</v>
      </c>
      <c r="D215" s="332" t="s">
        <v>706</v>
      </c>
      <c r="E215" s="333">
        <v>44354.261277708334</v>
      </c>
      <c r="F215" s="332" t="s">
        <v>1055</v>
      </c>
      <c r="G215" s="332">
        <v>3.3</v>
      </c>
      <c r="J215" s="332" t="s">
        <v>1056</v>
      </c>
    </row>
    <row r="216" spans="1:10" x14ac:dyDescent="0.25">
      <c r="A216" s="332">
        <v>244</v>
      </c>
      <c r="B216" s="332">
        <v>52</v>
      </c>
      <c r="C216" s="332" t="s">
        <v>798</v>
      </c>
      <c r="D216" s="332" t="s">
        <v>973</v>
      </c>
      <c r="E216" s="333">
        <v>44354.261277708334</v>
      </c>
      <c r="F216" s="332" t="s">
        <v>1055</v>
      </c>
      <c r="G216" s="332">
        <v>3.3</v>
      </c>
      <c r="I216" s="332">
        <v>7</v>
      </c>
      <c r="J216" s="332" t="s">
        <v>1057</v>
      </c>
    </row>
    <row r="217" spans="1:10" x14ac:dyDescent="0.25">
      <c r="A217" s="332">
        <v>245</v>
      </c>
      <c r="B217" s="332">
        <v>52</v>
      </c>
      <c r="C217" s="332" t="s">
        <v>770</v>
      </c>
      <c r="D217" s="332" t="s">
        <v>1058</v>
      </c>
      <c r="E217" s="333">
        <v>44354.261277708334</v>
      </c>
      <c r="F217" s="332" t="s">
        <v>1055</v>
      </c>
      <c r="G217" s="332">
        <v>3.3</v>
      </c>
      <c r="J217" s="332" t="s">
        <v>1059</v>
      </c>
    </row>
    <row r="218" spans="1:10" x14ac:dyDescent="0.25">
      <c r="A218" s="332">
        <v>246</v>
      </c>
      <c r="B218" s="332">
        <v>52</v>
      </c>
      <c r="C218" s="332" t="s">
        <v>260</v>
      </c>
      <c r="D218" s="332" t="s">
        <v>711</v>
      </c>
      <c r="E218" s="333">
        <v>44354.261277708334</v>
      </c>
      <c r="F218" s="332" t="s">
        <v>1055</v>
      </c>
      <c r="G218" s="332">
        <v>3.3</v>
      </c>
      <c r="I218" s="332">
        <v>10</v>
      </c>
    </row>
    <row r="219" spans="1:10" x14ac:dyDescent="0.25">
      <c r="A219" s="332">
        <v>247</v>
      </c>
      <c r="B219" s="332">
        <v>53</v>
      </c>
      <c r="C219" s="332" t="s">
        <v>1060</v>
      </c>
      <c r="D219" s="332" t="s">
        <v>706</v>
      </c>
      <c r="E219" s="333">
        <v>44354.261277708334</v>
      </c>
      <c r="F219" s="332" t="s">
        <v>1061</v>
      </c>
      <c r="G219" s="332">
        <v>3.3</v>
      </c>
      <c r="J219" s="332" t="s">
        <v>1062</v>
      </c>
    </row>
    <row r="220" spans="1:10" x14ac:dyDescent="0.25">
      <c r="A220" s="332">
        <v>248</v>
      </c>
      <c r="B220" s="332">
        <v>53</v>
      </c>
      <c r="C220" s="332" t="s">
        <v>798</v>
      </c>
      <c r="D220" s="332" t="s">
        <v>973</v>
      </c>
      <c r="E220" s="333">
        <v>44354.261277708334</v>
      </c>
      <c r="F220" s="332" t="s">
        <v>1061</v>
      </c>
      <c r="G220" s="332">
        <v>3.3</v>
      </c>
      <c r="I220" s="332">
        <v>7</v>
      </c>
      <c r="J220" s="332" t="s">
        <v>885</v>
      </c>
    </row>
    <row r="221" spans="1:10" x14ac:dyDescent="0.25">
      <c r="A221" s="332">
        <v>249</v>
      </c>
      <c r="B221" s="332">
        <v>53</v>
      </c>
      <c r="C221" s="332" t="s">
        <v>1063</v>
      </c>
      <c r="D221" s="332" t="s">
        <v>1064</v>
      </c>
      <c r="E221" s="333">
        <v>44354.261277708334</v>
      </c>
      <c r="F221" s="332" t="s">
        <v>1061</v>
      </c>
      <c r="G221" s="332">
        <v>3.3</v>
      </c>
      <c r="J221" s="332" t="s">
        <v>1065</v>
      </c>
    </row>
    <row r="222" spans="1:10" x14ac:dyDescent="0.25">
      <c r="A222" s="332">
        <v>250</v>
      </c>
      <c r="B222" s="332">
        <v>53</v>
      </c>
      <c r="C222" s="332" t="s">
        <v>1066</v>
      </c>
      <c r="D222" s="332" t="s">
        <v>1067</v>
      </c>
      <c r="E222" s="333">
        <v>44354.261277708334</v>
      </c>
      <c r="F222" s="332" t="s">
        <v>1061</v>
      </c>
      <c r="G222" s="332">
        <v>3.3</v>
      </c>
      <c r="J222" s="332" t="s">
        <v>1068</v>
      </c>
    </row>
    <row r="223" spans="1:10" x14ac:dyDescent="0.25">
      <c r="A223" s="332">
        <v>251</v>
      </c>
      <c r="B223" s="332">
        <v>53</v>
      </c>
      <c r="C223" s="332" t="s">
        <v>1026</v>
      </c>
      <c r="D223" s="332" t="s">
        <v>1069</v>
      </c>
      <c r="E223" s="333">
        <v>44354.261277708334</v>
      </c>
      <c r="F223" s="332" t="s">
        <v>1061</v>
      </c>
      <c r="G223" s="332">
        <v>3.3</v>
      </c>
      <c r="J223" s="332" t="s">
        <v>1070</v>
      </c>
    </row>
    <row r="224" spans="1:10" x14ac:dyDescent="0.25">
      <c r="A224" s="332">
        <v>252</v>
      </c>
      <c r="B224" s="332">
        <v>53</v>
      </c>
      <c r="C224" s="332" t="s">
        <v>1071</v>
      </c>
      <c r="D224" s="332" t="s">
        <v>1072</v>
      </c>
      <c r="E224" s="333">
        <v>44354.261277708334</v>
      </c>
      <c r="F224" s="332" t="s">
        <v>1061</v>
      </c>
      <c r="G224" s="332">
        <v>3.3</v>
      </c>
    </row>
    <row r="225" spans="1:10" x14ac:dyDescent="0.25">
      <c r="A225" s="332">
        <v>253</v>
      </c>
      <c r="B225" s="332">
        <v>53</v>
      </c>
      <c r="C225" s="332" t="s">
        <v>981</v>
      </c>
      <c r="D225" s="332" t="s">
        <v>982</v>
      </c>
      <c r="E225" s="333">
        <v>44354.261277708334</v>
      </c>
      <c r="F225" s="332" t="s">
        <v>1061</v>
      </c>
      <c r="G225" s="332">
        <v>3.3</v>
      </c>
      <c r="J225" s="332" t="s">
        <v>1073</v>
      </c>
    </row>
    <row r="226" spans="1:10" x14ac:dyDescent="0.25">
      <c r="A226" s="332">
        <v>254</v>
      </c>
      <c r="B226" s="332">
        <v>53</v>
      </c>
      <c r="C226" s="332" t="s">
        <v>260</v>
      </c>
      <c r="D226" s="332" t="s">
        <v>711</v>
      </c>
      <c r="E226" s="333">
        <v>44354.261277708334</v>
      </c>
      <c r="F226" s="332" t="s">
        <v>1061</v>
      </c>
      <c r="G226" s="332">
        <v>3.3</v>
      </c>
      <c r="I226" s="332">
        <v>10</v>
      </c>
    </row>
    <row r="227" spans="1:10" x14ac:dyDescent="0.25">
      <c r="A227" s="332">
        <v>255</v>
      </c>
      <c r="B227" s="332">
        <v>54</v>
      </c>
      <c r="C227" s="332" t="s">
        <v>1074</v>
      </c>
      <c r="D227" s="332" t="s">
        <v>706</v>
      </c>
      <c r="E227" s="333">
        <v>44354.261277708334</v>
      </c>
      <c r="F227" s="332" t="s">
        <v>1075</v>
      </c>
      <c r="G227" s="332">
        <v>3.3</v>
      </c>
      <c r="J227" s="332" t="s">
        <v>1076</v>
      </c>
    </row>
    <row r="228" spans="1:10" x14ac:dyDescent="0.25">
      <c r="A228" s="332">
        <v>256</v>
      </c>
      <c r="B228" s="332">
        <v>54</v>
      </c>
      <c r="C228" s="332" t="s">
        <v>798</v>
      </c>
      <c r="D228" s="332" t="s">
        <v>973</v>
      </c>
      <c r="E228" s="333">
        <v>44354.261277708334</v>
      </c>
      <c r="F228" s="332" t="s">
        <v>1075</v>
      </c>
      <c r="G228" s="332">
        <v>3.3</v>
      </c>
      <c r="I228" s="332">
        <v>7</v>
      </c>
    </row>
    <row r="229" spans="1:10" x14ac:dyDescent="0.25">
      <c r="A229" s="332">
        <v>257</v>
      </c>
      <c r="B229" s="332">
        <v>54</v>
      </c>
      <c r="C229" s="332" t="s">
        <v>1077</v>
      </c>
      <c r="D229" s="332" t="s">
        <v>1078</v>
      </c>
      <c r="E229" s="333">
        <v>44354.261277708334</v>
      </c>
      <c r="F229" s="332" t="s">
        <v>1075</v>
      </c>
      <c r="G229" s="332">
        <v>3.3</v>
      </c>
    </row>
    <row r="230" spans="1:10" x14ac:dyDescent="0.25">
      <c r="A230" s="332">
        <v>258</v>
      </c>
      <c r="B230" s="332">
        <v>54</v>
      </c>
      <c r="C230" s="332" t="s">
        <v>981</v>
      </c>
      <c r="D230" s="332" t="s">
        <v>982</v>
      </c>
      <c r="E230" s="333">
        <v>44354.261277708334</v>
      </c>
      <c r="F230" s="332" t="s">
        <v>1075</v>
      </c>
      <c r="G230" s="332">
        <v>3.3</v>
      </c>
      <c r="J230" s="332" t="s">
        <v>1079</v>
      </c>
    </row>
    <row r="231" spans="1:10" x14ac:dyDescent="0.25">
      <c r="A231" s="332">
        <v>259</v>
      </c>
      <c r="B231" s="332">
        <v>54</v>
      </c>
      <c r="C231" s="332" t="s">
        <v>260</v>
      </c>
      <c r="D231" s="332" t="s">
        <v>711</v>
      </c>
      <c r="E231" s="333">
        <v>44354.261277708334</v>
      </c>
      <c r="F231" s="332" t="s">
        <v>1075</v>
      </c>
      <c r="G231" s="332">
        <v>3.3</v>
      </c>
      <c r="I231" s="332">
        <v>10</v>
      </c>
    </row>
    <row r="232" spans="1:10" x14ac:dyDescent="0.25">
      <c r="A232" s="332">
        <v>260</v>
      </c>
      <c r="B232" s="332">
        <v>55</v>
      </c>
      <c r="C232" s="332" t="s">
        <v>1080</v>
      </c>
      <c r="D232" s="332" t="s">
        <v>706</v>
      </c>
      <c r="E232" s="333">
        <v>44354.261277708334</v>
      </c>
      <c r="F232" s="332" t="s">
        <v>1081</v>
      </c>
      <c r="G232" s="332">
        <v>3.3</v>
      </c>
      <c r="J232" s="332" t="s">
        <v>1082</v>
      </c>
    </row>
    <row r="233" spans="1:10" x14ac:dyDescent="0.25">
      <c r="A233" s="332">
        <v>261</v>
      </c>
      <c r="B233" s="332">
        <v>55</v>
      </c>
      <c r="C233" s="332" t="s">
        <v>798</v>
      </c>
      <c r="D233" s="332" t="s">
        <v>973</v>
      </c>
      <c r="E233" s="333">
        <v>44354.261277708334</v>
      </c>
      <c r="F233" s="332" t="s">
        <v>1081</v>
      </c>
      <c r="G233" s="332">
        <v>3.3</v>
      </c>
      <c r="I233" s="332">
        <v>7</v>
      </c>
      <c r="J233" s="332" t="s">
        <v>1083</v>
      </c>
    </row>
    <row r="234" spans="1:10" x14ac:dyDescent="0.25">
      <c r="A234" s="332">
        <v>262</v>
      </c>
      <c r="B234" s="332">
        <v>55</v>
      </c>
      <c r="C234" s="332" t="s">
        <v>1084</v>
      </c>
      <c r="D234" s="332" t="s">
        <v>1085</v>
      </c>
      <c r="E234" s="333">
        <v>44354.261277708334</v>
      </c>
      <c r="F234" s="332" t="s">
        <v>1081</v>
      </c>
      <c r="G234" s="332">
        <v>3.3</v>
      </c>
      <c r="J234" s="332" t="s">
        <v>1086</v>
      </c>
    </row>
    <row r="235" spans="1:10" x14ac:dyDescent="0.25">
      <c r="A235" s="332">
        <v>263</v>
      </c>
      <c r="B235" s="332">
        <v>55</v>
      </c>
      <c r="C235" s="332" t="s">
        <v>1087</v>
      </c>
      <c r="D235" s="332" t="s">
        <v>1088</v>
      </c>
      <c r="E235" s="333">
        <v>44354.261277708334</v>
      </c>
      <c r="F235" s="332" t="s">
        <v>1081</v>
      </c>
      <c r="G235" s="332">
        <v>3.3</v>
      </c>
    </row>
    <row r="236" spans="1:10" x14ac:dyDescent="0.25">
      <c r="A236" s="332">
        <v>264</v>
      </c>
      <c r="B236" s="332">
        <v>55</v>
      </c>
      <c r="C236" s="332" t="s">
        <v>981</v>
      </c>
      <c r="D236" s="332" t="s">
        <v>982</v>
      </c>
      <c r="E236" s="333">
        <v>44354.261277708334</v>
      </c>
      <c r="F236" s="332" t="s">
        <v>1081</v>
      </c>
      <c r="G236" s="332">
        <v>3.3</v>
      </c>
      <c r="J236" s="332" t="s">
        <v>1089</v>
      </c>
    </row>
    <row r="237" spans="1:10" x14ac:dyDescent="0.25">
      <c r="A237" s="332">
        <v>268</v>
      </c>
      <c r="B237" s="332">
        <v>55</v>
      </c>
      <c r="C237" s="332" t="s">
        <v>260</v>
      </c>
      <c r="D237" s="332" t="s">
        <v>711</v>
      </c>
      <c r="E237" s="333">
        <v>44354.261277708334</v>
      </c>
      <c r="F237" s="332" t="s">
        <v>1081</v>
      </c>
      <c r="G237" s="332">
        <v>3.3</v>
      </c>
      <c r="I237" s="332">
        <v>10</v>
      </c>
    </row>
    <row r="238" spans="1:10" x14ac:dyDescent="0.25">
      <c r="A238" s="332">
        <v>269</v>
      </c>
      <c r="B238" s="332">
        <v>56</v>
      </c>
      <c r="C238" s="332" t="s">
        <v>1090</v>
      </c>
      <c r="D238" s="332" t="s">
        <v>706</v>
      </c>
      <c r="E238" s="333">
        <v>44354.261277708334</v>
      </c>
      <c r="F238" s="332" t="s">
        <v>1091</v>
      </c>
      <c r="G238" s="332">
        <v>3.3</v>
      </c>
      <c r="J238" s="332" t="s">
        <v>1092</v>
      </c>
    </row>
    <row r="239" spans="1:10" x14ac:dyDescent="0.25">
      <c r="A239" s="332">
        <v>270</v>
      </c>
      <c r="B239" s="332">
        <v>56</v>
      </c>
      <c r="C239" s="332" t="s">
        <v>798</v>
      </c>
      <c r="D239" s="332" t="s">
        <v>973</v>
      </c>
      <c r="E239" s="333">
        <v>44354.261277708334</v>
      </c>
      <c r="F239" s="332" t="s">
        <v>1091</v>
      </c>
      <c r="G239" s="332">
        <v>3.3</v>
      </c>
      <c r="I239" s="332">
        <v>7</v>
      </c>
      <c r="J239" s="332" t="s">
        <v>1093</v>
      </c>
    </row>
    <row r="240" spans="1:10" x14ac:dyDescent="0.25">
      <c r="A240" s="332">
        <v>271</v>
      </c>
      <c r="B240" s="332">
        <v>56</v>
      </c>
      <c r="C240" s="332" t="s">
        <v>834</v>
      </c>
      <c r="D240" s="332" t="s">
        <v>1094</v>
      </c>
      <c r="E240" s="333">
        <v>44354.261277708334</v>
      </c>
      <c r="F240" s="332" t="s">
        <v>1091</v>
      </c>
      <c r="G240" s="332">
        <v>3.3</v>
      </c>
      <c r="J240" s="332" t="s">
        <v>1095</v>
      </c>
    </row>
    <row r="241" spans="1:10" x14ac:dyDescent="0.25">
      <c r="A241" s="332">
        <v>272</v>
      </c>
      <c r="B241" s="332">
        <v>56</v>
      </c>
      <c r="C241" s="332" t="s">
        <v>1096</v>
      </c>
      <c r="D241" s="332" t="s">
        <v>1097</v>
      </c>
      <c r="E241" s="333">
        <v>44354.261277708334</v>
      </c>
      <c r="F241" s="332" t="s">
        <v>1091</v>
      </c>
      <c r="G241" s="332">
        <v>3.3</v>
      </c>
      <c r="J241" s="332" t="s">
        <v>1098</v>
      </c>
    </row>
    <row r="242" spans="1:10" x14ac:dyDescent="0.25">
      <c r="A242" s="332">
        <v>273</v>
      </c>
      <c r="B242" s="332">
        <v>56</v>
      </c>
      <c r="C242" s="332" t="s">
        <v>260</v>
      </c>
      <c r="D242" s="332" t="s">
        <v>711</v>
      </c>
      <c r="E242" s="333">
        <v>44354.261277708334</v>
      </c>
      <c r="F242" s="332" t="s">
        <v>1091</v>
      </c>
      <c r="G242" s="332">
        <v>3.3</v>
      </c>
      <c r="I242" s="332">
        <v>10</v>
      </c>
    </row>
    <row r="243" spans="1:10" x14ac:dyDescent="0.25">
      <c r="A243" s="332">
        <v>274</v>
      </c>
      <c r="B243" s="332">
        <v>57</v>
      </c>
      <c r="C243" s="332" t="s">
        <v>1099</v>
      </c>
      <c r="D243" s="332" t="s">
        <v>706</v>
      </c>
      <c r="E243" s="333">
        <v>44354.261277708334</v>
      </c>
      <c r="F243" s="332" t="s">
        <v>1100</v>
      </c>
      <c r="G243" s="332">
        <v>3.3</v>
      </c>
      <c r="J243" s="332" t="s">
        <v>1101</v>
      </c>
    </row>
    <row r="244" spans="1:10" x14ac:dyDescent="0.25">
      <c r="A244" s="332">
        <v>275</v>
      </c>
      <c r="B244" s="332">
        <v>57</v>
      </c>
      <c r="C244" s="332" t="s">
        <v>798</v>
      </c>
      <c r="D244" s="332" t="s">
        <v>973</v>
      </c>
      <c r="E244" s="333">
        <v>44354.261277708334</v>
      </c>
      <c r="F244" s="332" t="s">
        <v>1100</v>
      </c>
      <c r="G244" s="332">
        <v>3.3</v>
      </c>
      <c r="I244" s="332">
        <v>7</v>
      </c>
      <c r="J244" s="332" t="s">
        <v>885</v>
      </c>
    </row>
    <row r="245" spans="1:10" x14ac:dyDescent="0.25">
      <c r="A245" s="332">
        <v>276</v>
      </c>
      <c r="B245" s="332">
        <v>57</v>
      </c>
      <c r="C245" s="332" t="s">
        <v>1102</v>
      </c>
      <c r="D245" s="332" t="s">
        <v>1103</v>
      </c>
      <c r="E245" s="333">
        <v>44354.261277708334</v>
      </c>
      <c r="F245" s="332" t="s">
        <v>1100</v>
      </c>
      <c r="G245" s="332">
        <v>3.3</v>
      </c>
      <c r="J245" s="332" t="s">
        <v>1104</v>
      </c>
    </row>
    <row r="246" spans="1:10" x14ac:dyDescent="0.25">
      <c r="A246" s="332">
        <v>277</v>
      </c>
      <c r="B246" s="332">
        <v>57</v>
      </c>
      <c r="C246" s="332" t="s">
        <v>260</v>
      </c>
      <c r="D246" s="332" t="s">
        <v>711</v>
      </c>
      <c r="E246" s="333">
        <v>44354.261277708334</v>
      </c>
      <c r="F246" s="332" t="s">
        <v>1100</v>
      </c>
      <c r="G246" s="332">
        <v>3.3</v>
      </c>
      <c r="I246" s="332">
        <v>10</v>
      </c>
      <c r="J246" s="332" t="s">
        <v>1105</v>
      </c>
    </row>
    <row r="247" spans="1:10" x14ac:dyDescent="0.25">
      <c r="A247" s="332">
        <v>278</v>
      </c>
      <c r="B247" s="332">
        <v>58</v>
      </c>
      <c r="C247" s="332" t="s">
        <v>1106</v>
      </c>
      <c r="D247" s="332" t="s">
        <v>706</v>
      </c>
      <c r="E247" s="333">
        <v>44354.261277708334</v>
      </c>
      <c r="F247" s="332" t="s">
        <v>1107</v>
      </c>
      <c r="G247" s="332" t="s">
        <v>1108</v>
      </c>
      <c r="J247" s="332" t="s">
        <v>1109</v>
      </c>
    </row>
    <row r="248" spans="1:10" x14ac:dyDescent="0.25">
      <c r="A248" s="332">
        <v>279</v>
      </c>
      <c r="B248" s="332">
        <v>146</v>
      </c>
      <c r="C248" s="332" t="s">
        <v>1110</v>
      </c>
      <c r="D248" s="332" t="s">
        <v>1111</v>
      </c>
      <c r="E248" s="332" t="s">
        <v>1112</v>
      </c>
      <c r="F248" s="332" t="s">
        <v>1113</v>
      </c>
      <c r="G248" s="332" t="s">
        <v>1108</v>
      </c>
      <c r="J248" s="332" t="s">
        <v>1114</v>
      </c>
    </row>
    <row r="249" spans="1:10" x14ac:dyDescent="0.25">
      <c r="A249" s="332">
        <v>280</v>
      </c>
      <c r="B249" s="332">
        <v>3</v>
      </c>
      <c r="C249" s="332" t="s">
        <v>1115</v>
      </c>
      <c r="D249" s="332" t="s">
        <v>1116</v>
      </c>
      <c r="E249" s="333">
        <v>44796.63559027778</v>
      </c>
      <c r="F249" s="332" t="s">
        <v>727</v>
      </c>
      <c r="G249" s="332" t="s">
        <v>1117</v>
      </c>
    </row>
    <row r="250" spans="1:10" x14ac:dyDescent="0.25">
      <c r="A250" s="332">
        <v>281</v>
      </c>
      <c r="B250" s="332">
        <v>58</v>
      </c>
      <c r="C250" s="332" t="s">
        <v>1118</v>
      </c>
      <c r="D250" s="332" t="s">
        <v>730</v>
      </c>
      <c r="E250" s="333">
        <v>44354.261277708334</v>
      </c>
      <c r="F250" s="332" t="s">
        <v>1107</v>
      </c>
      <c r="G250" s="332" t="s">
        <v>1108</v>
      </c>
      <c r="J250" s="332" t="s">
        <v>1119</v>
      </c>
    </row>
    <row r="251" spans="1:10" x14ac:dyDescent="0.25">
      <c r="A251" s="332">
        <v>282</v>
      </c>
      <c r="B251" s="332">
        <v>58</v>
      </c>
      <c r="C251" s="332" t="s">
        <v>260</v>
      </c>
      <c r="D251" s="332" t="s">
        <v>711</v>
      </c>
      <c r="E251" s="333">
        <v>44354.261277708334</v>
      </c>
      <c r="F251" s="332" t="s">
        <v>1107</v>
      </c>
      <c r="G251" s="332" t="s">
        <v>1108</v>
      </c>
      <c r="I251" s="332">
        <v>10</v>
      </c>
    </row>
    <row r="252" spans="1:10" x14ac:dyDescent="0.25">
      <c r="A252" s="332">
        <v>283</v>
      </c>
      <c r="B252" s="332">
        <v>59</v>
      </c>
      <c r="C252" s="332" t="s">
        <v>1120</v>
      </c>
      <c r="D252" s="332" t="s">
        <v>706</v>
      </c>
      <c r="E252" s="333">
        <v>44354.261277708334</v>
      </c>
      <c r="F252" s="332" t="s">
        <v>1121</v>
      </c>
      <c r="G252" s="332">
        <v>3.3</v>
      </c>
      <c r="J252" s="332" t="s">
        <v>1122</v>
      </c>
    </row>
    <row r="253" spans="1:10" x14ac:dyDescent="0.25">
      <c r="A253" s="332">
        <v>284</v>
      </c>
      <c r="B253" s="332">
        <v>59</v>
      </c>
      <c r="C253" s="332" t="s">
        <v>798</v>
      </c>
      <c r="D253" s="332" t="s">
        <v>973</v>
      </c>
      <c r="E253" s="333">
        <v>44354.261277708334</v>
      </c>
      <c r="F253" s="332" t="s">
        <v>1121</v>
      </c>
      <c r="G253" s="332">
        <v>3.3</v>
      </c>
      <c r="I253" s="332">
        <v>7</v>
      </c>
      <c r="J253" s="332" t="s">
        <v>885</v>
      </c>
    </row>
    <row r="254" spans="1:10" x14ac:dyDescent="0.25">
      <c r="A254" s="332">
        <v>286</v>
      </c>
      <c r="B254" s="332">
        <v>59</v>
      </c>
      <c r="C254" s="332" t="s">
        <v>1020</v>
      </c>
      <c r="D254" s="332" t="s">
        <v>1021</v>
      </c>
      <c r="E254" s="333">
        <v>44354.261277708334</v>
      </c>
      <c r="F254" s="332" t="s">
        <v>1121</v>
      </c>
      <c r="G254" s="332">
        <v>3.3</v>
      </c>
      <c r="J254" s="332" t="s">
        <v>1123</v>
      </c>
    </row>
    <row r="255" spans="1:10" x14ac:dyDescent="0.25">
      <c r="A255" s="332">
        <v>287</v>
      </c>
      <c r="B255" s="332">
        <v>59</v>
      </c>
      <c r="C255" s="332" t="s">
        <v>260</v>
      </c>
      <c r="D255" s="332" t="s">
        <v>711</v>
      </c>
      <c r="E255" s="333">
        <v>44354.261277708334</v>
      </c>
      <c r="F255" s="332" t="s">
        <v>1121</v>
      </c>
      <c r="G255" s="332">
        <v>3.3</v>
      </c>
      <c r="I255" s="332">
        <v>10</v>
      </c>
    </row>
    <row r="256" spans="1:10" x14ac:dyDescent="0.25">
      <c r="A256" s="332">
        <v>288</v>
      </c>
      <c r="B256" s="332">
        <v>60</v>
      </c>
      <c r="C256" s="332" t="s">
        <v>1124</v>
      </c>
      <c r="D256" s="332" t="s">
        <v>706</v>
      </c>
      <c r="E256" s="333">
        <v>44354.261277708334</v>
      </c>
      <c r="F256" s="332" t="s">
        <v>1125</v>
      </c>
      <c r="G256" s="332">
        <v>3.3</v>
      </c>
      <c r="J256" s="332" t="s">
        <v>1126</v>
      </c>
    </row>
    <row r="257" spans="1:10" x14ac:dyDescent="0.25">
      <c r="A257" s="332">
        <v>289</v>
      </c>
      <c r="B257" s="332">
        <v>60</v>
      </c>
      <c r="C257" s="332" t="s">
        <v>798</v>
      </c>
      <c r="D257" s="332" t="s">
        <v>973</v>
      </c>
      <c r="E257" s="333">
        <v>44354.261277708334</v>
      </c>
      <c r="F257" s="332" t="s">
        <v>1125</v>
      </c>
      <c r="G257" s="332">
        <v>3.3</v>
      </c>
      <c r="I257" s="332">
        <v>7</v>
      </c>
      <c r="J257" s="332" t="s">
        <v>1127</v>
      </c>
    </row>
    <row r="258" spans="1:10" x14ac:dyDescent="0.25">
      <c r="A258" s="332">
        <v>292</v>
      </c>
      <c r="B258" s="332">
        <v>60</v>
      </c>
      <c r="C258" s="332" t="s">
        <v>823</v>
      </c>
      <c r="D258" s="332" t="s">
        <v>824</v>
      </c>
      <c r="E258" s="333">
        <v>44354.261277708334</v>
      </c>
      <c r="F258" s="332" t="s">
        <v>1125</v>
      </c>
      <c r="G258" s="332">
        <v>3.3</v>
      </c>
      <c r="J258" s="332" t="s">
        <v>1128</v>
      </c>
    </row>
    <row r="259" spans="1:10" x14ac:dyDescent="0.25">
      <c r="A259" s="332">
        <v>294</v>
      </c>
      <c r="B259" s="332">
        <v>16</v>
      </c>
      <c r="C259" s="332" t="s">
        <v>1129</v>
      </c>
      <c r="D259" s="332" t="s">
        <v>1130</v>
      </c>
      <c r="E259" s="333">
        <v>45119</v>
      </c>
      <c r="F259" s="332" t="s">
        <v>825</v>
      </c>
      <c r="G259" s="332" t="s">
        <v>756</v>
      </c>
    </row>
    <row r="260" spans="1:10" x14ac:dyDescent="0.25">
      <c r="A260" s="332">
        <v>295</v>
      </c>
      <c r="B260" s="332">
        <v>16</v>
      </c>
      <c r="C260" s="332" t="s">
        <v>1131</v>
      </c>
      <c r="D260" s="332" t="s">
        <v>1132</v>
      </c>
      <c r="E260" s="333">
        <v>45119</v>
      </c>
      <c r="F260" s="332" t="s">
        <v>825</v>
      </c>
      <c r="G260" s="332" t="s">
        <v>756</v>
      </c>
      <c r="J260" s="332" t="s">
        <v>731</v>
      </c>
    </row>
    <row r="261" spans="1:10" x14ac:dyDescent="0.25">
      <c r="A261" s="332">
        <v>297</v>
      </c>
      <c r="B261" s="332">
        <v>136</v>
      </c>
      <c r="C261" s="332" t="s">
        <v>1133</v>
      </c>
      <c r="D261" s="332" t="s">
        <v>706</v>
      </c>
      <c r="E261" s="333">
        <v>45080.847453703704</v>
      </c>
      <c r="F261" s="332" t="s">
        <v>1134</v>
      </c>
      <c r="G261" s="332" t="s">
        <v>806</v>
      </c>
    </row>
    <row r="262" spans="1:10" x14ac:dyDescent="0.25">
      <c r="A262" s="332">
        <v>298</v>
      </c>
      <c r="B262" s="332">
        <v>60</v>
      </c>
      <c r="C262" s="332" t="s">
        <v>260</v>
      </c>
      <c r="D262" s="332" t="s">
        <v>711</v>
      </c>
      <c r="E262" s="333">
        <v>44354.261277708334</v>
      </c>
      <c r="F262" s="332" t="s">
        <v>1125</v>
      </c>
      <c r="G262" s="332">
        <v>3.3</v>
      </c>
      <c r="I262" s="332">
        <v>10</v>
      </c>
    </row>
    <row r="263" spans="1:10" x14ac:dyDescent="0.25">
      <c r="A263" s="332">
        <v>299</v>
      </c>
      <c r="B263" s="332">
        <v>61</v>
      </c>
      <c r="C263" s="332" t="s">
        <v>1135</v>
      </c>
      <c r="D263" s="332" t="s">
        <v>706</v>
      </c>
      <c r="E263" s="333">
        <v>44354.261277708334</v>
      </c>
      <c r="F263" s="332" t="s">
        <v>1136</v>
      </c>
      <c r="G263" s="332">
        <v>3.3</v>
      </c>
      <c r="J263" s="332" t="s">
        <v>1137</v>
      </c>
    </row>
    <row r="264" spans="1:10" x14ac:dyDescent="0.25">
      <c r="A264" s="332">
        <v>300</v>
      </c>
      <c r="B264" s="332">
        <v>61</v>
      </c>
      <c r="C264" s="332" t="s">
        <v>798</v>
      </c>
      <c r="D264" s="332" t="s">
        <v>973</v>
      </c>
      <c r="E264" s="333">
        <v>44354.261277708334</v>
      </c>
      <c r="F264" s="332" t="s">
        <v>1136</v>
      </c>
      <c r="G264" s="332">
        <v>3.3</v>
      </c>
      <c r="I264" s="332">
        <v>7</v>
      </c>
      <c r="J264" s="332" t="s">
        <v>885</v>
      </c>
    </row>
    <row r="265" spans="1:10" x14ac:dyDescent="0.25">
      <c r="A265" s="332">
        <v>301</v>
      </c>
      <c r="B265" s="332">
        <v>61</v>
      </c>
      <c r="C265" s="332" t="s">
        <v>1138</v>
      </c>
      <c r="D265" s="332" t="s">
        <v>1139</v>
      </c>
      <c r="E265" s="333">
        <v>44354.261277708334</v>
      </c>
      <c r="F265" s="332" t="s">
        <v>1136</v>
      </c>
      <c r="G265" s="332">
        <v>3.3</v>
      </c>
      <c r="J265" s="332" t="s">
        <v>1140</v>
      </c>
    </row>
    <row r="266" spans="1:10" x14ac:dyDescent="0.25">
      <c r="A266" s="332">
        <v>302</v>
      </c>
      <c r="B266" s="332">
        <v>61</v>
      </c>
      <c r="C266" s="332" t="s">
        <v>260</v>
      </c>
      <c r="D266" s="332" t="s">
        <v>711</v>
      </c>
      <c r="E266" s="333">
        <v>44354.261277708334</v>
      </c>
      <c r="F266" s="332" t="s">
        <v>1136</v>
      </c>
      <c r="G266" s="332">
        <v>3.3</v>
      </c>
      <c r="I266" s="332">
        <v>10</v>
      </c>
    </row>
    <row r="267" spans="1:10" x14ac:dyDescent="0.25">
      <c r="A267" s="332">
        <v>303</v>
      </c>
      <c r="B267" s="332">
        <v>62</v>
      </c>
      <c r="C267" s="332" t="s">
        <v>1141</v>
      </c>
      <c r="D267" s="332" t="s">
        <v>706</v>
      </c>
      <c r="E267" s="333">
        <v>44354.261277708334</v>
      </c>
      <c r="F267" s="332" t="s">
        <v>1142</v>
      </c>
      <c r="G267" s="332">
        <v>3.3</v>
      </c>
      <c r="J267" s="332" t="s">
        <v>1143</v>
      </c>
    </row>
    <row r="268" spans="1:10" x14ac:dyDescent="0.25">
      <c r="A268" s="332">
        <v>304</v>
      </c>
      <c r="B268" s="332">
        <v>62</v>
      </c>
      <c r="C268" s="332" t="s">
        <v>798</v>
      </c>
      <c r="D268" s="332" t="s">
        <v>973</v>
      </c>
      <c r="E268" s="333">
        <v>44354.261277708334</v>
      </c>
      <c r="F268" s="332" t="s">
        <v>1142</v>
      </c>
      <c r="G268" s="332">
        <v>3.3</v>
      </c>
      <c r="I268" s="332">
        <v>7</v>
      </c>
      <c r="J268" s="332" t="s">
        <v>885</v>
      </c>
    </row>
    <row r="269" spans="1:10" x14ac:dyDescent="0.25">
      <c r="A269" s="332">
        <v>305</v>
      </c>
      <c r="B269" s="332">
        <v>62</v>
      </c>
      <c r="C269" s="332" t="s">
        <v>857</v>
      </c>
      <c r="D269" s="332" t="s">
        <v>1144</v>
      </c>
      <c r="E269" s="333">
        <v>44354.261277708334</v>
      </c>
      <c r="F269" s="332" t="s">
        <v>1142</v>
      </c>
      <c r="G269" s="332">
        <v>3.3</v>
      </c>
      <c r="J269" s="332" t="s">
        <v>1145</v>
      </c>
    </row>
    <row r="270" spans="1:10" x14ac:dyDescent="0.25">
      <c r="A270" s="332">
        <v>306</v>
      </c>
      <c r="B270" s="332">
        <v>62</v>
      </c>
      <c r="C270" s="332" t="s">
        <v>260</v>
      </c>
      <c r="D270" s="332" t="s">
        <v>711</v>
      </c>
      <c r="E270" s="333">
        <v>44354.261277708334</v>
      </c>
      <c r="F270" s="332" t="s">
        <v>1142</v>
      </c>
      <c r="G270" s="332">
        <v>3.3</v>
      </c>
      <c r="I270" s="332">
        <v>10</v>
      </c>
    </row>
    <row r="271" spans="1:10" x14ac:dyDescent="0.25">
      <c r="A271" s="332">
        <v>307</v>
      </c>
      <c r="B271" s="332">
        <v>64</v>
      </c>
      <c r="C271" s="332" t="s">
        <v>1146</v>
      </c>
      <c r="D271" s="332" t="s">
        <v>706</v>
      </c>
      <c r="E271" s="333">
        <v>44354.261277708334</v>
      </c>
      <c r="F271" s="332" t="s">
        <v>1147</v>
      </c>
      <c r="G271" s="332">
        <v>3.3</v>
      </c>
    </row>
    <row r="272" spans="1:10" x14ac:dyDescent="0.25">
      <c r="A272" s="332">
        <v>308</v>
      </c>
      <c r="B272" s="332">
        <v>64</v>
      </c>
      <c r="C272" s="332" t="s">
        <v>798</v>
      </c>
      <c r="D272" s="332" t="s">
        <v>973</v>
      </c>
      <c r="E272" s="333">
        <v>44354.261277708334</v>
      </c>
      <c r="F272" s="332" t="s">
        <v>1147</v>
      </c>
      <c r="G272" s="332">
        <v>3.3</v>
      </c>
      <c r="I272" s="332">
        <v>7</v>
      </c>
      <c r="J272" s="332" t="s">
        <v>1148</v>
      </c>
    </row>
    <row r="273" spans="1:10" x14ac:dyDescent="0.25">
      <c r="A273" s="332">
        <v>309</v>
      </c>
      <c r="B273" s="332">
        <v>64</v>
      </c>
      <c r="C273" s="332" t="s">
        <v>1149</v>
      </c>
      <c r="D273" s="332" t="s">
        <v>1150</v>
      </c>
      <c r="E273" s="333">
        <v>44354.261277708334</v>
      </c>
      <c r="F273" s="332" t="s">
        <v>1147</v>
      </c>
      <c r="G273" s="332">
        <v>3.3</v>
      </c>
    </row>
    <row r="274" spans="1:10" x14ac:dyDescent="0.25">
      <c r="A274" s="332">
        <v>310</v>
      </c>
      <c r="B274" s="332">
        <v>64</v>
      </c>
      <c r="C274" s="332" t="s">
        <v>1151</v>
      </c>
      <c r="D274" s="332" t="s">
        <v>1042</v>
      </c>
      <c r="E274" s="333">
        <v>44354.261277708334</v>
      </c>
      <c r="F274" s="332" t="s">
        <v>1147</v>
      </c>
      <c r="G274" s="332">
        <v>3.3</v>
      </c>
    </row>
    <row r="275" spans="1:10" x14ac:dyDescent="0.25">
      <c r="A275" s="332">
        <v>311</v>
      </c>
      <c r="B275" s="332">
        <v>64</v>
      </c>
      <c r="C275" s="332" t="s">
        <v>981</v>
      </c>
      <c r="D275" s="332" t="s">
        <v>982</v>
      </c>
      <c r="E275" s="333">
        <v>44354.261277708334</v>
      </c>
      <c r="F275" s="332" t="s">
        <v>1147</v>
      </c>
      <c r="G275" s="332">
        <v>3.3</v>
      </c>
      <c r="J275" s="332" t="s">
        <v>1152</v>
      </c>
    </row>
    <row r="276" spans="1:10" x14ac:dyDescent="0.25">
      <c r="A276" s="332">
        <v>312</v>
      </c>
      <c r="B276" s="332">
        <v>64</v>
      </c>
      <c r="C276" s="332" t="s">
        <v>260</v>
      </c>
      <c r="D276" s="332" t="s">
        <v>711</v>
      </c>
      <c r="E276" s="333">
        <v>44354.261277708334</v>
      </c>
      <c r="F276" s="332" t="s">
        <v>1147</v>
      </c>
      <c r="G276" s="332">
        <v>3.3</v>
      </c>
      <c r="I276" s="332">
        <v>10</v>
      </c>
    </row>
    <row r="277" spans="1:10" x14ac:dyDescent="0.25">
      <c r="A277" s="332">
        <v>313</v>
      </c>
      <c r="B277" s="332">
        <v>65</v>
      </c>
      <c r="C277" s="332" t="s">
        <v>1153</v>
      </c>
      <c r="D277" s="332" t="s">
        <v>706</v>
      </c>
      <c r="E277" s="333">
        <v>44754.878292175927</v>
      </c>
      <c r="F277" s="332" t="s">
        <v>1154</v>
      </c>
      <c r="G277" s="332" t="s">
        <v>1108</v>
      </c>
      <c r="J277" s="332" t="s">
        <v>1155</v>
      </c>
    </row>
    <row r="278" spans="1:10" x14ac:dyDescent="0.25">
      <c r="A278" s="332">
        <v>314</v>
      </c>
      <c r="B278" s="332">
        <v>65</v>
      </c>
      <c r="C278" s="332" t="s">
        <v>798</v>
      </c>
      <c r="D278" s="332" t="s">
        <v>973</v>
      </c>
      <c r="E278" s="333">
        <v>44754.878292175927</v>
      </c>
      <c r="F278" s="332" t="s">
        <v>1154</v>
      </c>
      <c r="G278" s="332" t="s">
        <v>1108</v>
      </c>
      <c r="I278" s="332">
        <v>7</v>
      </c>
      <c r="J278" s="332" t="s">
        <v>885</v>
      </c>
    </row>
    <row r="279" spans="1:10" x14ac:dyDescent="0.25">
      <c r="A279" s="332">
        <v>315</v>
      </c>
      <c r="B279" s="332">
        <v>65</v>
      </c>
      <c r="C279" s="332" t="s">
        <v>1106</v>
      </c>
      <c r="D279" s="332" t="s">
        <v>1156</v>
      </c>
      <c r="E279" s="333">
        <v>44754.878292175927</v>
      </c>
      <c r="F279" s="332" t="s">
        <v>1154</v>
      </c>
      <c r="G279" s="332" t="s">
        <v>1108</v>
      </c>
      <c r="J279" s="332" t="s">
        <v>731</v>
      </c>
    </row>
    <row r="280" spans="1:10" x14ac:dyDescent="0.25">
      <c r="A280" s="332">
        <v>316</v>
      </c>
      <c r="B280" s="332">
        <v>65</v>
      </c>
      <c r="C280" s="332" t="s">
        <v>981</v>
      </c>
      <c r="D280" s="332" t="s">
        <v>982</v>
      </c>
      <c r="E280" s="333">
        <v>44754.878292175927</v>
      </c>
      <c r="F280" s="332" t="s">
        <v>1154</v>
      </c>
      <c r="G280" s="332" t="s">
        <v>1108</v>
      </c>
      <c r="J280" s="332" t="s">
        <v>1157</v>
      </c>
    </row>
    <row r="281" spans="1:10" x14ac:dyDescent="0.25">
      <c r="A281" s="332">
        <v>317</v>
      </c>
      <c r="B281" s="332">
        <v>65</v>
      </c>
      <c r="C281" s="332" t="s">
        <v>260</v>
      </c>
      <c r="D281" s="332" t="s">
        <v>711</v>
      </c>
      <c r="E281" s="333">
        <v>44754.878292175927</v>
      </c>
      <c r="F281" s="332" t="s">
        <v>1154</v>
      </c>
      <c r="G281" s="332" t="s">
        <v>1108</v>
      </c>
      <c r="I281" s="332">
        <v>10</v>
      </c>
    </row>
    <row r="282" spans="1:10" x14ac:dyDescent="0.25">
      <c r="A282" s="332">
        <v>318</v>
      </c>
      <c r="B282" s="332">
        <v>63</v>
      </c>
      <c r="C282" s="332" t="s">
        <v>1158</v>
      </c>
      <c r="D282" s="332" t="s">
        <v>706</v>
      </c>
      <c r="E282" s="333">
        <v>44354.261277708334</v>
      </c>
      <c r="F282" s="332" t="s">
        <v>1159</v>
      </c>
      <c r="G282" s="332">
        <v>3.3</v>
      </c>
      <c r="J282" s="332" t="s">
        <v>1160</v>
      </c>
    </row>
    <row r="283" spans="1:10" x14ac:dyDescent="0.25">
      <c r="A283" s="332">
        <v>319</v>
      </c>
      <c r="B283" s="332">
        <v>63</v>
      </c>
      <c r="C283" s="332" t="s">
        <v>798</v>
      </c>
      <c r="D283" s="332" t="s">
        <v>973</v>
      </c>
      <c r="E283" s="333">
        <v>44354.261277708334</v>
      </c>
      <c r="F283" s="332" t="s">
        <v>1159</v>
      </c>
      <c r="G283" s="332">
        <v>3.3</v>
      </c>
      <c r="I283" s="332">
        <v>7</v>
      </c>
      <c r="J283" s="332" t="s">
        <v>885</v>
      </c>
    </row>
    <row r="284" spans="1:10" x14ac:dyDescent="0.25">
      <c r="A284" s="332">
        <v>320</v>
      </c>
      <c r="B284" s="332">
        <v>63</v>
      </c>
      <c r="C284" s="332" t="s">
        <v>1161</v>
      </c>
      <c r="D284" s="332" t="s">
        <v>1162</v>
      </c>
      <c r="E284" s="333">
        <v>44354.261277708334</v>
      </c>
      <c r="F284" s="332" t="s">
        <v>1159</v>
      </c>
      <c r="G284" s="332">
        <v>3.3</v>
      </c>
      <c r="J284" s="332" t="s">
        <v>1163</v>
      </c>
    </row>
    <row r="285" spans="1:10" x14ac:dyDescent="0.25">
      <c r="A285" s="332">
        <v>321</v>
      </c>
      <c r="B285" s="332">
        <v>63</v>
      </c>
      <c r="C285" s="332" t="s">
        <v>260</v>
      </c>
      <c r="D285" s="332" t="s">
        <v>711</v>
      </c>
      <c r="E285" s="333">
        <v>44354.261277708334</v>
      </c>
      <c r="F285" s="332" t="s">
        <v>1159</v>
      </c>
      <c r="G285" s="332">
        <v>3.3</v>
      </c>
      <c r="I285" s="332">
        <v>10</v>
      </c>
    </row>
    <row r="286" spans="1:10" x14ac:dyDescent="0.25">
      <c r="A286" s="332">
        <v>326</v>
      </c>
      <c r="B286" s="332">
        <v>67</v>
      </c>
      <c r="C286" s="332" t="s">
        <v>975</v>
      </c>
      <c r="D286" s="332" t="s">
        <v>706</v>
      </c>
      <c r="E286" s="333">
        <v>44354.261277708334</v>
      </c>
      <c r="F286" s="332" t="s">
        <v>1164</v>
      </c>
      <c r="G286" s="332">
        <v>3.3</v>
      </c>
      <c r="J286" s="332" t="s">
        <v>1165</v>
      </c>
    </row>
    <row r="287" spans="1:10" x14ac:dyDescent="0.25">
      <c r="A287" s="332">
        <v>327</v>
      </c>
      <c r="B287" s="332">
        <v>67</v>
      </c>
      <c r="C287" s="332" t="s">
        <v>733</v>
      </c>
      <c r="D287" s="332" t="s">
        <v>1166</v>
      </c>
      <c r="E287" s="333">
        <v>44354.261277708334</v>
      </c>
      <c r="F287" s="332" t="s">
        <v>1164</v>
      </c>
      <c r="G287" s="332">
        <v>3.3</v>
      </c>
      <c r="J287" s="332" t="s">
        <v>1167</v>
      </c>
    </row>
    <row r="288" spans="1:10" x14ac:dyDescent="0.25">
      <c r="A288" s="332">
        <v>328</v>
      </c>
      <c r="B288" s="332">
        <v>67</v>
      </c>
      <c r="C288" s="332" t="s">
        <v>1020</v>
      </c>
      <c r="D288" s="332" t="s">
        <v>1021</v>
      </c>
      <c r="E288" s="333">
        <v>44354.261277708334</v>
      </c>
      <c r="F288" s="332" t="s">
        <v>1164</v>
      </c>
      <c r="G288" s="332">
        <v>3.3</v>
      </c>
    </row>
    <row r="289" spans="1:10" x14ac:dyDescent="0.25">
      <c r="A289" s="332">
        <v>329</v>
      </c>
      <c r="B289" s="332">
        <v>67</v>
      </c>
      <c r="C289" s="332" t="s">
        <v>1168</v>
      </c>
      <c r="D289" s="332" t="s">
        <v>730</v>
      </c>
      <c r="E289" s="333">
        <v>44354.261277708334</v>
      </c>
      <c r="F289" s="332" t="s">
        <v>1164</v>
      </c>
      <c r="G289" s="332">
        <v>3.3</v>
      </c>
      <c r="J289" s="332" t="s">
        <v>1169</v>
      </c>
    </row>
    <row r="290" spans="1:10" x14ac:dyDescent="0.25">
      <c r="A290" s="332">
        <v>330</v>
      </c>
      <c r="B290" s="332">
        <v>67</v>
      </c>
      <c r="C290" s="332" t="s">
        <v>741</v>
      </c>
      <c r="D290" s="332" t="s">
        <v>1170</v>
      </c>
      <c r="E290" s="333">
        <v>44354.261277708334</v>
      </c>
      <c r="F290" s="332" t="s">
        <v>1164</v>
      </c>
      <c r="G290" s="332">
        <v>3.3</v>
      </c>
      <c r="I290" s="332">
        <v>1</v>
      </c>
      <c r="J290" s="332" t="s">
        <v>1171</v>
      </c>
    </row>
    <row r="291" spans="1:10" x14ac:dyDescent="0.25">
      <c r="A291" s="332">
        <v>331</v>
      </c>
      <c r="B291" s="332">
        <v>67</v>
      </c>
      <c r="C291" s="332" t="s">
        <v>747</v>
      </c>
      <c r="D291" s="332" t="s">
        <v>748</v>
      </c>
      <c r="E291" s="333">
        <v>44354.261277708334</v>
      </c>
      <c r="F291" s="332" t="s">
        <v>1164</v>
      </c>
      <c r="G291" s="332">
        <v>3.3</v>
      </c>
      <c r="I291" s="332">
        <v>9</v>
      </c>
      <c r="J291" s="332" t="s">
        <v>1172</v>
      </c>
    </row>
    <row r="292" spans="1:10" x14ac:dyDescent="0.25">
      <c r="A292" s="332">
        <v>332</v>
      </c>
      <c r="B292" s="332">
        <v>67</v>
      </c>
      <c r="C292" s="332" t="s">
        <v>1173</v>
      </c>
      <c r="D292" s="332" t="s">
        <v>1174</v>
      </c>
      <c r="E292" s="333">
        <v>44354.261277708334</v>
      </c>
      <c r="F292" s="332" t="s">
        <v>1164</v>
      </c>
      <c r="G292" s="332">
        <v>3.3</v>
      </c>
      <c r="J292" s="332" t="s">
        <v>1175</v>
      </c>
    </row>
    <row r="293" spans="1:10" x14ac:dyDescent="0.25">
      <c r="A293" s="332">
        <v>333</v>
      </c>
      <c r="B293" s="332">
        <v>67</v>
      </c>
      <c r="C293" s="332" t="s">
        <v>981</v>
      </c>
      <c r="D293" s="332" t="s">
        <v>982</v>
      </c>
      <c r="E293" s="333">
        <v>44354.261277708334</v>
      </c>
      <c r="F293" s="332" t="s">
        <v>1164</v>
      </c>
      <c r="G293" s="332">
        <v>3.3</v>
      </c>
      <c r="J293" s="332" t="s">
        <v>1176</v>
      </c>
    </row>
    <row r="294" spans="1:10" x14ac:dyDescent="0.25">
      <c r="A294" s="332">
        <v>334</v>
      </c>
      <c r="B294" s="332">
        <v>67</v>
      </c>
      <c r="C294" s="332" t="s">
        <v>1177</v>
      </c>
      <c r="D294" s="332" t="s">
        <v>1178</v>
      </c>
      <c r="E294" s="333">
        <v>44354.261277708334</v>
      </c>
      <c r="F294" s="332" t="s">
        <v>1164</v>
      </c>
      <c r="G294" s="332">
        <v>3.3</v>
      </c>
      <c r="J294" s="332" t="s">
        <v>1179</v>
      </c>
    </row>
    <row r="295" spans="1:10" x14ac:dyDescent="0.25">
      <c r="A295" s="332">
        <v>335</v>
      </c>
      <c r="B295" s="332">
        <v>67</v>
      </c>
      <c r="C295" s="332" t="s">
        <v>260</v>
      </c>
      <c r="D295" s="332" t="s">
        <v>711</v>
      </c>
      <c r="E295" s="333">
        <v>44354.261277708334</v>
      </c>
      <c r="F295" s="332" t="s">
        <v>1164</v>
      </c>
      <c r="G295" s="332">
        <v>3.3</v>
      </c>
      <c r="I295" s="332">
        <v>10</v>
      </c>
    </row>
    <row r="296" spans="1:10" x14ac:dyDescent="0.25">
      <c r="A296" s="332">
        <v>336</v>
      </c>
      <c r="B296" s="332">
        <v>68</v>
      </c>
      <c r="C296" s="332" t="s">
        <v>1180</v>
      </c>
      <c r="D296" s="332" t="s">
        <v>706</v>
      </c>
      <c r="E296" s="333">
        <v>44354.261277708334</v>
      </c>
      <c r="F296" s="332" t="s">
        <v>1181</v>
      </c>
      <c r="G296" s="332">
        <v>3.3</v>
      </c>
      <c r="J296" s="332" t="s">
        <v>1182</v>
      </c>
    </row>
    <row r="297" spans="1:10" x14ac:dyDescent="0.25">
      <c r="A297" s="332">
        <v>337</v>
      </c>
      <c r="B297" s="332">
        <v>68</v>
      </c>
      <c r="C297" s="332" t="s">
        <v>798</v>
      </c>
      <c r="D297" s="332" t="s">
        <v>973</v>
      </c>
      <c r="E297" s="333">
        <v>44354.261277708334</v>
      </c>
      <c r="F297" s="332" t="s">
        <v>1181</v>
      </c>
      <c r="G297" s="332">
        <v>3.3</v>
      </c>
      <c r="I297" s="332">
        <v>7</v>
      </c>
      <c r="J297" s="332" t="s">
        <v>885</v>
      </c>
    </row>
    <row r="298" spans="1:10" x14ac:dyDescent="0.25">
      <c r="A298" s="332">
        <v>338</v>
      </c>
      <c r="B298" s="332">
        <v>68</v>
      </c>
      <c r="C298" s="332" t="s">
        <v>741</v>
      </c>
      <c r="D298" s="332" t="s">
        <v>1170</v>
      </c>
      <c r="E298" s="333">
        <v>44354.261277708334</v>
      </c>
      <c r="F298" s="332" t="s">
        <v>1181</v>
      </c>
      <c r="G298" s="332">
        <v>3.3</v>
      </c>
      <c r="I298" s="332">
        <v>1</v>
      </c>
      <c r="J298" s="332" t="s">
        <v>1183</v>
      </c>
    </row>
    <row r="299" spans="1:10" x14ac:dyDescent="0.25">
      <c r="A299" s="332">
        <v>339</v>
      </c>
      <c r="B299" s="332">
        <v>68</v>
      </c>
      <c r="C299" s="332" t="s">
        <v>1184</v>
      </c>
      <c r="D299" s="332" t="s">
        <v>1185</v>
      </c>
      <c r="E299" s="333">
        <v>44354.261277708334</v>
      </c>
      <c r="F299" s="332" t="s">
        <v>1181</v>
      </c>
      <c r="G299" s="332">
        <v>3.3</v>
      </c>
      <c r="J299" s="332" t="s">
        <v>1186</v>
      </c>
    </row>
    <row r="300" spans="1:10" x14ac:dyDescent="0.25">
      <c r="A300" s="332">
        <v>340</v>
      </c>
      <c r="B300" s="332">
        <v>68</v>
      </c>
      <c r="C300" s="332" t="s">
        <v>260</v>
      </c>
      <c r="D300" s="332" t="s">
        <v>711</v>
      </c>
      <c r="E300" s="333">
        <v>44354.261277708334</v>
      </c>
      <c r="F300" s="332" t="s">
        <v>1181</v>
      </c>
      <c r="G300" s="332">
        <v>3.3</v>
      </c>
      <c r="I300" s="332">
        <v>10</v>
      </c>
    </row>
    <row r="301" spans="1:10" x14ac:dyDescent="0.25">
      <c r="A301" s="332">
        <v>341</v>
      </c>
      <c r="B301" s="332">
        <v>69</v>
      </c>
      <c r="C301" s="332" t="s">
        <v>1187</v>
      </c>
      <c r="D301" s="332" t="s">
        <v>706</v>
      </c>
      <c r="E301" s="333">
        <v>44354.261277708334</v>
      </c>
      <c r="F301" s="332" t="s">
        <v>1188</v>
      </c>
      <c r="G301" s="332">
        <v>3.3</v>
      </c>
      <c r="J301" s="332" t="s">
        <v>1189</v>
      </c>
    </row>
    <row r="302" spans="1:10" x14ac:dyDescent="0.25">
      <c r="A302" s="332">
        <v>342</v>
      </c>
      <c r="B302" s="332">
        <v>69</v>
      </c>
      <c r="C302" s="332" t="s">
        <v>798</v>
      </c>
      <c r="D302" s="332" t="s">
        <v>973</v>
      </c>
      <c r="E302" s="333">
        <v>44354.261277708334</v>
      </c>
      <c r="F302" s="332" t="s">
        <v>1188</v>
      </c>
      <c r="G302" s="332">
        <v>3.3</v>
      </c>
      <c r="I302" s="332">
        <v>7</v>
      </c>
      <c r="J302" s="332" t="s">
        <v>1190</v>
      </c>
    </row>
    <row r="303" spans="1:10" x14ac:dyDescent="0.25">
      <c r="A303" s="332">
        <v>343</v>
      </c>
      <c r="B303" s="332">
        <v>69</v>
      </c>
      <c r="C303" s="332" t="s">
        <v>893</v>
      </c>
      <c r="D303" s="332" t="s">
        <v>1191</v>
      </c>
      <c r="E303" s="333">
        <v>44354.261277708334</v>
      </c>
      <c r="F303" s="332" t="s">
        <v>1188</v>
      </c>
      <c r="G303" s="332">
        <v>3.3</v>
      </c>
      <c r="J303" s="332" t="s">
        <v>1192</v>
      </c>
    </row>
    <row r="304" spans="1:10" x14ac:dyDescent="0.25">
      <c r="A304" s="332">
        <v>344</v>
      </c>
      <c r="B304" s="332">
        <v>70</v>
      </c>
      <c r="C304" s="332" t="s">
        <v>1193</v>
      </c>
      <c r="D304" s="332" t="s">
        <v>706</v>
      </c>
      <c r="E304" s="333">
        <v>44354.261277708334</v>
      </c>
      <c r="F304" s="332" t="s">
        <v>1194</v>
      </c>
      <c r="G304" s="332">
        <v>3.3</v>
      </c>
      <c r="J304" s="332" t="s">
        <v>1195</v>
      </c>
    </row>
    <row r="305" spans="1:10" x14ac:dyDescent="0.25">
      <c r="A305" s="332">
        <v>345</v>
      </c>
      <c r="B305" s="332">
        <v>70</v>
      </c>
      <c r="C305" s="332" t="s">
        <v>1020</v>
      </c>
      <c r="D305" s="332" t="s">
        <v>1021</v>
      </c>
      <c r="E305" s="333">
        <v>44354.261277708334</v>
      </c>
      <c r="F305" s="332" t="s">
        <v>1194</v>
      </c>
      <c r="G305" s="332">
        <v>3.3</v>
      </c>
      <c r="J305" s="332" t="s">
        <v>1196</v>
      </c>
    </row>
    <row r="306" spans="1:10" x14ac:dyDescent="0.25">
      <c r="A306" s="332">
        <v>346</v>
      </c>
      <c r="B306" s="332">
        <v>70</v>
      </c>
      <c r="C306" s="332" t="s">
        <v>787</v>
      </c>
      <c r="D306" s="332" t="s">
        <v>1197</v>
      </c>
      <c r="E306" s="333">
        <v>44354.261277708334</v>
      </c>
      <c r="F306" s="332" t="s">
        <v>1194</v>
      </c>
      <c r="G306" s="332">
        <v>3.3</v>
      </c>
      <c r="J306" s="332" t="s">
        <v>1198</v>
      </c>
    </row>
    <row r="307" spans="1:10" x14ac:dyDescent="0.25">
      <c r="A307" s="332">
        <v>347</v>
      </c>
      <c r="B307" s="332">
        <v>70</v>
      </c>
      <c r="C307" s="332" t="s">
        <v>714</v>
      </c>
      <c r="D307" s="332" t="s">
        <v>715</v>
      </c>
      <c r="E307" s="333">
        <v>44354.261277708334</v>
      </c>
      <c r="F307" s="332" t="s">
        <v>1194</v>
      </c>
      <c r="G307" s="332">
        <v>3.3</v>
      </c>
      <c r="J307" s="332" t="s">
        <v>1199</v>
      </c>
    </row>
    <row r="308" spans="1:10" x14ac:dyDescent="0.25">
      <c r="A308" s="332">
        <v>348</v>
      </c>
      <c r="B308" s="332">
        <v>70</v>
      </c>
      <c r="C308" s="332" t="s">
        <v>1087</v>
      </c>
      <c r="D308" s="332" t="s">
        <v>1088</v>
      </c>
      <c r="E308" s="333">
        <v>44354.261277708334</v>
      </c>
      <c r="F308" s="332" t="s">
        <v>1194</v>
      </c>
      <c r="G308" s="332">
        <v>3.3</v>
      </c>
    </row>
    <row r="309" spans="1:10" x14ac:dyDescent="0.25">
      <c r="A309" s="332">
        <v>349</v>
      </c>
      <c r="B309" s="332">
        <v>70</v>
      </c>
      <c r="C309" s="332" t="s">
        <v>981</v>
      </c>
      <c r="D309" s="332" t="s">
        <v>982</v>
      </c>
      <c r="E309" s="333">
        <v>44354.261277708334</v>
      </c>
      <c r="F309" s="332" t="s">
        <v>1194</v>
      </c>
      <c r="G309" s="332">
        <v>3.3</v>
      </c>
      <c r="J309" s="332" t="s">
        <v>1089</v>
      </c>
    </row>
    <row r="310" spans="1:10" x14ac:dyDescent="0.25">
      <c r="A310" s="332">
        <v>354</v>
      </c>
      <c r="B310" s="332">
        <v>70</v>
      </c>
      <c r="C310" s="332" t="s">
        <v>260</v>
      </c>
      <c r="D310" s="332" t="s">
        <v>711</v>
      </c>
      <c r="E310" s="333">
        <v>44354.261277708334</v>
      </c>
      <c r="F310" s="332" t="s">
        <v>1194</v>
      </c>
      <c r="G310" s="332">
        <v>3.3</v>
      </c>
      <c r="I310" s="332">
        <v>10</v>
      </c>
    </row>
    <row r="311" spans="1:10" x14ac:dyDescent="0.25">
      <c r="A311" s="332">
        <v>355</v>
      </c>
      <c r="B311" s="332">
        <v>71</v>
      </c>
      <c r="C311" s="332" t="s">
        <v>929</v>
      </c>
      <c r="D311" s="332" t="s">
        <v>706</v>
      </c>
      <c r="E311" s="333">
        <v>44354.261277708334</v>
      </c>
      <c r="F311" s="332" t="s">
        <v>820</v>
      </c>
      <c r="G311" s="332">
        <v>3.3</v>
      </c>
      <c r="J311" s="332" t="s">
        <v>1200</v>
      </c>
    </row>
    <row r="312" spans="1:10" x14ac:dyDescent="0.25">
      <c r="A312" s="332">
        <v>356</v>
      </c>
      <c r="B312" s="332">
        <v>14</v>
      </c>
      <c r="C312" s="332" t="s">
        <v>1201</v>
      </c>
      <c r="D312" s="332" t="s">
        <v>1202</v>
      </c>
      <c r="E312" s="333">
        <v>45303.8516928588</v>
      </c>
      <c r="F312" s="332" t="s">
        <v>835</v>
      </c>
      <c r="G312" s="332" t="s">
        <v>810</v>
      </c>
      <c r="J312" s="332" t="s">
        <v>1203</v>
      </c>
    </row>
    <row r="313" spans="1:10" x14ac:dyDescent="0.25">
      <c r="A313" s="332">
        <v>357</v>
      </c>
      <c r="B313" s="332">
        <v>71</v>
      </c>
      <c r="C313" s="332" t="s">
        <v>1020</v>
      </c>
      <c r="D313" s="332" t="s">
        <v>1021</v>
      </c>
      <c r="E313" s="333">
        <v>44830.805083240739</v>
      </c>
      <c r="F313" s="332" t="s">
        <v>820</v>
      </c>
      <c r="G313" s="332" t="s">
        <v>1204</v>
      </c>
      <c r="J313" s="332" t="s">
        <v>1205</v>
      </c>
    </row>
    <row r="314" spans="1:10" x14ac:dyDescent="0.25">
      <c r="A314" s="332">
        <v>358</v>
      </c>
      <c r="B314" s="332">
        <v>240</v>
      </c>
      <c r="C314" s="332" t="s">
        <v>886</v>
      </c>
      <c r="D314" s="332" t="s">
        <v>1206</v>
      </c>
      <c r="E314" s="332" t="s">
        <v>1207</v>
      </c>
      <c r="F314" s="332" t="s">
        <v>1208</v>
      </c>
      <c r="G314" s="332" t="s">
        <v>1204</v>
      </c>
      <c r="J314" s="332" t="s">
        <v>1209</v>
      </c>
    </row>
    <row r="315" spans="1:10" x14ac:dyDescent="0.25">
      <c r="A315" s="332">
        <v>361</v>
      </c>
      <c r="B315" s="332">
        <v>71</v>
      </c>
      <c r="C315" s="332" t="s">
        <v>1210</v>
      </c>
      <c r="D315" s="332" t="s">
        <v>1211</v>
      </c>
      <c r="E315" s="333">
        <v>44354.261277708334</v>
      </c>
      <c r="F315" s="332" t="s">
        <v>820</v>
      </c>
      <c r="G315" s="332">
        <v>3.3</v>
      </c>
      <c r="J315" s="332" t="s">
        <v>1212</v>
      </c>
    </row>
    <row r="316" spans="1:10" x14ac:dyDescent="0.25">
      <c r="A316" s="332">
        <v>362</v>
      </c>
      <c r="B316" s="332">
        <v>71</v>
      </c>
      <c r="C316" s="332" t="s">
        <v>1213</v>
      </c>
      <c r="D316" s="332" t="s">
        <v>1214</v>
      </c>
      <c r="E316" s="333">
        <v>44354.261277708334</v>
      </c>
      <c r="F316" s="332" t="s">
        <v>820</v>
      </c>
      <c r="G316" s="332">
        <v>3.3</v>
      </c>
      <c r="J316" s="332" t="s">
        <v>1215</v>
      </c>
    </row>
    <row r="317" spans="1:10" x14ac:dyDescent="0.25">
      <c r="A317" s="332">
        <v>364</v>
      </c>
      <c r="B317" s="332">
        <v>73</v>
      </c>
      <c r="C317" s="332" t="s">
        <v>1216</v>
      </c>
      <c r="D317" s="332" t="s">
        <v>706</v>
      </c>
      <c r="E317" s="333">
        <v>44354.261277708334</v>
      </c>
      <c r="F317" s="332" t="s">
        <v>1217</v>
      </c>
      <c r="G317" s="332">
        <v>3.3</v>
      </c>
      <c r="J317" s="332" t="s">
        <v>1218</v>
      </c>
    </row>
    <row r="318" spans="1:10" x14ac:dyDescent="0.25">
      <c r="A318" s="332">
        <v>365</v>
      </c>
      <c r="B318" s="332">
        <v>73</v>
      </c>
      <c r="C318" s="332" t="s">
        <v>798</v>
      </c>
      <c r="D318" s="332" t="s">
        <v>973</v>
      </c>
      <c r="E318" s="333">
        <v>44354.261277708334</v>
      </c>
      <c r="F318" s="332" t="s">
        <v>1217</v>
      </c>
      <c r="G318" s="332">
        <v>3.3</v>
      </c>
      <c r="I318" s="332">
        <v>7</v>
      </c>
      <c r="J318" s="332" t="s">
        <v>885</v>
      </c>
    </row>
    <row r="319" spans="1:10" x14ac:dyDescent="0.25">
      <c r="A319" s="332">
        <v>366</v>
      </c>
      <c r="B319" s="332">
        <v>73</v>
      </c>
      <c r="C319" s="332" t="s">
        <v>793</v>
      </c>
      <c r="D319" s="332" t="s">
        <v>1219</v>
      </c>
      <c r="E319" s="333">
        <v>44354.261277708334</v>
      </c>
      <c r="F319" s="332" t="s">
        <v>1217</v>
      </c>
      <c r="G319" s="332">
        <v>3.3</v>
      </c>
      <c r="J319" s="332" t="s">
        <v>1220</v>
      </c>
    </row>
    <row r="320" spans="1:10" x14ac:dyDescent="0.25">
      <c r="A320" s="332">
        <v>367</v>
      </c>
      <c r="B320" s="332">
        <v>73</v>
      </c>
      <c r="C320" s="332" t="s">
        <v>1221</v>
      </c>
      <c r="D320" s="332" t="s">
        <v>1222</v>
      </c>
      <c r="E320" s="333">
        <v>44354.261277708334</v>
      </c>
      <c r="F320" s="332" t="s">
        <v>1217</v>
      </c>
      <c r="G320" s="332">
        <v>3.3</v>
      </c>
      <c r="J320" s="332" t="s">
        <v>885</v>
      </c>
    </row>
    <row r="321" spans="1:10" x14ac:dyDescent="0.25">
      <c r="A321" s="332">
        <v>368</v>
      </c>
      <c r="B321" s="332">
        <v>73</v>
      </c>
      <c r="C321" s="332" t="s">
        <v>260</v>
      </c>
      <c r="D321" s="332" t="s">
        <v>711</v>
      </c>
      <c r="E321" s="333">
        <v>44354.261277708334</v>
      </c>
      <c r="F321" s="332" t="s">
        <v>1217</v>
      </c>
      <c r="G321" s="332">
        <v>3.3</v>
      </c>
      <c r="I321" s="332">
        <v>10</v>
      </c>
    </row>
    <row r="322" spans="1:10" x14ac:dyDescent="0.25">
      <c r="A322" s="332">
        <v>369</v>
      </c>
      <c r="B322" s="332">
        <v>72</v>
      </c>
      <c r="C322" s="332" t="s">
        <v>1223</v>
      </c>
      <c r="D322" s="332" t="s">
        <v>706</v>
      </c>
      <c r="E322" s="333">
        <v>44354.261277708334</v>
      </c>
      <c r="F322" s="332" t="s">
        <v>1224</v>
      </c>
      <c r="G322" s="332">
        <v>3.3</v>
      </c>
      <c r="J322" s="332" t="s">
        <v>1225</v>
      </c>
    </row>
    <row r="323" spans="1:10" x14ac:dyDescent="0.25">
      <c r="A323" s="332">
        <v>370</v>
      </c>
      <c r="B323" s="332">
        <v>72</v>
      </c>
      <c r="C323" s="332" t="s">
        <v>798</v>
      </c>
      <c r="D323" s="332" t="s">
        <v>973</v>
      </c>
      <c r="E323" s="333">
        <v>44354.261277708334</v>
      </c>
      <c r="F323" s="332" t="s">
        <v>1224</v>
      </c>
      <c r="G323" s="332">
        <v>3.3</v>
      </c>
      <c r="I323" s="332">
        <v>7</v>
      </c>
      <c r="J323" s="332" t="s">
        <v>885</v>
      </c>
    </row>
    <row r="324" spans="1:10" x14ac:dyDescent="0.25">
      <c r="A324" s="332">
        <v>371</v>
      </c>
      <c r="B324" s="332">
        <v>72</v>
      </c>
      <c r="C324" s="332" t="s">
        <v>1226</v>
      </c>
      <c r="D324" s="332" t="s">
        <v>853</v>
      </c>
      <c r="E324" s="333">
        <v>44354.261277708334</v>
      </c>
      <c r="F324" s="332" t="s">
        <v>1224</v>
      </c>
      <c r="G324" s="332">
        <v>3.3</v>
      </c>
      <c r="J324" s="332" t="s">
        <v>1227</v>
      </c>
    </row>
    <row r="325" spans="1:10" x14ac:dyDescent="0.25">
      <c r="A325" s="332">
        <v>372</v>
      </c>
      <c r="B325" s="332">
        <v>72</v>
      </c>
      <c r="C325" s="332" t="s">
        <v>1228</v>
      </c>
      <c r="D325" s="332" t="s">
        <v>1229</v>
      </c>
      <c r="E325" s="333">
        <v>44354.261277708334</v>
      </c>
      <c r="F325" s="332" t="s">
        <v>1224</v>
      </c>
      <c r="G325" s="332">
        <v>3.3</v>
      </c>
      <c r="J325" s="332" t="s">
        <v>1230</v>
      </c>
    </row>
    <row r="326" spans="1:10" x14ac:dyDescent="0.25">
      <c r="A326" s="332">
        <v>373</v>
      </c>
      <c r="B326" s="332">
        <v>72</v>
      </c>
      <c r="C326" s="332" t="s">
        <v>1231</v>
      </c>
      <c r="D326" s="332" t="s">
        <v>1232</v>
      </c>
      <c r="E326" s="333">
        <v>44354.261277708334</v>
      </c>
      <c r="F326" s="332" t="s">
        <v>1224</v>
      </c>
      <c r="G326" s="332">
        <v>3.3</v>
      </c>
      <c r="J326" s="332" t="s">
        <v>1233</v>
      </c>
    </row>
    <row r="327" spans="1:10" x14ac:dyDescent="0.25">
      <c r="A327" s="332">
        <v>374</v>
      </c>
      <c r="B327" s="332">
        <v>72</v>
      </c>
      <c r="C327" s="332" t="s">
        <v>260</v>
      </c>
      <c r="D327" s="332" t="s">
        <v>711</v>
      </c>
      <c r="E327" s="333">
        <v>44354.261277708334</v>
      </c>
      <c r="F327" s="332" t="s">
        <v>1224</v>
      </c>
      <c r="G327" s="332">
        <v>3.3</v>
      </c>
      <c r="I327" s="332">
        <v>10</v>
      </c>
    </row>
    <row r="328" spans="1:10" x14ac:dyDescent="0.25">
      <c r="A328" s="332">
        <v>382</v>
      </c>
      <c r="B328" s="332">
        <v>76</v>
      </c>
      <c r="C328" s="332" t="s">
        <v>1234</v>
      </c>
      <c r="D328" s="332" t="s">
        <v>706</v>
      </c>
      <c r="E328" s="333">
        <v>44354.261277708334</v>
      </c>
      <c r="F328" s="332" t="s">
        <v>1235</v>
      </c>
      <c r="G328" s="332">
        <v>3.3</v>
      </c>
      <c r="J328" s="332" t="s">
        <v>1236</v>
      </c>
    </row>
    <row r="329" spans="1:10" x14ac:dyDescent="0.25">
      <c r="A329" s="332">
        <v>383</v>
      </c>
      <c r="B329" s="332">
        <v>76</v>
      </c>
      <c r="C329" s="332" t="s">
        <v>798</v>
      </c>
      <c r="D329" s="332" t="s">
        <v>973</v>
      </c>
      <c r="E329" s="333">
        <v>44354.261277708334</v>
      </c>
      <c r="F329" s="332" t="s">
        <v>1235</v>
      </c>
      <c r="G329" s="332">
        <v>3.3</v>
      </c>
      <c r="J329" s="332" t="s">
        <v>1237</v>
      </c>
    </row>
    <row r="330" spans="1:10" x14ac:dyDescent="0.25">
      <c r="A330" s="332">
        <v>387</v>
      </c>
      <c r="B330" s="332">
        <v>76</v>
      </c>
      <c r="C330" s="332" t="s">
        <v>260</v>
      </c>
      <c r="D330" s="332" t="s">
        <v>711</v>
      </c>
      <c r="E330" s="333">
        <v>44354.261277708334</v>
      </c>
      <c r="F330" s="332" t="s">
        <v>1235</v>
      </c>
      <c r="G330" s="332">
        <v>3.3</v>
      </c>
      <c r="I330" s="332">
        <v>10</v>
      </c>
    </row>
    <row r="331" spans="1:10" x14ac:dyDescent="0.25">
      <c r="A331" s="332">
        <v>388</v>
      </c>
      <c r="B331" s="332">
        <v>77</v>
      </c>
      <c r="C331" s="332" t="s">
        <v>1238</v>
      </c>
      <c r="D331" s="332" t="s">
        <v>706</v>
      </c>
      <c r="E331" s="333">
        <v>44354.261277708334</v>
      </c>
      <c r="F331" s="332" t="s">
        <v>1239</v>
      </c>
      <c r="G331" s="332">
        <v>3.3</v>
      </c>
      <c r="J331" s="332" t="s">
        <v>1240</v>
      </c>
    </row>
    <row r="332" spans="1:10" x14ac:dyDescent="0.25">
      <c r="A332" s="332">
        <v>390</v>
      </c>
      <c r="B332" s="332">
        <v>77</v>
      </c>
      <c r="C332" s="332" t="s">
        <v>1241</v>
      </c>
      <c r="D332" s="332" t="s">
        <v>1242</v>
      </c>
      <c r="E332" s="333">
        <v>44354.261277708334</v>
      </c>
      <c r="F332" s="332" t="s">
        <v>1239</v>
      </c>
      <c r="G332" s="332">
        <v>3.3</v>
      </c>
      <c r="J332" s="332" t="s">
        <v>1243</v>
      </c>
    </row>
    <row r="333" spans="1:10" x14ac:dyDescent="0.25">
      <c r="A333" s="332">
        <v>392</v>
      </c>
      <c r="B333" s="332">
        <v>77</v>
      </c>
      <c r="C333" s="332" t="s">
        <v>260</v>
      </c>
      <c r="D333" s="332" t="s">
        <v>711</v>
      </c>
      <c r="E333" s="333">
        <v>44354.261277708334</v>
      </c>
      <c r="F333" s="332" t="s">
        <v>1239</v>
      </c>
      <c r="G333" s="332">
        <v>3.3</v>
      </c>
      <c r="I333" s="332">
        <v>10</v>
      </c>
      <c r="J333" s="332" t="s">
        <v>1244</v>
      </c>
    </row>
    <row r="334" spans="1:10" x14ac:dyDescent="0.25">
      <c r="A334" s="332">
        <v>393</v>
      </c>
      <c r="B334" s="332">
        <v>78</v>
      </c>
      <c r="C334" s="332" t="s">
        <v>1050</v>
      </c>
      <c r="D334" s="332" t="s">
        <v>706</v>
      </c>
      <c r="E334" s="333">
        <v>44354.261277708334</v>
      </c>
      <c r="F334" s="332" t="s">
        <v>1245</v>
      </c>
      <c r="G334" s="332">
        <v>3.3</v>
      </c>
      <c r="J334" s="332" t="s">
        <v>1246</v>
      </c>
    </row>
    <row r="335" spans="1:10" x14ac:dyDescent="0.25">
      <c r="A335" s="332">
        <v>394</v>
      </c>
      <c r="B335" s="332">
        <v>78</v>
      </c>
      <c r="C335" s="332" t="s">
        <v>798</v>
      </c>
      <c r="D335" s="332" t="s">
        <v>973</v>
      </c>
      <c r="E335" s="333">
        <v>44354.261277708334</v>
      </c>
      <c r="F335" s="332" t="s">
        <v>1245</v>
      </c>
      <c r="G335" s="332">
        <v>3.3</v>
      </c>
      <c r="J335" s="332" t="s">
        <v>1237</v>
      </c>
    </row>
    <row r="336" spans="1:10" x14ac:dyDescent="0.25">
      <c r="A336" s="332">
        <v>395</v>
      </c>
      <c r="B336" s="332">
        <v>78</v>
      </c>
      <c r="C336" s="332" t="s">
        <v>773</v>
      </c>
      <c r="D336" s="332" t="s">
        <v>774</v>
      </c>
      <c r="E336" s="333">
        <v>44354.261277708334</v>
      </c>
      <c r="F336" s="332" t="s">
        <v>1245</v>
      </c>
      <c r="G336" s="332">
        <v>3.3</v>
      </c>
      <c r="J336" s="332" t="s">
        <v>1247</v>
      </c>
    </row>
    <row r="337" spans="1:10" x14ac:dyDescent="0.25">
      <c r="A337" s="332">
        <v>396</v>
      </c>
      <c r="B337" s="332">
        <v>78</v>
      </c>
      <c r="C337" s="332" t="s">
        <v>260</v>
      </c>
      <c r="D337" s="332" t="s">
        <v>711</v>
      </c>
      <c r="E337" s="333">
        <v>44354.261277708334</v>
      </c>
      <c r="F337" s="332" t="s">
        <v>1245</v>
      </c>
      <c r="G337" s="332">
        <v>3.3</v>
      </c>
      <c r="I337" s="332">
        <v>10</v>
      </c>
    </row>
    <row r="338" spans="1:10" x14ac:dyDescent="0.25">
      <c r="A338" s="332">
        <v>397</v>
      </c>
      <c r="B338" s="332">
        <v>79</v>
      </c>
      <c r="C338" s="332" t="s">
        <v>1099</v>
      </c>
      <c r="D338" s="332" t="s">
        <v>706</v>
      </c>
      <c r="E338" s="333">
        <v>44354.261277708334</v>
      </c>
      <c r="F338" s="332" t="s">
        <v>1248</v>
      </c>
      <c r="G338" s="332">
        <v>3.3</v>
      </c>
      <c r="J338" s="332" t="s">
        <v>1249</v>
      </c>
    </row>
    <row r="339" spans="1:10" x14ac:dyDescent="0.25">
      <c r="A339" s="332">
        <v>398</v>
      </c>
      <c r="B339" s="332">
        <v>79</v>
      </c>
      <c r="C339" s="332" t="s">
        <v>798</v>
      </c>
      <c r="D339" s="332" t="s">
        <v>973</v>
      </c>
      <c r="E339" s="333">
        <v>44354.261277708334</v>
      </c>
      <c r="F339" s="332" t="s">
        <v>1248</v>
      </c>
      <c r="G339" s="332">
        <v>3.3</v>
      </c>
      <c r="J339" s="332" t="s">
        <v>731</v>
      </c>
    </row>
    <row r="340" spans="1:10" x14ac:dyDescent="0.25">
      <c r="A340" s="332">
        <v>399</v>
      </c>
      <c r="B340" s="332">
        <v>79</v>
      </c>
      <c r="C340" s="332" t="s">
        <v>1102</v>
      </c>
      <c r="D340" s="332" t="s">
        <v>1103</v>
      </c>
      <c r="E340" s="333">
        <v>44354.261277708334</v>
      </c>
      <c r="F340" s="332" t="s">
        <v>1248</v>
      </c>
      <c r="G340" s="332">
        <v>3.3</v>
      </c>
    </row>
    <row r="341" spans="1:10" x14ac:dyDescent="0.25">
      <c r="A341" s="332">
        <v>400</v>
      </c>
      <c r="B341" s="332">
        <v>79</v>
      </c>
      <c r="C341" s="332" t="s">
        <v>260</v>
      </c>
      <c r="D341" s="332" t="s">
        <v>711</v>
      </c>
      <c r="E341" s="333">
        <v>44354.261277708334</v>
      </c>
      <c r="F341" s="332" t="s">
        <v>1248</v>
      </c>
      <c r="G341" s="332">
        <v>3.3</v>
      </c>
      <c r="I341" s="332">
        <v>10</v>
      </c>
    </row>
    <row r="342" spans="1:10" x14ac:dyDescent="0.25">
      <c r="A342" s="332">
        <v>401</v>
      </c>
      <c r="B342" s="332">
        <v>80</v>
      </c>
      <c r="C342" s="332" t="s">
        <v>1250</v>
      </c>
      <c r="D342" s="332" t="s">
        <v>706</v>
      </c>
      <c r="E342" s="333">
        <v>44354.261277708334</v>
      </c>
      <c r="F342" s="332" t="s">
        <v>1251</v>
      </c>
      <c r="G342" s="332">
        <v>3.3</v>
      </c>
      <c r="J342" s="332" t="s">
        <v>1252</v>
      </c>
    </row>
    <row r="343" spans="1:10" x14ac:dyDescent="0.25">
      <c r="A343" s="332">
        <v>402</v>
      </c>
      <c r="B343" s="332">
        <v>80</v>
      </c>
      <c r="C343" s="332" t="s">
        <v>798</v>
      </c>
      <c r="D343" s="332" t="s">
        <v>973</v>
      </c>
      <c r="E343" s="333">
        <v>44354.261277708334</v>
      </c>
      <c r="F343" s="332" t="s">
        <v>1251</v>
      </c>
      <c r="G343" s="332">
        <v>3.3</v>
      </c>
      <c r="J343" s="332" t="s">
        <v>1253</v>
      </c>
    </row>
    <row r="344" spans="1:10" x14ac:dyDescent="0.25">
      <c r="A344" s="332">
        <v>404</v>
      </c>
      <c r="B344" s="332">
        <v>80</v>
      </c>
      <c r="C344" s="332" t="s">
        <v>260</v>
      </c>
      <c r="D344" s="332" t="s">
        <v>711</v>
      </c>
      <c r="E344" s="333">
        <v>44354.261277708334</v>
      </c>
      <c r="F344" s="332" t="s">
        <v>1251</v>
      </c>
      <c r="G344" s="332">
        <v>3.3</v>
      </c>
      <c r="I344" s="332">
        <v>10</v>
      </c>
    </row>
    <row r="345" spans="1:10" x14ac:dyDescent="0.25">
      <c r="A345" s="332">
        <v>405</v>
      </c>
      <c r="B345" s="332">
        <v>81</v>
      </c>
      <c r="C345" s="332" t="s">
        <v>1158</v>
      </c>
      <c r="D345" s="332" t="s">
        <v>706</v>
      </c>
      <c r="E345" s="333">
        <v>44354.261277708334</v>
      </c>
      <c r="F345" s="332" t="s">
        <v>1254</v>
      </c>
      <c r="G345" s="332">
        <v>3.3</v>
      </c>
      <c r="J345" s="332" t="s">
        <v>1246</v>
      </c>
    </row>
    <row r="346" spans="1:10" x14ac:dyDescent="0.25">
      <c r="A346" s="332">
        <v>406</v>
      </c>
      <c r="B346" s="332">
        <v>81</v>
      </c>
      <c r="C346" s="332" t="s">
        <v>798</v>
      </c>
      <c r="D346" s="332" t="s">
        <v>973</v>
      </c>
      <c r="E346" s="333">
        <v>44354.261277708334</v>
      </c>
      <c r="F346" s="332" t="s">
        <v>1254</v>
      </c>
      <c r="G346" s="332">
        <v>3.3</v>
      </c>
      <c r="J346" s="332" t="s">
        <v>1237</v>
      </c>
    </row>
    <row r="347" spans="1:10" x14ac:dyDescent="0.25">
      <c r="A347" s="332">
        <v>407</v>
      </c>
      <c r="B347" s="332">
        <v>81</v>
      </c>
      <c r="C347" s="332" t="s">
        <v>1161</v>
      </c>
      <c r="D347" s="332" t="s">
        <v>1162</v>
      </c>
      <c r="E347" s="333">
        <v>44354.261277708334</v>
      </c>
      <c r="F347" s="332" t="s">
        <v>1254</v>
      </c>
      <c r="G347" s="332">
        <v>3.3</v>
      </c>
      <c r="J347" s="332" t="s">
        <v>1163</v>
      </c>
    </row>
    <row r="348" spans="1:10" x14ac:dyDescent="0.25">
      <c r="A348" s="332">
        <v>408</v>
      </c>
      <c r="B348" s="332">
        <v>81</v>
      </c>
      <c r="C348" s="332" t="s">
        <v>260</v>
      </c>
      <c r="D348" s="332" t="s">
        <v>711</v>
      </c>
      <c r="E348" s="333">
        <v>44354.261277708334</v>
      </c>
      <c r="F348" s="332" t="s">
        <v>1254</v>
      </c>
      <c r="G348" s="332">
        <v>3.3</v>
      </c>
      <c r="I348" s="332">
        <v>10</v>
      </c>
    </row>
    <row r="349" spans="1:10" x14ac:dyDescent="0.25">
      <c r="A349" s="332">
        <v>420</v>
      </c>
      <c r="B349" s="332">
        <v>84</v>
      </c>
      <c r="C349" s="332" t="s">
        <v>1044</v>
      </c>
      <c r="D349" s="332" t="s">
        <v>706</v>
      </c>
      <c r="E349" s="333">
        <v>44354.261277708334</v>
      </c>
      <c r="F349" s="332" t="s">
        <v>1255</v>
      </c>
      <c r="G349" s="332">
        <v>3.3</v>
      </c>
      <c r="J349" s="332" t="s">
        <v>1256</v>
      </c>
    </row>
    <row r="350" spans="1:10" x14ac:dyDescent="0.25">
      <c r="A350" s="332">
        <v>421</v>
      </c>
      <c r="B350" s="332">
        <v>84</v>
      </c>
      <c r="C350" s="332" t="s">
        <v>798</v>
      </c>
      <c r="D350" s="332" t="s">
        <v>973</v>
      </c>
      <c r="E350" s="333">
        <v>44354.261277708334</v>
      </c>
      <c r="F350" s="332" t="s">
        <v>1255</v>
      </c>
      <c r="G350" s="332">
        <v>3.3</v>
      </c>
      <c r="J350" s="332" t="s">
        <v>1257</v>
      </c>
    </row>
    <row r="351" spans="1:10" x14ac:dyDescent="0.25">
      <c r="A351" s="332">
        <v>422</v>
      </c>
      <c r="B351" s="332">
        <v>84</v>
      </c>
      <c r="C351" s="332" t="s">
        <v>1047</v>
      </c>
      <c r="D351" s="332" t="s">
        <v>1048</v>
      </c>
      <c r="E351" s="333">
        <v>44354.261277708334</v>
      </c>
      <c r="F351" s="332" t="s">
        <v>1255</v>
      </c>
      <c r="G351" s="332">
        <v>3.3</v>
      </c>
      <c r="J351" s="332" t="s">
        <v>1258</v>
      </c>
    </row>
    <row r="352" spans="1:10" x14ac:dyDescent="0.25">
      <c r="A352" s="332">
        <v>423</v>
      </c>
      <c r="B352" s="332">
        <v>84</v>
      </c>
      <c r="C352" s="332" t="s">
        <v>260</v>
      </c>
      <c r="D352" s="332" t="s">
        <v>711</v>
      </c>
      <c r="E352" s="333">
        <v>44354.261277708334</v>
      </c>
      <c r="F352" s="332" t="s">
        <v>1255</v>
      </c>
      <c r="G352" s="332">
        <v>3.3</v>
      </c>
      <c r="I352" s="332">
        <v>10</v>
      </c>
    </row>
    <row r="353" spans="1:10" x14ac:dyDescent="0.25">
      <c r="A353" s="332">
        <v>424</v>
      </c>
      <c r="B353" s="332">
        <v>85</v>
      </c>
      <c r="C353" s="332" t="s">
        <v>1050</v>
      </c>
      <c r="D353" s="332" t="s">
        <v>706</v>
      </c>
      <c r="E353" s="333">
        <v>44354.261277708334</v>
      </c>
      <c r="F353" s="332" t="s">
        <v>1259</v>
      </c>
      <c r="G353" s="332">
        <v>3.3</v>
      </c>
      <c r="J353" s="332" t="s">
        <v>1260</v>
      </c>
    </row>
    <row r="354" spans="1:10" x14ac:dyDescent="0.25">
      <c r="A354" s="332">
        <v>425</v>
      </c>
      <c r="B354" s="332">
        <v>85</v>
      </c>
      <c r="C354" s="332" t="s">
        <v>798</v>
      </c>
      <c r="D354" s="332" t="s">
        <v>973</v>
      </c>
      <c r="E354" s="333">
        <v>44354.261277708334</v>
      </c>
      <c r="F354" s="332" t="s">
        <v>1259</v>
      </c>
      <c r="G354" s="332">
        <v>3.3</v>
      </c>
      <c r="J354" s="332" t="s">
        <v>1257</v>
      </c>
    </row>
    <row r="355" spans="1:10" x14ac:dyDescent="0.25">
      <c r="A355" s="332">
        <v>426</v>
      </c>
      <c r="B355" s="332">
        <v>85</v>
      </c>
      <c r="C355" s="332" t="s">
        <v>773</v>
      </c>
      <c r="D355" s="332" t="s">
        <v>774</v>
      </c>
      <c r="E355" s="333">
        <v>44354.261277708334</v>
      </c>
      <c r="F355" s="332" t="s">
        <v>1259</v>
      </c>
      <c r="G355" s="332">
        <v>3.3</v>
      </c>
      <c r="J355" s="332" t="s">
        <v>1261</v>
      </c>
    </row>
    <row r="356" spans="1:10" x14ac:dyDescent="0.25">
      <c r="A356" s="332">
        <v>427</v>
      </c>
      <c r="B356" s="332">
        <v>85</v>
      </c>
      <c r="C356" s="332" t="s">
        <v>260</v>
      </c>
      <c r="D356" s="332" t="s">
        <v>711</v>
      </c>
      <c r="E356" s="333">
        <v>44354.261277708334</v>
      </c>
      <c r="F356" s="332" t="s">
        <v>1259</v>
      </c>
      <c r="G356" s="332">
        <v>3.3</v>
      </c>
      <c r="I356" s="332">
        <v>10</v>
      </c>
    </row>
    <row r="357" spans="1:10" x14ac:dyDescent="0.25">
      <c r="A357" s="332">
        <v>434</v>
      </c>
      <c r="B357" s="332">
        <v>87</v>
      </c>
      <c r="C357" s="332" t="s">
        <v>1099</v>
      </c>
      <c r="D357" s="332" t="s">
        <v>706</v>
      </c>
      <c r="E357" s="333">
        <v>44354.261277708334</v>
      </c>
      <c r="F357" s="332" t="s">
        <v>1262</v>
      </c>
      <c r="G357" s="332">
        <v>3.3</v>
      </c>
      <c r="J357" s="332" t="s">
        <v>1263</v>
      </c>
    </row>
    <row r="358" spans="1:10" x14ac:dyDescent="0.25">
      <c r="A358" s="332">
        <v>435</v>
      </c>
      <c r="B358" s="332">
        <v>87</v>
      </c>
      <c r="C358" s="332" t="s">
        <v>798</v>
      </c>
      <c r="D358" s="332" t="s">
        <v>973</v>
      </c>
      <c r="E358" s="333">
        <v>44354.261277708334</v>
      </c>
      <c r="F358" s="332" t="s">
        <v>1262</v>
      </c>
      <c r="G358" s="332">
        <v>3.3</v>
      </c>
      <c r="J358" s="332" t="s">
        <v>1257</v>
      </c>
    </row>
    <row r="359" spans="1:10" x14ac:dyDescent="0.25">
      <c r="A359" s="332">
        <v>436</v>
      </c>
      <c r="B359" s="332">
        <v>87</v>
      </c>
      <c r="C359" s="332" t="s">
        <v>1102</v>
      </c>
      <c r="D359" s="332" t="s">
        <v>1103</v>
      </c>
      <c r="E359" s="333">
        <v>44354.261277708334</v>
      </c>
      <c r="F359" s="332" t="s">
        <v>1262</v>
      </c>
      <c r="G359" s="332">
        <v>3.3</v>
      </c>
      <c r="J359" s="332" t="s">
        <v>1264</v>
      </c>
    </row>
    <row r="360" spans="1:10" x14ac:dyDescent="0.25">
      <c r="A360" s="332">
        <v>437</v>
      </c>
      <c r="B360" s="332">
        <v>87</v>
      </c>
      <c r="C360" s="332" t="s">
        <v>260</v>
      </c>
      <c r="D360" s="332" t="s">
        <v>711</v>
      </c>
      <c r="E360" s="333">
        <v>44354.261277708334</v>
      </c>
      <c r="F360" s="332" t="s">
        <v>1262</v>
      </c>
      <c r="G360" s="332">
        <v>3.3</v>
      </c>
      <c r="I360" s="332">
        <v>10</v>
      </c>
    </row>
    <row r="361" spans="1:10" x14ac:dyDescent="0.25">
      <c r="A361" s="332">
        <v>438</v>
      </c>
      <c r="B361" s="332">
        <v>88</v>
      </c>
      <c r="C361" s="332" t="s">
        <v>714</v>
      </c>
      <c r="D361" s="332" t="s">
        <v>715</v>
      </c>
      <c r="E361" s="333">
        <v>44870.754963993058</v>
      </c>
      <c r="F361" s="332" t="s">
        <v>828</v>
      </c>
      <c r="G361" s="332" t="s">
        <v>756</v>
      </c>
    </row>
    <row r="362" spans="1:10" x14ac:dyDescent="0.25">
      <c r="A362" s="332">
        <v>439</v>
      </c>
      <c r="B362" s="332">
        <v>10</v>
      </c>
      <c r="C362" s="332" t="s">
        <v>714</v>
      </c>
      <c r="D362" s="332" t="s">
        <v>715</v>
      </c>
      <c r="E362" s="333">
        <v>45383.847453703704</v>
      </c>
      <c r="F362" s="332" t="s">
        <v>791</v>
      </c>
      <c r="G362" s="332" t="s">
        <v>810</v>
      </c>
      <c r="J362" s="332" t="s">
        <v>1265</v>
      </c>
    </row>
    <row r="363" spans="1:10" x14ac:dyDescent="0.25">
      <c r="A363" s="332">
        <v>440</v>
      </c>
      <c r="B363" s="332">
        <v>241</v>
      </c>
      <c r="C363" s="332" t="s">
        <v>929</v>
      </c>
      <c r="D363" s="332" t="s">
        <v>930</v>
      </c>
      <c r="E363" s="333">
        <v>44829.754951134259</v>
      </c>
      <c r="F363" s="332" t="s">
        <v>1266</v>
      </c>
      <c r="G363" s="332" t="s">
        <v>1204</v>
      </c>
      <c r="J363" s="332" t="s">
        <v>1209</v>
      </c>
    </row>
    <row r="364" spans="1:10" x14ac:dyDescent="0.25">
      <c r="A364" s="332">
        <v>441</v>
      </c>
      <c r="B364" s="332">
        <v>71</v>
      </c>
      <c r="C364" s="332" t="s">
        <v>1267</v>
      </c>
      <c r="D364" s="332" t="s">
        <v>1268</v>
      </c>
      <c r="E364" s="333">
        <v>44743.761274571756</v>
      </c>
      <c r="F364" s="332" t="s">
        <v>820</v>
      </c>
      <c r="G364" s="332" t="s">
        <v>1108</v>
      </c>
      <c r="J364" s="332" t="s">
        <v>1269</v>
      </c>
    </row>
    <row r="365" spans="1:10" x14ac:dyDescent="0.25">
      <c r="A365" s="332">
        <v>443</v>
      </c>
      <c r="B365" s="332">
        <v>139</v>
      </c>
      <c r="C365" s="332" t="s">
        <v>1270</v>
      </c>
      <c r="D365" s="332" t="s">
        <v>1271</v>
      </c>
      <c r="E365" s="333">
        <v>44750.638427349535</v>
      </c>
      <c r="F365" s="332" t="s">
        <v>1272</v>
      </c>
      <c r="G365" s="332" t="s">
        <v>1108</v>
      </c>
      <c r="J365" s="332" t="s">
        <v>1273</v>
      </c>
    </row>
    <row r="366" spans="1:10" x14ac:dyDescent="0.25">
      <c r="A366" s="332">
        <v>444</v>
      </c>
      <c r="B366" s="332">
        <v>139</v>
      </c>
      <c r="C366" s="332" t="s">
        <v>1274</v>
      </c>
      <c r="D366" s="332" t="s">
        <v>1275</v>
      </c>
      <c r="E366" s="333">
        <v>44750.638427349535</v>
      </c>
      <c r="F366" s="332" t="s">
        <v>1272</v>
      </c>
      <c r="G366" s="332" t="s">
        <v>1108</v>
      </c>
    </row>
    <row r="367" spans="1:10" x14ac:dyDescent="0.25">
      <c r="A367" s="332">
        <v>445</v>
      </c>
      <c r="B367" s="332">
        <v>21</v>
      </c>
      <c r="C367" s="332" t="s">
        <v>1276</v>
      </c>
      <c r="D367" s="332" t="s">
        <v>853</v>
      </c>
      <c r="E367" s="332" t="s">
        <v>1207</v>
      </c>
      <c r="F367" s="332" t="s">
        <v>872</v>
      </c>
      <c r="G367" s="332" t="s">
        <v>1204</v>
      </c>
    </row>
    <row r="368" spans="1:10" x14ac:dyDescent="0.25">
      <c r="A368" s="332">
        <v>461</v>
      </c>
      <c r="B368" s="332">
        <v>90</v>
      </c>
      <c r="C368" s="332" t="s">
        <v>1158</v>
      </c>
      <c r="D368" s="332" t="s">
        <v>706</v>
      </c>
      <c r="E368" s="333">
        <v>44354.261277708334</v>
      </c>
      <c r="F368" s="332" t="s">
        <v>1277</v>
      </c>
      <c r="G368" s="332">
        <v>3.3</v>
      </c>
      <c r="J368" s="332" t="s">
        <v>1278</v>
      </c>
    </row>
    <row r="369" spans="1:10" x14ac:dyDescent="0.25">
      <c r="A369" s="332">
        <v>462</v>
      </c>
      <c r="B369" s="332">
        <v>90</v>
      </c>
      <c r="C369" s="332" t="s">
        <v>798</v>
      </c>
      <c r="D369" s="332" t="s">
        <v>973</v>
      </c>
      <c r="E369" s="333">
        <v>44354.261277708334</v>
      </c>
      <c r="F369" s="332" t="s">
        <v>1277</v>
      </c>
      <c r="G369" s="332">
        <v>3.3</v>
      </c>
      <c r="J369" s="332" t="s">
        <v>1257</v>
      </c>
    </row>
    <row r="370" spans="1:10" x14ac:dyDescent="0.25">
      <c r="A370" s="332">
        <v>463</v>
      </c>
      <c r="B370" s="332">
        <v>90</v>
      </c>
      <c r="C370" s="332" t="s">
        <v>1161</v>
      </c>
      <c r="D370" s="332" t="s">
        <v>1162</v>
      </c>
      <c r="E370" s="333">
        <v>44354.261277708334</v>
      </c>
      <c r="F370" s="332" t="s">
        <v>1277</v>
      </c>
      <c r="G370" s="332">
        <v>3.3</v>
      </c>
      <c r="J370" s="332" t="s">
        <v>1163</v>
      </c>
    </row>
    <row r="371" spans="1:10" x14ac:dyDescent="0.25">
      <c r="A371" s="332">
        <v>464</v>
      </c>
      <c r="B371" s="332">
        <v>90</v>
      </c>
      <c r="C371" s="332" t="s">
        <v>260</v>
      </c>
      <c r="D371" s="332" t="s">
        <v>711</v>
      </c>
      <c r="E371" s="333">
        <v>44354.261277708334</v>
      </c>
      <c r="F371" s="332" t="s">
        <v>1277</v>
      </c>
      <c r="G371" s="332">
        <v>3.3</v>
      </c>
      <c r="I371" s="332">
        <v>10</v>
      </c>
    </row>
    <row r="372" spans="1:10" x14ac:dyDescent="0.25">
      <c r="A372" s="332">
        <v>475</v>
      </c>
      <c r="B372" s="332">
        <v>94</v>
      </c>
      <c r="C372" s="332" t="s">
        <v>1279</v>
      </c>
      <c r="D372" s="332" t="s">
        <v>706</v>
      </c>
      <c r="E372" s="333">
        <v>44354.261277708334</v>
      </c>
      <c r="F372" s="332" t="s">
        <v>1280</v>
      </c>
      <c r="G372" s="332">
        <v>3.3</v>
      </c>
      <c r="J372" s="332" t="s">
        <v>1281</v>
      </c>
    </row>
    <row r="373" spans="1:10" x14ac:dyDescent="0.25">
      <c r="A373" s="332">
        <v>476</v>
      </c>
      <c r="B373" s="332">
        <v>94</v>
      </c>
      <c r="C373" s="332" t="s">
        <v>773</v>
      </c>
      <c r="D373" s="332" t="s">
        <v>774</v>
      </c>
      <c r="E373" s="333">
        <v>44354.261277708334</v>
      </c>
      <c r="F373" s="332" t="s">
        <v>1280</v>
      </c>
      <c r="G373" s="332">
        <v>3.3</v>
      </c>
      <c r="J373" s="332" t="s">
        <v>1282</v>
      </c>
    </row>
    <row r="374" spans="1:10" x14ac:dyDescent="0.25">
      <c r="A374" s="332">
        <v>477</v>
      </c>
      <c r="B374" s="332">
        <v>94</v>
      </c>
      <c r="C374" s="332" t="s">
        <v>1283</v>
      </c>
      <c r="D374" s="332" t="s">
        <v>1284</v>
      </c>
      <c r="E374" s="333">
        <v>44354.261277708334</v>
      </c>
      <c r="F374" s="332" t="s">
        <v>1280</v>
      </c>
      <c r="G374" s="332">
        <v>3.3</v>
      </c>
      <c r="J374" s="332" t="s">
        <v>1285</v>
      </c>
    </row>
    <row r="375" spans="1:10" x14ac:dyDescent="0.25">
      <c r="A375" s="332">
        <v>478</v>
      </c>
      <c r="B375" s="332">
        <v>94</v>
      </c>
      <c r="C375" s="332" t="s">
        <v>1286</v>
      </c>
      <c r="D375" s="332" t="s">
        <v>1287</v>
      </c>
      <c r="E375" s="333">
        <v>44354.261277708334</v>
      </c>
      <c r="F375" s="332" t="s">
        <v>1280</v>
      </c>
      <c r="G375" s="332">
        <v>3.3</v>
      </c>
    </row>
    <row r="376" spans="1:10" x14ac:dyDescent="0.25">
      <c r="A376" s="332">
        <v>479</v>
      </c>
      <c r="B376" s="332">
        <v>94</v>
      </c>
      <c r="C376" s="332" t="s">
        <v>1288</v>
      </c>
      <c r="D376" s="332" t="s">
        <v>1289</v>
      </c>
      <c r="E376" s="333">
        <v>44354.261277708334</v>
      </c>
      <c r="F376" s="332" t="s">
        <v>1280</v>
      </c>
      <c r="G376" s="332">
        <v>3.3</v>
      </c>
    </row>
    <row r="377" spans="1:10" x14ac:dyDescent="0.25">
      <c r="A377" s="332">
        <v>480</v>
      </c>
      <c r="B377" s="332">
        <v>94</v>
      </c>
      <c r="C377" s="332" t="s">
        <v>981</v>
      </c>
      <c r="D377" s="332" t="s">
        <v>982</v>
      </c>
      <c r="E377" s="333">
        <v>44354.261277708334</v>
      </c>
      <c r="F377" s="332" t="s">
        <v>1280</v>
      </c>
      <c r="G377" s="332">
        <v>3.3</v>
      </c>
      <c r="J377" s="332" t="s">
        <v>1290</v>
      </c>
    </row>
    <row r="378" spans="1:10" x14ac:dyDescent="0.25">
      <c r="A378" s="332">
        <v>481</v>
      </c>
      <c r="B378" s="332">
        <v>94</v>
      </c>
      <c r="C378" s="332" t="s">
        <v>1291</v>
      </c>
      <c r="D378" s="332" t="s">
        <v>1292</v>
      </c>
      <c r="E378" s="333">
        <v>44354.261277708334</v>
      </c>
      <c r="F378" s="332" t="s">
        <v>1280</v>
      </c>
      <c r="G378" s="332">
        <v>3.3</v>
      </c>
      <c r="J378" s="332" t="s">
        <v>1293</v>
      </c>
    </row>
    <row r="379" spans="1:10" x14ac:dyDescent="0.25">
      <c r="A379" s="332">
        <v>482</v>
      </c>
      <c r="B379" s="332">
        <v>94</v>
      </c>
      <c r="C379" s="332" t="s">
        <v>1294</v>
      </c>
      <c r="D379" s="332" t="s">
        <v>1295</v>
      </c>
      <c r="E379" s="333">
        <v>44354.261277708334</v>
      </c>
      <c r="F379" s="332" t="s">
        <v>1280</v>
      </c>
      <c r="G379" s="332">
        <v>3.3</v>
      </c>
      <c r="J379" s="332" t="s">
        <v>1296</v>
      </c>
    </row>
    <row r="380" spans="1:10" x14ac:dyDescent="0.25">
      <c r="A380" s="332">
        <v>483</v>
      </c>
      <c r="B380" s="332">
        <v>94</v>
      </c>
      <c r="C380" s="332" t="s">
        <v>1297</v>
      </c>
      <c r="D380" s="332" t="s">
        <v>1298</v>
      </c>
      <c r="E380" s="333">
        <v>44354.261277708334</v>
      </c>
      <c r="F380" s="332" t="s">
        <v>1280</v>
      </c>
      <c r="G380" s="332">
        <v>3.3</v>
      </c>
      <c r="J380" s="332" t="s">
        <v>1299</v>
      </c>
    </row>
    <row r="381" spans="1:10" x14ac:dyDescent="0.25">
      <c r="A381" s="332">
        <v>484</v>
      </c>
      <c r="B381" s="332">
        <v>94</v>
      </c>
      <c r="C381" s="332" t="s">
        <v>260</v>
      </c>
      <c r="D381" s="332" t="s">
        <v>711</v>
      </c>
      <c r="E381" s="333">
        <v>44354.261277708334</v>
      </c>
      <c r="F381" s="332" t="s">
        <v>1280</v>
      </c>
      <c r="G381" s="332">
        <v>3.3</v>
      </c>
      <c r="I381" s="332">
        <v>10</v>
      </c>
    </row>
    <row r="382" spans="1:10" x14ac:dyDescent="0.25">
      <c r="A382" s="332">
        <v>485</v>
      </c>
      <c r="B382" s="332">
        <v>95</v>
      </c>
      <c r="C382" s="332" t="s">
        <v>1300</v>
      </c>
      <c r="D382" s="332" t="s">
        <v>706</v>
      </c>
      <c r="E382" s="333">
        <v>44354.261277708334</v>
      </c>
      <c r="F382" s="332" t="s">
        <v>1301</v>
      </c>
      <c r="G382" s="332">
        <v>3.3</v>
      </c>
      <c r="J382" s="332" t="s">
        <v>1302</v>
      </c>
    </row>
    <row r="383" spans="1:10" x14ac:dyDescent="0.25">
      <c r="A383" s="332">
        <v>486</v>
      </c>
      <c r="B383" s="332">
        <v>95</v>
      </c>
      <c r="C383" s="332" t="s">
        <v>1020</v>
      </c>
      <c r="D383" s="332" t="s">
        <v>1021</v>
      </c>
      <c r="E383" s="333">
        <v>44354.261277708334</v>
      </c>
      <c r="F383" s="332" t="s">
        <v>1301</v>
      </c>
      <c r="G383" s="332">
        <v>3.3</v>
      </c>
      <c r="J383" s="332" t="s">
        <v>928</v>
      </c>
    </row>
    <row r="384" spans="1:10" x14ac:dyDescent="0.25">
      <c r="A384" s="332">
        <v>487</v>
      </c>
      <c r="B384" s="332">
        <v>95</v>
      </c>
      <c r="C384" s="332" t="s">
        <v>798</v>
      </c>
      <c r="D384" s="332" t="s">
        <v>973</v>
      </c>
      <c r="E384" s="333">
        <v>44354.261277708334</v>
      </c>
      <c r="F384" s="332" t="s">
        <v>1301</v>
      </c>
      <c r="G384" s="332">
        <v>3.3</v>
      </c>
      <c r="J384" s="332" t="s">
        <v>1303</v>
      </c>
    </row>
    <row r="385" spans="1:10" x14ac:dyDescent="0.25">
      <c r="A385" s="332">
        <v>488</v>
      </c>
      <c r="B385" s="332">
        <v>95</v>
      </c>
      <c r="C385" s="332" t="s">
        <v>1304</v>
      </c>
      <c r="D385" s="332" t="s">
        <v>1305</v>
      </c>
      <c r="E385" s="333">
        <v>44354.261277708334</v>
      </c>
      <c r="F385" s="332" t="s">
        <v>1301</v>
      </c>
      <c r="G385" s="332">
        <v>3.3</v>
      </c>
      <c r="J385" s="332" t="s">
        <v>1306</v>
      </c>
    </row>
    <row r="386" spans="1:10" x14ac:dyDescent="0.25">
      <c r="A386" s="332">
        <v>489</v>
      </c>
      <c r="B386" s="332">
        <v>95</v>
      </c>
      <c r="C386" s="332" t="s">
        <v>861</v>
      </c>
      <c r="D386" s="332" t="s">
        <v>862</v>
      </c>
      <c r="E386" s="333">
        <v>44354.261277708334</v>
      </c>
      <c r="F386" s="332" t="s">
        <v>1301</v>
      </c>
      <c r="G386" s="332">
        <v>3.3</v>
      </c>
      <c r="J386" s="332" t="s">
        <v>1307</v>
      </c>
    </row>
    <row r="387" spans="1:10" x14ac:dyDescent="0.25">
      <c r="A387" s="332">
        <v>492</v>
      </c>
      <c r="B387" s="332">
        <v>95</v>
      </c>
      <c r="C387" s="332" t="s">
        <v>981</v>
      </c>
      <c r="D387" s="332" t="s">
        <v>982</v>
      </c>
      <c r="E387" s="333">
        <v>44354.261277708334</v>
      </c>
      <c r="F387" s="332" t="s">
        <v>1301</v>
      </c>
      <c r="G387" s="332">
        <v>3.3</v>
      </c>
      <c r="J387" s="332" t="s">
        <v>1308</v>
      </c>
    </row>
    <row r="388" spans="1:10" x14ac:dyDescent="0.25">
      <c r="A388" s="332">
        <v>494</v>
      </c>
      <c r="B388" s="332">
        <v>95</v>
      </c>
      <c r="C388" s="332" t="s">
        <v>260</v>
      </c>
      <c r="D388" s="332" t="s">
        <v>711</v>
      </c>
      <c r="E388" s="333">
        <v>44354.261277708334</v>
      </c>
      <c r="F388" s="332" t="s">
        <v>1301</v>
      </c>
      <c r="G388" s="332">
        <v>3.3</v>
      </c>
      <c r="I388" s="332">
        <v>10</v>
      </c>
    </row>
    <row r="389" spans="1:10" x14ac:dyDescent="0.25">
      <c r="A389" s="332">
        <v>499</v>
      </c>
      <c r="B389" s="332">
        <v>97</v>
      </c>
      <c r="C389" s="332" t="s">
        <v>1309</v>
      </c>
      <c r="D389" s="332" t="s">
        <v>706</v>
      </c>
      <c r="E389" s="333">
        <v>44354.261277708334</v>
      </c>
      <c r="F389" s="332" t="s">
        <v>1310</v>
      </c>
      <c r="G389" s="332">
        <v>3.3</v>
      </c>
      <c r="J389" s="332" t="s">
        <v>1195</v>
      </c>
    </row>
    <row r="390" spans="1:10" x14ac:dyDescent="0.25">
      <c r="A390" s="332">
        <v>500</v>
      </c>
      <c r="B390" s="332">
        <v>97</v>
      </c>
      <c r="C390" s="332" t="s">
        <v>1020</v>
      </c>
      <c r="D390" s="332" t="s">
        <v>1021</v>
      </c>
      <c r="E390" s="333">
        <v>44354.261277708334</v>
      </c>
      <c r="F390" s="332" t="s">
        <v>1310</v>
      </c>
      <c r="G390" s="332">
        <v>3.3</v>
      </c>
    </row>
    <row r="391" spans="1:10" x14ac:dyDescent="0.25">
      <c r="A391" s="332">
        <v>501</v>
      </c>
      <c r="B391" s="332">
        <v>97</v>
      </c>
      <c r="C391" s="332" t="s">
        <v>790</v>
      </c>
      <c r="D391" s="332" t="s">
        <v>730</v>
      </c>
      <c r="E391" s="333">
        <v>44354.261277708334</v>
      </c>
      <c r="F391" s="332" t="s">
        <v>1310</v>
      </c>
      <c r="G391" s="332">
        <v>3.3</v>
      </c>
    </row>
    <row r="392" spans="1:10" x14ac:dyDescent="0.25">
      <c r="A392" s="332">
        <v>502</v>
      </c>
      <c r="B392" s="332">
        <v>97</v>
      </c>
      <c r="C392" s="332" t="s">
        <v>1087</v>
      </c>
      <c r="D392" s="332" t="s">
        <v>1088</v>
      </c>
      <c r="E392" s="333">
        <v>44354.261277708334</v>
      </c>
      <c r="F392" s="332" t="s">
        <v>1310</v>
      </c>
      <c r="G392" s="332">
        <v>3.3</v>
      </c>
    </row>
    <row r="393" spans="1:10" x14ac:dyDescent="0.25">
      <c r="A393" s="332">
        <v>503</v>
      </c>
      <c r="B393" s="332">
        <v>97</v>
      </c>
      <c r="C393" s="332" t="s">
        <v>981</v>
      </c>
      <c r="D393" s="332" t="s">
        <v>982</v>
      </c>
      <c r="E393" s="333">
        <v>44354.261277708334</v>
      </c>
      <c r="F393" s="332" t="s">
        <v>1310</v>
      </c>
      <c r="G393" s="332">
        <v>3.3</v>
      </c>
      <c r="J393" s="332" t="s">
        <v>1311</v>
      </c>
    </row>
    <row r="394" spans="1:10" x14ac:dyDescent="0.25">
      <c r="A394" s="332">
        <v>504</v>
      </c>
      <c r="B394" s="332">
        <v>97</v>
      </c>
      <c r="C394" s="332" t="s">
        <v>1312</v>
      </c>
      <c r="D394" s="332" t="s">
        <v>853</v>
      </c>
      <c r="E394" s="333">
        <v>44354.261277708334</v>
      </c>
      <c r="F394" s="332" t="s">
        <v>1310</v>
      </c>
      <c r="G394" s="332">
        <v>3.3</v>
      </c>
      <c r="J394" s="332" t="s">
        <v>1313</v>
      </c>
    </row>
    <row r="395" spans="1:10" x14ac:dyDescent="0.25">
      <c r="A395" s="332">
        <v>505</v>
      </c>
      <c r="B395" s="332">
        <v>97</v>
      </c>
      <c r="C395" s="332" t="s">
        <v>260</v>
      </c>
      <c r="D395" s="332" t="s">
        <v>711</v>
      </c>
      <c r="E395" s="333">
        <v>44354.261277708334</v>
      </c>
      <c r="F395" s="332" t="s">
        <v>1310</v>
      </c>
      <c r="G395" s="332">
        <v>3.3</v>
      </c>
      <c r="I395" s="332">
        <v>10</v>
      </c>
    </row>
    <row r="396" spans="1:10" x14ac:dyDescent="0.25">
      <c r="A396" s="332">
        <v>506</v>
      </c>
      <c r="B396" s="332">
        <v>98</v>
      </c>
      <c r="C396" s="332" t="s">
        <v>1314</v>
      </c>
      <c r="D396" s="332" t="s">
        <v>706</v>
      </c>
      <c r="E396" s="333">
        <v>44354.261277708334</v>
      </c>
      <c r="F396" s="332" t="s">
        <v>1315</v>
      </c>
      <c r="G396" s="332">
        <v>3.3</v>
      </c>
      <c r="J396" s="332" t="s">
        <v>1316</v>
      </c>
    </row>
    <row r="397" spans="1:10" x14ac:dyDescent="0.25">
      <c r="A397" s="332">
        <v>507</v>
      </c>
      <c r="B397" s="332">
        <v>98</v>
      </c>
      <c r="C397" s="332" t="s">
        <v>798</v>
      </c>
      <c r="D397" s="332" t="s">
        <v>973</v>
      </c>
      <c r="E397" s="333">
        <v>44354.261277708334</v>
      </c>
      <c r="F397" s="332" t="s">
        <v>1315</v>
      </c>
      <c r="G397" s="332">
        <v>3.3</v>
      </c>
      <c r="J397" s="332" t="s">
        <v>1317</v>
      </c>
    </row>
    <row r="398" spans="1:10" x14ac:dyDescent="0.25">
      <c r="A398" s="332">
        <v>508</v>
      </c>
      <c r="B398" s="332">
        <v>98</v>
      </c>
      <c r="C398" s="332" t="s">
        <v>1020</v>
      </c>
      <c r="D398" s="332" t="s">
        <v>1021</v>
      </c>
      <c r="E398" s="333">
        <v>44354.261277708334</v>
      </c>
      <c r="F398" s="332" t="s">
        <v>1315</v>
      </c>
      <c r="G398" s="332">
        <v>3.3</v>
      </c>
    </row>
    <row r="399" spans="1:10" x14ac:dyDescent="0.25">
      <c r="A399" s="332">
        <v>514</v>
      </c>
      <c r="B399" s="332">
        <v>98</v>
      </c>
      <c r="C399" s="332" t="s">
        <v>1318</v>
      </c>
      <c r="D399" s="332" t="s">
        <v>1319</v>
      </c>
      <c r="E399" s="333">
        <v>44354.261277708334</v>
      </c>
      <c r="F399" s="332" t="s">
        <v>1315</v>
      </c>
      <c r="G399" s="332">
        <v>3.3</v>
      </c>
      <c r="J399" s="332" t="s">
        <v>1320</v>
      </c>
    </row>
    <row r="400" spans="1:10" x14ac:dyDescent="0.25">
      <c r="A400" s="332">
        <v>520</v>
      </c>
      <c r="B400" s="332">
        <v>98</v>
      </c>
      <c r="C400" s="332" t="s">
        <v>260</v>
      </c>
      <c r="D400" s="332" t="s">
        <v>711</v>
      </c>
      <c r="E400" s="333">
        <v>44354.261277708334</v>
      </c>
      <c r="F400" s="332" t="s">
        <v>1315</v>
      </c>
      <c r="G400" s="332">
        <v>3.3</v>
      </c>
      <c r="I400" s="332">
        <v>10</v>
      </c>
    </row>
    <row r="401" spans="1:10" x14ac:dyDescent="0.25">
      <c r="A401" s="332">
        <v>521</v>
      </c>
      <c r="B401" s="332">
        <v>99</v>
      </c>
      <c r="C401" s="332" t="s">
        <v>1044</v>
      </c>
      <c r="D401" s="332" t="s">
        <v>706</v>
      </c>
      <c r="E401" s="333">
        <v>44354.261277708334</v>
      </c>
      <c r="F401" s="332" t="s">
        <v>1321</v>
      </c>
      <c r="G401" s="332">
        <v>3.3</v>
      </c>
      <c r="J401" s="332" t="s">
        <v>1322</v>
      </c>
    </row>
    <row r="402" spans="1:10" x14ac:dyDescent="0.25">
      <c r="A402" s="332">
        <v>522</v>
      </c>
      <c r="B402" s="332">
        <v>99</v>
      </c>
      <c r="C402" s="332" t="s">
        <v>798</v>
      </c>
      <c r="D402" s="332" t="s">
        <v>973</v>
      </c>
      <c r="E402" s="333">
        <v>44354.261277708334</v>
      </c>
      <c r="F402" s="332" t="s">
        <v>1321</v>
      </c>
      <c r="G402" s="332">
        <v>3.3</v>
      </c>
      <c r="J402" s="332" t="s">
        <v>1323</v>
      </c>
    </row>
    <row r="403" spans="1:10" x14ac:dyDescent="0.25">
      <c r="A403" s="332">
        <v>523</v>
      </c>
      <c r="B403" s="332">
        <v>99</v>
      </c>
      <c r="C403" s="332" t="s">
        <v>1047</v>
      </c>
      <c r="D403" s="332" t="s">
        <v>1048</v>
      </c>
      <c r="E403" s="333">
        <v>44354.261277708334</v>
      </c>
      <c r="F403" s="332" t="s">
        <v>1321</v>
      </c>
      <c r="G403" s="332">
        <v>3.3</v>
      </c>
      <c r="J403" s="332" t="s">
        <v>1258</v>
      </c>
    </row>
    <row r="404" spans="1:10" x14ac:dyDescent="0.25">
      <c r="A404" s="332">
        <v>524</v>
      </c>
      <c r="B404" s="332">
        <v>99</v>
      </c>
      <c r="C404" s="332" t="s">
        <v>260</v>
      </c>
      <c r="D404" s="332" t="s">
        <v>711</v>
      </c>
      <c r="E404" s="333">
        <v>44354.261277708334</v>
      </c>
      <c r="F404" s="332" t="s">
        <v>1321</v>
      </c>
      <c r="G404" s="332">
        <v>3.3</v>
      </c>
      <c r="I404" s="332">
        <v>10</v>
      </c>
    </row>
    <row r="405" spans="1:10" x14ac:dyDescent="0.25">
      <c r="A405" s="332">
        <v>525</v>
      </c>
      <c r="B405" s="332">
        <v>100</v>
      </c>
      <c r="C405" s="332" t="s">
        <v>1050</v>
      </c>
      <c r="D405" s="332" t="s">
        <v>706</v>
      </c>
      <c r="E405" s="333">
        <v>44354.261277708334</v>
      </c>
      <c r="F405" s="332" t="s">
        <v>1324</v>
      </c>
      <c r="G405" s="332">
        <v>3.3</v>
      </c>
      <c r="J405" s="332" t="s">
        <v>1325</v>
      </c>
    </row>
    <row r="406" spans="1:10" x14ac:dyDescent="0.25">
      <c r="A406" s="332">
        <v>526</v>
      </c>
      <c r="B406" s="332">
        <v>100</v>
      </c>
      <c r="C406" s="332" t="s">
        <v>798</v>
      </c>
      <c r="D406" s="332" t="s">
        <v>973</v>
      </c>
      <c r="E406" s="333">
        <v>44354.261277708334</v>
      </c>
      <c r="F406" s="332" t="s">
        <v>1324</v>
      </c>
      <c r="G406" s="332">
        <v>3.3</v>
      </c>
      <c r="J406" s="332" t="s">
        <v>1323</v>
      </c>
    </row>
    <row r="407" spans="1:10" x14ac:dyDescent="0.25">
      <c r="A407" s="332">
        <v>527</v>
      </c>
      <c r="B407" s="332">
        <v>100</v>
      </c>
      <c r="C407" s="332" t="s">
        <v>773</v>
      </c>
      <c r="D407" s="332" t="s">
        <v>774</v>
      </c>
      <c r="E407" s="333">
        <v>44354.261277708334</v>
      </c>
      <c r="F407" s="332" t="s">
        <v>1324</v>
      </c>
      <c r="G407" s="332">
        <v>3.3</v>
      </c>
    </row>
    <row r="408" spans="1:10" x14ac:dyDescent="0.25">
      <c r="A408" s="332">
        <v>528</v>
      </c>
      <c r="B408" s="332">
        <v>100</v>
      </c>
      <c r="C408" s="332" t="s">
        <v>260</v>
      </c>
      <c r="D408" s="332" t="s">
        <v>711</v>
      </c>
      <c r="E408" s="333">
        <v>44354.261277708334</v>
      </c>
      <c r="F408" s="332" t="s">
        <v>1324</v>
      </c>
      <c r="G408" s="332">
        <v>3.3</v>
      </c>
      <c r="I408" s="332">
        <v>10</v>
      </c>
    </row>
    <row r="409" spans="1:10" x14ac:dyDescent="0.25">
      <c r="A409" s="332">
        <v>529</v>
      </c>
      <c r="B409" s="332">
        <v>139</v>
      </c>
      <c r="C409" s="332" t="s">
        <v>1326</v>
      </c>
      <c r="D409" s="332" t="s">
        <v>1327</v>
      </c>
      <c r="E409" s="333">
        <v>44750.638427349535</v>
      </c>
      <c r="F409" s="332" t="s">
        <v>1272</v>
      </c>
      <c r="G409" s="332" t="s">
        <v>1108</v>
      </c>
      <c r="J409" s="332" t="s">
        <v>1328</v>
      </c>
    </row>
    <row r="410" spans="1:10" x14ac:dyDescent="0.25">
      <c r="A410" s="332">
        <v>530</v>
      </c>
      <c r="B410" s="332">
        <v>2</v>
      </c>
      <c r="C410" s="332" t="s">
        <v>1329</v>
      </c>
      <c r="D410" s="332" t="s">
        <v>1330</v>
      </c>
      <c r="E410" s="333">
        <v>44750.638427349535</v>
      </c>
      <c r="F410" s="332" t="s">
        <v>713</v>
      </c>
      <c r="G410" s="332" t="s">
        <v>1108</v>
      </c>
    </row>
    <row r="411" spans="1:10" x14ac:dyDescent="0.25">
      <c r="A411" s="332">
        <v>531</v>
      </c>
      <c r="B411" s="332">
        <v>148</v>
      </c>
      <c r="C411" s="332" t="s">
        <v>1331</v>
      </c>
      <c r="D411" s="332" t="s">
        <v>1332</v>
      </c>
      <c r="E411" s="332" t="s">
        <v>1333</v>
      </c>
      <c r="F411" s="332" t="s">
        <v>814</v>
      </c>
      <c r="G411" s="332" t="s">
        <v>810</v>
      </c>
      <c r="J411" s="332" t="s">
        <v>1209</v>
      </c>
    </row>
    <row r="412" spans="1:10" x14ac:dyDescent="0.25">
      <c r="A412" s="332">
        <v>532</v>
      </c>
      <c r="B412" s="332">
        <v>2</v>
      </c>
      <c r="C412" s="332" t="s">
        <v>1334</v>
      </c>
      <c r="D412" s="332" t="s">
        <v>1335</v>
      </c>
      <c r="E412" s="333">
        <v>44750.638427349535</v>
      </c>
      <c r="F412" s="332" t="s">
        <v>713</v>
      </c>
      <c r="G412" s="332" t="s">
        <v>1108</v>
      </c>
      <c r="J412" s="332" t="s">
        <v>1336</v>
      </c>
    </row>
    <row r="413" spans="1:10" x14ac:dyDescent="0.25">
      <c r="A413" s="332">
        <v>534</v>
      </c>
      <c r="B413" s="332">
        <v>2</v>
      </c>
      <c r="C413" s="332" t="s">
        <v>1337</v>
      </c>
      <c r="D413" s="332" t="s">
        <v>730</v>
      </c>
      <c r="E413" s="333">
        <v>44750.638427349535</v>
      </c>
      <c r="F413" s="332" t="s">
        <v>713</v>
      </c>
      <c r="G413" s="332" t="s">
        <v>1108</v>
      </c>
    </row>
    <row r="414" spans="1:10" x14ac:dyDescent="0.25">
      <c r="A414" s="332">
        <v>535</v>
      </c>
      <c r="B414" s="332">
        <v>28</v>
      </c>
      <c r="C414" s="332" t="s">
        <v>765</v>
      </c>
      <c r="D414" s="332" t="s">
        <v>766</v>
      </c>
      <c r="E414" s="333">
        <v>44354.261277708334</v>
      </c>
      <c r="F414" s="332" t="s">
        <v>812</v>
      </c>
      <c r="G414" s="332" t="s">
        <v>756</v>
      </c>
      <c r="J414" s="332" t="s">
        <v>767</v>
      </c>
    </row>
    <row r="415" spans="1:10" x14ac:dyDescent="0.25">
      <c r="A415" s="332">
        <v>536</v>
      </c>
      <c r="B415" s="332">
        <v>146</v>
      </c>
      <c r="C415" s="332" t="s">
        <v>1338</v>
      </c>
      <c r="D415" s="332" t="s">
        <v>853</v>
      </c>
      <c r="E415" s="332" t="s">
        <v>1339</v>
      </c>
      <c r="F415" s="332" t="s">
        <v>1113</v>
      </c>
      <c r="G415" s="332" t="s">
        <v>1108</v>
      </c>
    </row>
    <row r="416" spans="1:10" x14ac:dyDescent="0.25">
      <c r="A416" s="332">
        <v>537</v>
      </c>
      <c r="B416" s="332">
        <v>102</v>
      </c>
      <c r="C416" s="332" t="s">
        <v>1158</v>
      </c>
      <c r="D416" s="332" t="s">
        <v>706</v>
      </c>
      <c r="E416" s="333">
        <v>44354.261277708334</v>
      </c>
      <c r="F416" s="332" t="s">
        <v>1340</v>
      </c>
      <c r="G416" s="332">
        <v>3.3</v>
      </c>
      <c r="J416" s="332" t="s">
        <v>1341</v>
      </c>
    </row>
    <row r="417" spans="1:10" x14ac:dyDescent="0.25">
      <c r="A417" s="332">
        <v>538</v>
      </c>
      <c r="B417" s="332">
        <v>102</v>
      </c>
      <c r="C417" s="332" t="s">
        <v>798</v>
      </c>
      <c r="D417" s="332" t="s">
        <v>973</v>
      </c>
      <c r="E417" s="333">
        <v>44354.261277708334</v>
      </c>
      <c r="F417" s="332" t="s">
        <v>1340</v>
      </c>
      <c r="G417" s="332">
        <v>3.3</v>
      </c>
      <c r="J417" s="332" t="s">
        <v>1323</v>
      </c>
    </row>
    <row r="418" spans="1:10" x14ac:dyDescent="0.25">
      <c r="A418" s="332">
        <v>539</v>
      </c>
      <c r="B418" s="332">
        <v>102</v>
      </c>
      <c r="C418" s="332" t="s">
        <v>1161</v>
      </c>
      <c r="D418" s="332" t="s">
        <v>1162</v>
      </c>
      <c r="E418" s="333">
        <v>44354.261277708334</v>
      </c>
      <c r="F418" s="332" t="s">
        <v>1340</v>
      </c>
      <c r="G418" s="332">
        <v>3.3</v>
      </c>
      <c r="J418" s="332" t="s">
        <v>1163</v>
      </c>
    </row>
    <row r="419" spans="1:10" x14ac:dyDescent="0.25">
      <c r="A419" s="332">
        <v>540</v>
      </c>
      <c r="B419" s="332">
        <v>102</v>
      </c>
      <c r="C419" s="332" t="s">
        <v>260</v>
      </c>
      <c r="D419" s="332" t="s">
        <v>711</v>
      </c>
      <c r="E419" s="333">
        <v>44354.261277708334</v>
      </c>
      <c r="F419" s="332" t="s">
        <v>1340</v>
      </c>
      <c r="G419" s="332">
        <v>3.3</v>
      </c>
      <c r="I419" s="332">
        <v>10</v>
      </c>
    </row>
    <row r="420" spans="1:10" x14ac:dyDescent="0.25">
      <c r="A420" s="332">
        <v>541</v>
      </c>
      <c r="B420" s="332">
        <v>103</v>
      </c>
      <c r="C420" s="332" t="s">
        <v>1342</v>
      </c>
      <c r="D420" s="332" t="s">
        <v>706</v>
      </c>
      <c r="E420" s="333">
        <v>44354.261277708334</v>
      </c>
      <c r="F420" s="332" t="s">
        <v>1343</v>
      </c>
      <c r="G420" s="332">
        <v>3.3</v>
      </c>
      <c r="J420" s="332" t="s">
        <v>1316</v>
      </c>
    </row>
    <row r="421" spans="1:10" x14ac:dyDescent="0.25">
      <c r="A421" s="332">
        <v>542</v>
      </c>
      <c r="B421" s="332">
        <v>103</v>
      </c>
      <c r="C421" s="332" t="s">
        <v>798</v>
      </c>
      <c r="D421" s="332" t="s">
        <v>973</v>
      </c>
      <c r="E421" s="333">
        <v>44354.261277708334</v>
      </c>
      <c r="F421" s="332" t="s">
        <v>1343</v>
      </c>
      <c r="G421" s="332">
        <v>3.3</v>
      </c>
      <c r="J421" s="332" t="s">
        <v>1344</v>
      </c>
    </row>
    <row r="422" spans="1:10" x14ac:dyDescent="0.25">
      <c r="A422" s="332">
        <v>543</v>
      </c>
      <c r="B422" s="332">
        <v>103</v>
      </c>
      <c r="C422" s="332" t="s">
        <v>1345</v>
      </c>
      <c r="D422" s="332" t="s">
        <v>1346</v>
      </c>
      <c r="E422" s="333">
        <v>44354.261277708334</v>
      </c>
      <c r="F422" s="332" t="s">
        <v>1343</v>
      </c>
      <c r="G422" s="332">
        <v>3.3</v>
      </c>
      <c r="J422" s="332" t="s">
        <v>1347</v>
      </c>
    </row>
    <row r="423" spans="1:10" x14ac:dyDescent="0.25">
      <c r="A423" s="332">
        <v>544</v>
      </c>
      <c r="B423" s="332">
        <v>103</v>
      </c>
      <c r="C423" s="332" t="s">
        <v>1348</v>
      </c>
      <c r="D423" s="332" t="s">
        <v>1349</v>
      </c>
      <c r="E423" s="333">
        <v>44354.261277708334</v>
      </c>
      <c r="F423" s="332" t="s">
        <v>1343</v>
      </c>
      <c r="G423" s="332">
        <v>3.3</v>
      </c>
      <c r="J423" s="332" t="s">
        <v>1350</v>
      </c>
    </row>
    <row r="424" spans="1:10" x14ac:dyDescent="0.25">
      <c r="A424" s="332">
        <v>545</v>
      </c>
      <c r="B424" s="332">
        <v>103</v>
      </c>
      <c r="C424" s="332" t="s">
        <v>1351</v>
      </c>
      <c r="D424" s="332" t="s">
        <v>1352</v>
      </c>
      <c r="E424" s="333">
        <v>44354.261277708334</v>
      </c>
      <c r="F424" s="332" t="s">
        <v>1343</v>
      </c>
      <c r="G424" s="332">
        <v>3.3</v>
      </c>
    </row>
    <row r="425" spans="1:10" x14ac:dyDescent="0.25">
      <c r="A425" s="332">
        <v>546</v>
      </c>
      <c r="B425" s="332">
        <v>103</v>
      </c>
      <c r="C425" s="332" t="s">
        <v>886</v>
      </c>
      <c r="D425" s="332" t="s">
        <v>1206</v>
      </c>
      <c r="E425" s="333">
        <v>44354.261277708334</v>
      </c>
      <c r="F425" s="332" t="s">
        <v>1343</v>
      </c>
      <c r="G425" s="332">
        <v>3.3</v>
      </c>
      <c r="J425" s="332" t="s">
        <v>1353</v>
      </c>
    </row>
    <row r="426" spans="1:10" x14ac:dyDescent="0.25">
      <c r="A426" s="332">
        <v>547</v>
      </c>
      <c r="B426" s="332">
        <v>103</v>
      </c>
      <c r="C426" s="332" t="s">
        <v>781</v>
      </c>
      <c r="D426" s="332" t="s">
        <v>782</v>
      </c>
      <c r="E426" s="333">
        <v>44354.261277708334</v>
      </c>
      <c r="F426" s="332" t="s">
        <v>1343</v>
      </c>
      <c r="G426" s="332">
        <v>3.3</v>
      </c>
    </row>
    <row r="427" spans="1:10" x14ac:dyDescent="0.25">
      <c r="A427" s="332">
        <v>548</v>
      </c>
      <c r="B427" s="332">
        <v>103</v>
      </c>
      <c r="C427" s="332" t="s">
        <v>783</v>
      </c>
      <c r="D427" s="332" t="s">
        <v>784</v>
      </c>
      <c r="E427" s="333">
        <v>44354.261277708334</v>
      </c>
      <c r="F427" s="332" t="s">
        <v>1343</v>
      </c>
      <c r="G427" s="332">
        <v>3.3</v>
      </c>
    </row>
    <row r="428" spans="1:10" x14ac:dyDescent="0.25">
      <c r="A428" s="332">
        <v>549</v>
      </c>
      <c r="B428" s="332">
        <v>103</v>
      </c>
      <c r="C428" s="332" t="s">
        <v>785</v>
      </c>
      <c r="D428" s="332" t="s">
        <v>786</v>
      </c>
      <c r="E428" s="333">
        <v>44354.261277708334</v>
      </c>
      <c r="F428" s="332" t="s">
        <v>1343</v>
      </c>
      <c r="G428" s="332">
        <v>3.3</v>
      </c>
    </row>
    <row r="429" spans="1:10" x14ac:dyDescent="0.25">
      <c r="A429" s="332">
        <v>550</v>
      </c>
      <c r="B429" s="332">
        <v>103</v>
      </c>
      <c r="C429" s="332" t="s">
        <v>1354</v>
      </c>
      <c r="D429" s="332" t="s">
        <v>1355</v>
      </c>
      <c r="E429" s="333">
        <v>44354.261277708334</v>
      </c>
      <c r="F429" s="332" t="s">
        <v>1343</v>
      </c>
      <c r="G429" s="332">
        <v>3.3</v>
      </c>
    </row>
    <row r="430" spans="1:10" x14ac:dyDescent="0.25">
      <c r="A430" s="332">
        <v>551</v>
      </c>
      <c r="B430" s="332">
        <v>103</v>
      </c>
      <c r="C430" s="332" t="s">
        <v>260</v>
      </c>
      <c r="D430" s="332" t="s">
        <v>711</v>
      </c>
      <c r="E430" s="333">
        <v>44354.261277708334</v>
      </c>
      <c r="F430" s="332" t="s">
        <v>1343</v>
      </c>
      <c r="G430" s="332">
        <v>3.3</v>
      </c>
      <c r="I430" s="332">
        <v>10</v>
      </c>
    </row>
    <row r="431" spans="1:10" x14ac:dyDescent="0.25">
      <c r="A431" s="332">
        <v>552</v>
      </c>
      <c r="B431" s="332">
        <v>104</v>
      </c>
      <c r="C431" s="332" t="s">
        <v>1356</v>
      </c>
      <c r="D431" s="332" t="s">
        <v>706</v>
      </c>
      <c r="E431" s="333">
        <v>44354.261277708334</v>
      </c>
      <c r="F431" s="332" t="s">
        <v>1357</v>
      </c>
      <c r="G431" s="332">
        <v>3.3</v>
      </c>
    </row>
    <row r="432" spans="1:10" x14ac:dyDescent="0.25">
      <c r="A432" s="332">
        <v>553</v>
      </c>
      <c r="B432" s="332">
        <v>104</v>
      </c>
      <c r="C432" s="332" t="s">
        <v>798</v>
      </c>
      <c r="D432" s="332" t="s">
        <v>973</v>
      </c>
      <c r="E432" s="333">
        <v>44354.261277708334</v>
      </c>
      <c r="F432" s="332" t="s">
        <v>1357</v>
      </c>
      <c r="G432" s="332">
        <v>3.3</v>
      </c>
    </row>
    <row r="433" spans="1:10" x14ac:dyDescent="0.25">
      <c r="A433" s="332">
        <v>554</v>
      </c>
      <c r="B433" s="332">
        <v>104</v>
      </c>
      <c r="C433" s="332" t="s">
        <v>861</v>
      </c>
      <c r="D433" s="332" t="s">
        <v>862</v>
      </c>
      <c r="E433" s="333">
        <v>44354.261277708334</v>
      </c>
      <c r="F433" s="332" t="s">
        <v>1357</v>
      </c>
      <c r="G433" s="332">
        <v>3.3</v>
      </c>
    </row>
    <row r="434" spans="1:10" x14ac:dyDescent="0.25">
      <c r="A434" s="332">
        <v>555</v>
      </c>
      <c r="B434" s="332">
        <v>104</v>
      </c>
      <c r="C434" s="332" t="s">
        <v>1358</v>
      </c>
      <c r="D434" s="332" t="s">
        <v>1359</v>
      </c>
      <c r="E434" s="333">
        <v>44354.261277708334</v>
      </c>
      <c r="F434" s="332" t="s">
        <v>1357</v>
      </c>
      <c r="G434" s="332">
        <v>3.3</v>
      </c>
      <c r="J434" s="332" t="s">
        <v>1360</v>
      </c>
    </row>
    <row r="435" spans="1:10" x14ac:dyDescent="0.25">
      <c r="A435" s="332">
        <v>556</v>
      </c>
      <c r="B435" s="332">
        <v>104</v>
      </c>
      <c r="C435" s="332" t="s">
        <v>1361</v>
      </c>
      <c r="D435" s="332" t="s">
        <v>1362</v>
      </c>
      <c r="E435" s="333">
        <v>44354.261277708334</v>
      </c>
      <c r="F435" s="332" t="s">
        <v>1357</v>
      </c>
      <c r="G435" s="332">
        <v>3.3</v>
      </c>
      <c r="J435" s="332" t="s">
        <v>1363</v>
      </c>
    </row>
    <row r="436" spans="1:10" x14ac:dyDescent="0.25">
      <c r="A436" s="332">
        <v>557</v>
      </c>
      <c r="B436" s="332">
        <v>104</v>
      </c>
      <c r="C436" s="332" t="s">
        <v>981</v>
      </c>
      <c r="D436" s="332" t="s">
        <v>982</v>
      </c>
      <c r="E436" s="333">
        <v>44354.261277708334</v>
      </c>
      <c r="F436" s="332" t="s">
        <v>1357</v>
      </c>
      <c r="G436" s="332">
        <v>3.3</v>
      </c>
      <c r="J436" s="332" t="s">
        <v>1364</v>
      </c>
    </row>
    <row r="437" spans="1:10" x14ac:dyDescent="0.25">
      <c r="A437" s="332">
        <v>558</v>
      </c>
      <c r="B437" s="332">
        <v>104</v>
      </c>
      <c r="C437" s="332" t="s">
        <v>781</v>
      </c>
      <c r="D437" s="332" t="s">
        <v>782</v>
      </c>
      <c r="E437" s="333">
        <v>44354.261277708334</v>
      </c>
      <c r="F437" s="332" t="s">
        <v>1357</v>
      </c>
      <c r="G437" s="332">
        <v>3.3</v>
      </c>
    </row>
    <row r="438" spans="1:10" x14ac:dyDescent="0.25">
      <c r="A438" s="332">
        <v>559</v>
      </c>
      <c r="B438" s="332">
        <v>104</v>
      </c>
      <c r="C438" s="332" t="s">
        <v>783</v>
      </c>
      <c r="D438" s="332" t="s">
        <v>784</v>
      </c>
      <c r="E438" s="333">
        <v>44354.261277708334</v>
      </c>
      <c r="F438" s="332" t="s">
        <v>1357</v>
      </c>
      <c r="G438" s="332">
        <v>3.3</v>
      </c>
    </row>
    <row r="439" spans="1:10" x14ac:dyDescent="0.25">
      <c r="A439" s="332">
        <v>560</v>
      </c>
      <c r="B439" s="332">
        <v>104</v>
      </c>
      <c r="C439" s="332" t="s">
        <v>785</v>
      </c>
      <c r="D439" s="332" t="s">
        <v>786</v>
      </c>
      <c r="E439" s="333">
        <v>44354.261277708334</v>
      </c>
      <c r="F439" s="332" t="s">
        <v>1357</v>
      </c>
      <c r="G439" s="332">
        <v>3.3</v>
      </c>
    </row>
    <row r="440" spans="1:10" x14ac:dyDescent="0.25">
      <c r="A440" s="332">
        <v>561</v>
      </c>
      <c r="B440" s="332">
        <v>104</v>
      </c>
      <c r="C440" s="332" t="s">
        <v>260</v>
      </c>
      <c r="D440" s="332" t="s">
        <v>711</v>
      </c>
      <c r="E440" s="333">
        <v>44354.261277708334</v>
      </c>
      <c r="F440" s="332" t="s">
        <v>1357</v>
      </c>
      <c r="G440" s="332">
        <v>3.3</v>
      </c>
      <c r="I440" s="332">
        <v>10</v>
      </c>
    </row>
    <row r="441" spans="1:10" x14ac:dyDescent="0.25">
      <c r="A441" s="332">
        <v>562</v>
      </c>
      <c r="B441" s="332">
        <v>105</v>
      </c>
      <c r="C441" s="332" t="s">
        <v>1365</v>
      </c>
      <c r="D441" s="332" t="s">
        <v>706</v>
      </c>
      <c r="E441" s="333">
        <v>44354.261277708334</v>
      </c>
      <c r="F441" s="332" t="s">
        <v>1366</v>
      </c>
      <c r="G441" s="332">
        <v>3.3</v>
      </c>
    </row>
    <row r="442" spans="1:10" x14ac:dyDescent="0.25">
      <c r="A442" s="332">
        <v>563</v>
      </c>
      <c r="B442" s="332">
        <v>105</v>
      </c>
      <c r="C442" s="332" t="s">
        <v>798</v>
      </c>
      <c r="D442" s="332" t="s">
        <v>973</v>
      </c>
      <c r="E442" s="333">
        <v>44354.261277708334</v>
      </c>
      <c r="F442" s="332" t="s">
        <v>1366</v>
      </c>
      <c r="G442" s="332">
        <v>3.3</v>
      </c>
    </row>
    <row r="443" spans="1:10" x14ac:dyDescent="0.25">
      <c r="A443" s="332">
        <v>564</v>
      </c>
      <c r="B443" s="332">
        <v>105</v>
      </c>
      <c r="C443" s="332" t="s">
        <v>712</v>
      </c>
      <c r="D443" s="332" t="s">
        <v>953</v>
      </c>
      <c r="E443" s="333">
        <v>44354.261277708334</v>
      </c>
      <c r="F443" s="332" t="s">
        <v>1366</v>
      </c>
      <c r="G443" s="332">
        <v>3.3</v>
      </c>
      <c r="I443" s="332">
        <v>6</v>
      </c>
      <c r="J443" s="332" t="s">
        <v>1367</v>
      </c>
    </row>
    <row r="444" spans="1:10" x14ac:dyDescent="0.25">
      <c r="A444" s="332">
        <v>565</v>
      </c>
      <c r="B444" s="332">
        <v>105</v>
      </c>
      <c r="C444" s="332" t="s">
        <v>260</v>
      </c>
      <c r="D444" s="332" t="s">
        <v>711</v>
      </c>
      <c r="E444" s="333">
        <v>44354.261277708334</v>
      </c>
      <c r="F444" s="332" t="s">
        <v>1366</v>
      </c>
      <c r="G444" s="332">
        <v>3.3</v>
      </c>
      <c r="I444" s="332">
        <v>10</v>
      </c>
    </row>
    <row r="445" spans="1:10" x14ac:dyDescent="0.25">
      <c r="A445" s="332">
        <v>566</v>
      </c>
      <c r="B445" s="332">
        <v>106</v>
      </c>
      <c r="C445" s="332" t="s">
        <v>1026</v>
      </c>
      <c r="D445" s="332" t="s">
        <v>706</v>
      </c>
      <c r="E445" s="333">
        <v>44354.261277708334</v>
      </c>
      <c r="F445" s="332" t="s">
        <v>1368</v>
      </c>
      <c r="G445" s="332">
        <v>3.3</v>
      </c>
    </row>
    <row r="446" spans="1:10" x14ac:dyDescent="0.25">
      <c r="A446" s="332">
        <v>567</v>
      </c>
      <c r="B446" s="332">
        <v>106</v>
      </c>
      <c r="C446" s="332" t="s">
        <v>798</v>
      </c>
      <c r="D446" s="332" t="s">
        <v>973</v>
      </c>
      <c r="E446" s="333">
        <v>44354.261277708334</v>
      </c>
      <c r="F446" s="332" t="s">
        <v>1368</v>
      </c>
      <c r="G446" s="332">
        <v>3.3</v>
      </c>
    </row>
    <row r="447" spans="1:10" x14ac:dyDescent="0.25">
      <c r="A447" s="332">
        <v>568</v>
      </c>
      <c r="B447" s="332">
        <v>106</v>
      </c>
      <c r="C447" s="332" t="s">
        <v>1029</v>
      </c>
      <c r="D447" s="332" t="s">
        <v>1030</v>
      </c>
      <c r="E447" s="333">
        <v>44354.261277708334</v>
      </c>
      <c r="F447" s="332" t="s">
        <v>1368</v>
      </c>
      <c r="G447" s="332">
        <v>3.3</v>
      </c>
      <c r="J447" s="332" t="s">
        <v>1369</v>
      </c>
    </row>
    <row r="448" spans="1:10" x14ac:dyDescent="0.25">
      <c r="A448" s="332">
        <v>569</v>
      </c>
      <c r="B448" s="332">
        <v>106</v>
      </c>
      <c r="C448" s="332" t="s">
        <v>260</v>
      </c>
      <c r="D448" s="332" t="s">
        <v>711</v>
      </c>
      <c r="E448" s="333">
        <v>44354.261277708334</v>
      </c>
      <c r="F448" s="332" t="s">
        <v>1368</v>
      </c>
      <c r="G448" s="332">
        <v>3.3</v>
      </c>
      <c r="I448" s="332">
        <v>10</v>
      </c>
    </row>
    <row r="449" spans="1:10" x14ac:dyDescent="0.25">
      <c r="A449" s="332">
        <v>570</v>
      </c>
      <c r="B449" s="332">
        <v>107</v>
      </c>
      <c r="C449" s="332" t="s">
        <v>1370</v>
      </c>
      <c r="D449" s="332" t="s">
        <v>706</v>
      </c>
      <c r="E449" s="333">
        <v>44354.261277708334</v>
      </c>
      <c r="F449" s="332" t="s">
        <v>1371</v>
      </c>
      <c r="G449" s="332">
        <v>3.3</v>
      </c>
      <c r="J449" s="332" t="s">
        <v>1372</v>
      </c>
    </row>
    <row r="450" spans="1:10" x14ac:dyDescent="0.25">
      <c r="A450" s="332">
        <v>571</v>
      </c>
      <c r="B450" s="332">
        <v>107</v>
      </c>
      <c r="C450" s="332" t="s">
        <v>798</v>
      </c>
      <c r="D450" s="332" t="s">
        <v>973</v>
      </c>
      <c r="E450" s="333">
        <v>44354.261277708334</v>
      </c>
      <c r="F450" s="332" t="s">
        <v>1371</v>
      </c>
      <c r="G450" s="332">
        <v>3.3</v>
      </c>
      <c r="J450" s="332" t="s">
        <v>1373</v>
      </c>
    </row>
    <row r="451" spans="1:10" x14ac:dyDescent="0.25">
      <c r="A451" s="332">
        <v>572</v>
      </c>
      <c r="B451" s="332">
        <v>107</v>
      </c>
      <c r="C451" s="332" t="s">
        <v>1374</v>
      </c>
      <c r="D451" s="332" t="s">
        <v>1375</v>
      </c>
      <c r="E451" s="333">
        <v>44354.261277708334</v>
      </c>
      <c r="F451" s="332" t="s">
        <v>1371</v>
      </c>
      <c r="G451" s="332">
        <v>3.3</v>
      </c>
      <c r="J451" s="332" t="s">
        <v>1376</v>
      </c>
    </row>
    <row r="452" spans="1:10" x14ac:dyDescent="0.25">
      <c r="A452" s="332">
        <v>573</v>
      </c>
      <c r="B452" s="332">
        <v>107</v>
      </c>
      <c r="C452" s="332" t="s">
        <v>1377</v>
      </c>
      <c r="D452" s="332" t="s">
        <v>1378</v>
      </c>
      <c r="E452" s="333">
        <v>44354.261277708334</v>
      </c>
      <c r="F452" s="332" t="s">
        <v>1371</v>
      </c>
      <c r="G452" s="332">
        <v>3.3</v>
      </c>
      <c r="J452" s="332" t="s">
        <v>1379</v>
      </c>
    </row>
    <row r="453" spans="1:10" x14ac:dyDescent="0.25">
      <c r="A453" s="332">
        <v>574</v>
      </c>
      <c r="B453" s="332">
        <v>107</v>
      </c>
      <c r="C453" s="332" t="s">
        <v>781</v>
      </c>
      <c r="D453" s="332" t="s">
        <v>782</v>
      </c>
      <c r="E453" s="333">
        <v>44354.261277708334</v>
      </c>
      <c r="F453" s="332" t="s">
        <v>1371</v>
      </c>
      <c r="G453" s="332">
        <v>3.3</v>
      </c>
    </row>
    <row r="454" spans="1:10" x14ac:dyDescent="0.25">
      <c r="A454" s="332">
        <v>575</v>
      </c>
      <c r="B454" s="332">
        <v>107</v>
      </c>
      <c r="C454" s="332" t="s">
        <v>783</v>
      </c>
      <c r="D454" s="332" t="s">
        <v>784</v>
      </c>
      <c r="E454" s="333">
        <v>44354.261277708334</v>
      </c>
      <c r="F454" s="332" t="s">
        <v>1371</v>
      </c>
      <c r="G454" s="332">
        <v>3.3</v>
      </c>
    </row>
    <row r="455" spans="1:10" x14ac:dyDescent="0.25">
      <c r="A455" s="332">
        <v>577</v>
      </c>
      <c r="B455" s="332">
        <v>107</v>
      </c>
      <c r="C455" s="332" t="s">
        <v>260</v>
      </c>
      <c r="D455" s="332" t="s">
        <v>711</v>
      </c>
      <c r="E455" s="333">
        <v>44354.261277708334</v>
      </c>
      <c r="F455" s="332" t="s">
        <v>1371</v>
      </c>
      <c r="G455" s="332">
        <v>3.3</v>
      </c>
      <c r="I455" s="332">
        <v>10</v>
      </c>
    </row>
    <row r="456" spans="1:10" x14ac:dyDescent="0.25">
      <c r="A456" s="332">
        <v>578</v>
      </c>
      <c r="B456" s="332">
        <v>108</v>
      </c>
      <c r="C456" s="332" t="s">
        <v>1380</v>
      </c>
      <c r="D456" s="332" t="s">
        <v>706</v>
      </c>
      <c r="E456" s="333">
        <v>44354.261277708334</v>
      </c>
      <c r="F456" s="332" t="s">
        <v>1381</v>
      </c>
      <c r="G456" s="332">
        <v>3.3</v>
      </c>
    </row>
    <row r="457" spans="1:10" x14ac:dyDescent="0.25">
      <c r="A457" s="332">
        <v>579</v>
      </c>
      <c r="B457" s="332">
        <v>108</v>
      </c>
      <c r="C457" s="332" t="s">
        <v>798</v>
      </c>
      <c r="D457" s="332" t="s">
        <v>973</v>
      </c>
      <c r="E457" s="333">
        <v>44354.261277708334</v>
      </c>
      <c r="F457" s="332" t="s">
        <v>1381</v>
      </c>
      <c r="G457" s="332">
        <v>3.3</v>
      </c>
    </row>
    <row r="458" spans="1:10" x14ac:dyDescent="0.25">
      <c r="A458" s="332">
        <v>580</v>
      </c>
      <c r="B458" s="332">
        <v>108</v>
      </c>
      <c r="C458" s="332" t="s">
        <v>1047</v>
      </c>
      <c r="D458" s="332" t="s">
        <v>1048</v>
      </c>
      <c r="E458" s="333">
        <v>44354.261277708334</v>
      </c>
      <c r="F458" s="332" t="s">
        <v>1381</v>
      </c>
      <c r="G458" s="332">
        <v>3.3</v>
      </c>
    </row>
    <row r="459" spans="1:10" x14ac:dyDescent="0.25">
      <c r="A459" s="332">
        <v>581</v>
      </c>
      <c r="B459" s="332">
        <v>108</v>
      </c>
      <c r="C459" s="332" t="s">
        <v>260</v>
      </c>
      <c r="D459" s="332" t="s">
        <v>711</v>
      </c>
      <c r="E459" s="333">
        <v>44354.261277708334</v>
      </c>
      <c r="F459" s="332" t="s">
        <v>1381</v>
      </c>
      <c r="G459" s="332">
        <v>3.3</v>
      </c>
      <c r="I459" s="332">
        <v>10</v>
      </c>
    </row>
    <row r="460" spans="1:10" x14ac:dyDescent="0.25">
      <c r="A460" s="332">
        <v>582</v>
      </c>
      <c r="B460" s="332">
        <v>109</v>
      </c>
      <c r="C460" s="332" t="s">
        <v>1382</v>
      </c>
      <c r="D460" s="332" t="s">
        <v>706</v>
      </c>
      <c r="E460" s="333">
        <v>44354.261277708334</v>
      </c>
      <c r="F460" s="332" t="s">
        <v>1383</v>
      </c>
      <c r="G460" s="332">
        <v>3.3</v>
      </c>
    </row>
    <row r="461" spans="1:10" x14ac:dyDescent="0.25">
      <c r="A461" s="332">
        <v>583</v>
      </c>
      <c r="B461" s="332">
        <v>109</v>
      </c>
      <c r="C461" s="332" t="s">
        <v>798</v>
      </c>
      <c r="D461" s="332" t="s">
        <v>973</v>
      </c>
      <c r="E461" s="333">
        <v>44354.261277708334</v>
      </c>
      <c r="F461" s="332" t="s">
        <v>1383</v>
      </c>
      <c r="G461" s="332">
        <v>3.3</v>
      </c>
    </row>
    <row r="462" spans="1:10" x14ac:dyDescent="0.25">
      <c r="A462" s="332">
        <v>584</v>
      </c>
      <c r="B462" s="332">
        <v>109</v>
      </c>
      <c r="C462" s="332" t="s">
        <v>773</v>
      </c>
      <c r="D462" s="332" t="s">
        <v>774</v>
      </c>
      <c r="E462" s="333">
        <v>44354.261277708334</v>
      </c>
      <c r="F462" s="332" t="s">
        <v>1383</v>
      </c>
      <c r="G462" s="332">
        <v>3.3</v>
      </c>
      <c r="J462" s="332" t="s">
        <v>1384</v>
      </c>
    </row>
    <row r="463" spans="1:10" x14ac:dyDescent="0.25">
      <c r="A463" s="332">
        <v>585</v>
      </c>
      <c r="B463" s="332">
        <v>109</v>
      </c>
      <c r="C463" s="332" t="s">
        <v>260</v>
      </c>
      <c r="D463" s="332" t="s">
        <v>711</v>
      </c>
      <c r="E463" s="333">
        <v>44354.261277708334</v>
      </c>
      <c r="F463" s="332" t="s">
        <v>1383</v>
      </c>
      <c r="G463" s="332">
        <v>3.3</v>
      </c>
      <c r="I463" s="332">
        <v>10</v>
      </c>
    </row>
    <row r="464" spans="1:10" x14ac:dyDescent="0.25">
      <c r="A464" s="332">
        <v>586</v>
      </c>
      <c r="B464" s="332">
        <v>110</v>
      </c>
      <c r="C464" s="332" t="s">
        <v>1385</v>
      </c>
      <c r="D464" s="332" t="s">
        <v>706</v>
      </c>
      <c r="E464" s="333">
        <v>44354.261277708334</v>
      </c>
      <c r="F464" s="332" t="s">
        <v>1386</v>
      </c>
      <c r="G464" s="332">
        <v>3.3</v>
      </c>
    </row>
    <row r="465" spans="1:10" x14ac:dyDescent="0.25">
      <c r="A465" s="332">
        <v>587</v>
      </c>
      <c r="B465" s="332">
        <v>110</v>
      </c>
      <c r="C465" s="332" t="s">
        <v>798</v>
      </c>
      <c r="D465" s="332" t="s">
        <v>973</v>
      </c>
      <c r="E465" s="333">
        <v>44354.261277708334</v>
      </c>
      <c r="F465" s="332" t="s">
        <v>1386</v>
      </c>
      <c r="G465" s="332">
        <v>3.3</v>
      </c>
    </row>
    <row r="466" spans="1:10" x14ac:dyDescent="0.25">
      <c r="A466" s="332">
        <v>588</v>
      </c>
      <c r="B466" s="332">
        <v>110</v>
      </c>
      <c r="C466" s="332" t="s">
        <v>1102</v>
      </c>
      <c r="D466" s="332" t="s">
        <v>1103</v>
      </c>
      <c r="E466" s="333">
        <v>44354.261277708334</v>
      </c>
      <c r="F466" s="332" t="s">
        <v>1386</v>
      </c>
      <c r="G466" s="332">
        <v>3.3</v>
      </c>
      <c r="J466" s="332" t="s">
        <v>1387</v>
      </c>
    </row>
    <row r="467" spans="1:10" x14ac:dyDescent="0.25">
      <c r="A467" s="332">
        <v>589</v>
      </c>
      <c r="B467" s="332">
        <v>110</v>
      </c>
      <c r="C467" s="332" t="s">
        <v>260</v>
      </c>
      <c r="D467" s="332" t="s">
        <v>711</v>
      </c>
      <c r="E467" s="333">
        <v>44354.261277708334</v>
      </c>
      <c r="F467" s="332" t="s">
        <v>1386</v>
      </c>
      <c r="G467" s="332">
        <v>3.3</v>
      </c>
      <c r="I467" s="332">
        <v>10</v>
      </c>
    </row>
    <row r="468" spans="1:10" x14ac:dyDescent="0.25">
      <c r="A468" s="332">
        <v>590</v>
      </c>
      <c r="B468" s="332">
        <v>111</v>
      </c>
      <c r="C468" s="332" t="s">
        <v>1388</v>
      </c>
      <c r="D468" s="332" t="s">
        <v>706</v>
      </c>
      <c r="E468" s="333">
        <v>44354.261277708334</v>
      </c>
      <c r="F468" s="332" t="s">
        <v>1389</v>
      </c>
      <c r="G468" s="332">
        <v>3.3</v>
      </c>
    </row>
    <row r="469" spans="1:10" x14ac:dyDescent="0.25">
      <c r="A469" s="332">
        <v>591</v>
      </c>
      <c r="B469" s="332">
        <v>111</v>
      </c>
      <c r="C469" s="332" t="s">
        <v>798</v>
      </c>
      <c r="D469" s="332" t="s">
        <v>973</v>
      </c>
      <c r="E469" s="333">
        <v>44354.261277708334</v>
      </c>
      <c r="F469" s="332" t="s">
        <v>1389</v>
      </c>
      <c r="G469" s="332">
        <v>3.3</v>
      </c>
      <c r="J469" s="332" t="s">
        <v>1390</v>
      </c>
    </row>
    <row r="470" spans="1:10" x14ac:dyDescent="0.25">
      <c r="A470" s="332">
        <v>592</v>
      </c>
      <c r="B470" s="332">
        <v>111</v>
      </c>
      <c r="C470" s="332" t="s">
        <v>1161</v>
      </c>
      <c r="D470" s="332" t="s">
        <v>1162</v>
      </c>
      <c r="E470" s="333">
        <v>44354.261277708334</v>
      </c>
      <c r="F470" s="332" t="s">
        <v>1389</v>
      </c>
      <c r="G470" s="332">
        <v>3.3</v>
      </c>
      <c r="J470" s="332" t="s">
        <v>1367</v>
      </c>
    </row>
    <row r="471" spans="1:10" x14ac:dyDescent="0.25">
      <c r="A471" s="332">
        <v>593</v>
      </c>
      <c r="B471" s="332">
        <v>111</v>
      </c>
      <c r="C471" s="332" t="s">
        <v>260</v>
      </c>
      <c r="D471" s="332" t="s">
        <v>711</v>
      </c>
      <c r="E471" s="333">
        <v>44354.261277708334</v>
      </c>
      <c r="F471" s="332" t="s">
        <v>1389</v>
      </c>
      <c r="G471" s="332">
        <v>3.3</v>
      </c>
      <c r="I471" s="332">
        <v>10</v>
      </c>
    </row>
    <row r="472" spans="1:10" x14ac:dyDescent="0.25">
      <c r="A472" s="332">
        <v>594</v>
      </c>
      <c r="B472" s="332">
        <v>112</v>
      </c>
      <c r="C472" s="332" t="s">
        <v>1391</v>
      </c>
      <c r="D472" s="332" t="s">
        <v>706</v>
      </c>
      <c r="E472" s="333">
        <v>44354.261277708334</v>
      </c>
      <c r="F472" s="332" t="s">
        <v>1392</v>
      </c>
      <c r="G472" s="332">
        <v>3.3</v>
      </c>
      <c r="J472" s="332" t="s">
        <v>1393</v>
      </c>
    </row>
    <row r="473" spans="1:10" x14ac:dyDescent="0.25">
      <c r="A473" s="332">
        <v>595</v>
      </c>
      <c r="B473" s="332">
        <v>112</v>
      </c>
      <c r="C473" s="332" t="s">
        <v>798</v>
      </c>
      <c r="D473" s="332" t="s">
        <v>973</v>
      </c>
      <c r="E473" s="333">
        <v>44354.261277708334</v>
      </c>
      <c r="F473" s="332" t="s">
        <v>1392</v>
      </c>
      <c r="G473" s="332">
        <v>3.3</v>
      </c>
      <c r="J473" s="332" t="s">
        <v>1390</v>
      </c>
    </row>
    <row r="474" spans="1:10" x14ac:dyDescent="0.25">
      <c r="A474" s="332">
        <v>596</v>
      </c>
      <c r="B474" s="332">
        <v>112</v>
      </c>
      <c r="C474" s="332" t="s">
        <v>1394</v>
      </c>
      <c r="D474" s="332" t="s">
        <v>1395</v>
      </c>
      <c r="E474" s="333">
        <v>44354.261277708334</v>
      </c>
      <c r="F474" s="332" t="s">
        <v>1392</v>
      </c>
      <c r="G474" s="332">
        <v>3.3</v>
      </c>
      <c r="J474" s="332" t="s">
        <v>1396</v>
      </c>
    </row>
    <row r="475" spans="1:10" x14ac:dyDescent="0.25">
      <c r="A475" s="332">
        <v>601</v>
      </c>
      <c r="B475" s="332">
        <v>112</v>
      </c>
      <c r="C475" s="332" t="s">
        <v>781</v>
      </c>
      <c r="D475" s="332" t="s">
        <v>782</v>
      </c>
      <c r="E475" s="333">
        <v>44354.261277708334</v>
      </c>
      <c r="F475" s="332" t="s">
        <v>1392</v>
      </c>
      <c r="G475" s="332">
        <v>3.3</v>
      </c>
    </row>
    <row r="476" spans="1:10" x14ac:dyDescent="0.25">
      <c r="A476" s="332">
        <v>602</v>
      </c>
      <c r="B476" s="332">
        <v>112</v>
      </c>
      <c r="C476" s="332" t="s">
        <v>783</v>
      </c>
      <c r="D476" s="332" t="s">
        <v>784</v>
      </c>
      <c r="E476" s="333">
        <v>44354.261277708334</v>
      </c>
      <c r="F476" s="332" t="s">
        <v>1392</v>
      </c>
      <c r="G476" s="332">
        <v>3.3</v>
      </c>
    </row>
    <row r="477" spans="1:10" x14ac:dyDescent="0.25">
      <c r="A477" s="332">
        <v>605</v>
      </c>
      <c r="B477" s="332">
        <v>112</v>
      </c>
      <c r="C477" s="332" t="s">
        <v>260</v>
      </c>
      <c r="D477" s="332" t="s">
        <v>711</v>
      </c>
      <c r="E477" s="333">
        <v>44354.261277708334</v>
      </c>
      <c r="F477" s="332" t="s">
        <v>1392</v>
      </c>
      <c r="G477" s="332">
        <v>3.3</v>
      </c>
      <c r="I477" s="332">
        <v>10</v>
      </c>
    </row>
    <row r="478" spans="1:10" x14ac:dyDescent="0.25">
      <c r="A478" s="332">
        <v>606</v>
      </c>
      <c r="B478" s="332">
        <v>113</v>
      </c>
      <c r="C478" s="332" t="s">
        <v>1397</v>
      </c>
      <c r="D478" s="332" t="s">
        <v>706</v>
      </c>
      <c r="E478" s="333">
        <v>44354.261277708334</v>
      </c>
      <c r="F478" s="332" t="s">
        <v>1398</v>
      </c>
      <c r="G478" s="332">
        <v>3.3</v>
      </c>
      <c r="J478" s="332" t="s">
        <v>1399</v>
      </c>
    </row>
    <row r="479" spans="1:10" x14ac:dyDescent="0.25">
      <c r="A479" s="332">
        <v>607</v>
      </c>
      <c r="B479" s="332">
        <v>113</v>
      </c>
      <c r="C479" s="332" t="s">
        <v>798</v>
      </c>
      <c r="D479" s="332" t="s">
        <v>973</v>
      </c>
      <c r="E479" s="333">
        <v>44354.261277708334</v>
      </c>
      <c r="F479" s="332" t="s">
        <v>1398</v>
      </c>
      <c r="G479" s="332">
        <v>3.3</v>
      </c>
      <c r="J479" s="332" t="s">
        <v>1390</v>
      </c>
    </row>
    <row r="480" spans="1:10" x14ac:dyDescent="0.25">
      <c r="A480" s="332">
        <v>608</v>
      </c>
      <c r="B480" s="332">
        <v>113</v>
      </c>
      <c r="C480" s="332" t="s">
        <v>1099</v>
      </c>
      <c r="D480" s="332" t="s">
        <v>1400</v>
      </c>
      <c r="E480" s="333">
        <v>44354.261277708334</v>
      </c>
      <c r="F480" s="332" t="s">
        <v>1398</v>
      </c>
      <c r="G480" s="332">
        <v>3.3</v>
      </c>
    </row>
    <row r="481" spans="1:10" x14ac:dyDescent="0.25">
      <c r="A481" s="332">
        <v>609</v>
      </c>
      <c r="B481" s="332">
        <v>113</v>
      </c>
      <c r="C481" s="332" t="s">
        <v>1401</v>
      </c>
      <c r="D481" s="332" t="s">
        <v>1402</v>
      </c>
      <c r="E481" s="333">
        <v>44354.261277708334</v>
      </c>
      <c r="F481" s="332" t="s">
        <v>1398</v>
      </c>
      <c r="G481" s="332">
        <v>3.3</v>
      </c>
      <c r="J481" s="332" t="s">
        <v>1403</v>
      </c>
    </row>
    <row r="482" spans="1:10" x14ac:dyDescent="0.25">
      <c r="A482" s="332">
        <v>610</v>
      </c>
      <c r="B482" s="332">
        <v>113</v>
      </c>
      <c r="C482" s="332" t="s">
        <v>1404</v>
      </c>
      <c r="D482" s="332" t="s">
        <v>1405</v>
      </c>
      <c r="E482" s="333">
        <v>44354.261277708334</v>
      </c>
      <c r="F482" s="332" t="s">
        <v>1398</v>
      </c>
      <c r="G482" s="332">
        <v>3.3</v>
      </c>
      <c r="J482" s="332" t="s">
        <v>1406</v>
      </c>
    </row>
    <row r="483" spans="1:10" x14ac:dyDescent="0.25">
      <c r="A483" s="332">
        <v>611</v>
      </c>
      <c r="B483" s="332">
        <v>113</v>
      </c>
      <c r="C483" s="332" t="s">
        <v>1407</v>
      </c>
      <c r="D483" s="332" t="s">
        <v>1408</v>
      </c>
      <c r="E483" s="333">
        <v>44354.261277708334</v>
      </c>
      <c r="F483" s="332" t="s">
        <v>1398</v>
      </c>
      <c r="G483" s="332">
        <v>3.3</v>
      </c>
      <c r="J483" s="332" t="s">
        <v>1409</v>
      </c>
    </row>
    <row r="484" spans="1:10" x14ac:dyDescent="0.25">
      <c r="A484" s="332">
        <v>612</v>
      </c>
      <c r="B484" s="332">
        <v>113</v>
      </c>
      <c r="C484" s="332" t="s">
        <v>260</v>
      </c>
      <c r="D484" s="332" t="s">
        <v>711</v>
      </c>
      <c r="E484" s="333">
        <v>44354.261277708334</v>
      </c>
      <c r="F484" s="332" t="s">
        <v>1398</v>
      </c>
      <c r="G484" s="332">
        <v>3.3</v>
      </c>
      <c r="I484" s="332">
        <v>10</v>
      </c>
    </row>
    <row r="485" spans="1:10" x14ac:dyDescent="0.25">
      <c r="A485" s="332">
        <v>613</v>
      </c>
      <c r="B485" s="332">
        <v>114</v>
      </c>
      <c r="C485" s="332" t="s">
        <v>1410</v>
      </c>
      <c r="D485" s="332" t="s">
        <v>706</v>
      </c>
      <c r="E485" s="333">
        <v>44354.261277708334</v>
      </c>
      <c r="F485" s="332" t="s">
        <v>1411</v>
      </c>
      <c r="G485" s="332">
        <v>3.3</v>
      </c>
      <c r="J485" s="332" t="s">
        <v>1412</v>
      </c>
    </row>
    <row r="486" spans="1:10" x14ac:dyDescent="0.25">
      <c r="A486" s="332">
        <v>614</v>
      </c>
      <c r="B486" s="332">
        <v>114</v>
      </c>
      <c r="C486" s="332" t="s">
        <v>1413</v>
      </c>
      <c r="D486" s="332" t="s">
        <v>1414</v>
      </c>
      <c r="E486" s="333">
        <v>44354.261277708334</v>
      </c>
      <c r="F486" s="332" t="s">
        <v>1411</v>
      </c>
      <c r="G486" s="332">
        <v>3.3</v>
      </c>
      <c r="J486" s="332" t="s">
        <v>885</v>
      </c>
    </row>
    <row r="487" spans="1:10" x14ac:dyDescent="0.25">
      <c r="A487" s="332">
        <v>615</v>
      </c>
      <c r="B487" s="332">
        <v>114</v>
      </c>
      <c r="C487" s="332" t="s">
        <v>1415</v>
      </c>
      <c r="D487" s="332" t="s">
        <v>1416</v>
      </c>
      <c r="E487" s="333">
        <v>44354.261277708334</v>
      </c>
      <c r="F487" s="332" t="s">
        <v>1411</v>
      </c>
      <c r="G487" s="332">
        <v>3.3</v>
      </c>
      <c r="J487" s="332" t="s">
        <v>1417</v>
      </c>
    </row>
    <row r="488" spans="1:10" x14ac:dyDescent="0.25">
      <c r="A488" s="332">
        <v>616</v>
      </c>
      <c r="B488" s="332">
        <v>114</v>
      </c>
      <c r="C488" s="332" t="s">
        <v>798</v>
      </c>
      <c r="D488" s="332" t="s">
        <v>973</v>
      </c>
      <c r="E488" s="333">
        <v>44354.261277708334</v>
      </c>
      <c r="F488" s="332" t="s">
        <v>1411</v>
      </c>
      <c r="G488" s="332">
        <v>3.3</v>
      </c>
      <c r="J488" s="332" t="s">
        <v>1390</v>
      </c>
    </row>
    <row r="489" spans="1:10" x14ac:dyDescent="0.25">
      <c r="A489" s="332">
        <v>617</v>
      </c>
      <c r="B489" s="332">
        <v>114</v>
      </c>
      <c r="C489" s="332" t="s">
        <v>1394</v>
      </c>
      <c r="D489" s="332" t="s">
        <v>1395</v>
      </c>
      <c r="E489" s="333">
        <v>44354.261277708334</v>
      </c>
      <c r="F489" s="332" t="s">
        <v>1411</v>
      </c>
      <c r="G489" s="332">
        <v>3.3</v>
      </c>
      <c r="J489" s="332" t="s">
        <v>1396</v>
      </c>
    </row>
    <row r="490" spans="1:10" x14ac:dyDescent="0.25">
      <c r="A490" s="332">
        <v>618</v>
      </c>
      <c r="B490" s="332">
        <v>114</v>
      </c>
      <c r="C490" s="332" t="s">
        <v>1407</v>
      </c>
      <c r="D490" s="332" t="s">
        <v>1408</v>
      </c>
      <c r="E490" s="333">
        <v>44354.261277708334</v>
      </c>
      <c r="F490" s="332" t="s">
        <v>1411</v>
      </c>
      <c r="G490" s="332">
        <v>3.3</v>
      </c>
      <c r="J490" s="332" t="s">
        <v>1418</v>
      </c>
    </row>
    <row r="491" spans="1:10" x14ac:dyDescent="0.25">
      <c r="A491" s="332">
        <v>619</v>
      </c>
      <c r="B491" s="332">
        <v>114</v>
      </c>
      <c r="C491" s="332" t="s">
        <v>1419</v>
      </c>
      <c r="D491" s="332" t="s">
        <v>1420</v>
      </c>
      <c r="E491" s="333">
        <v>44354.261277708334</v>
      </c>
      <c r="F491" s="332" t="s">
        <v>1411</v>
      </c>
      <c r="G491" s="332">
        <v>3.3</v>
      </c>
      <c r="J491" s="332" t="s">
        <v>1421</v>
      </c>
    </row>
    <row r="492" spans="1:10" x14ac:dyDescent="0.25">
      <c r="A492" s="332">
        <v>620</v>
      </c>
      <c r="B492" s="332">
        <v>114</v>
      </c>
      <c r="C492" s="332" t="s">
        <v>1422</v>
      </c>
      <c r="D492" s="332" t="s">
        <v>1423</v>
      </c>
      <c r="E492" s="333">
        <v>44354.261277708334</v>
      </c>
      <c r="F492" s="332" t="s">
        <v>1411</v>
      </c>
      <c r="G492" s="332">
        <v>3.3</v>
      </c>
      <c r="J492" s="332" t="s">
        <v>1424</v>
      </c>
    </row>
    <row r="493" spans="1:10" x14ac:dyDescent="0.25">
      <c r="A493" s="332">
        <v>621</v>
      </c>
      <c r="B493" s="332">
        <v>114</v>
      </c>
      <c r="C493" s="332" t="s">
        <v>781</v>
      </c>
      <c r="D493" s="332" t="s">
        <v>782</v>
      </c>
      <c r="E493" s="333">
        <v>44354.261277708334</v>
      </c>
      <c r="F493" s="332" t="s">
        <v>1411</v>
      </c>
      <c r="G493" s="332">
        <v>3.3</v>
      </c>
    </row>
    <row r="494" spans="1:10" x14ac:dyDescent="0.25">
      <c r="A494" s="332">
        <v>622</v>
      </c>
      <c r="B494" s="332">
        <v>114</v>
      </c>
      <c r="C494" s="332" t="s">
        <v>783</v>
      </c>
      <c r="D494" s="332" t="s">
        <v>784</v>
      </c>
      <c r="E494" s="333">
        <v>44354.261277708334</v>
      </c>
      <c r="F494" s="332" t="s">
        <v>1411</v>
      </c>
      <c r="G494" s="332">
        <v>3.3</v>
      </c>
    </row>
    <row r="495" spans="1:10" x14ac:dyDescent="0.25">
      <c r="A495" s="332">
        <v>625</v>
      </c>
      <c r="B495" s="332">
        <v>114</v>
      </c>
      <c r="C495" s="332" t="s">
        <v>260</v>
      </c>
      <c r="D495" s="332" t="s">
        <v>711</v>
      </c>
      <c r="E495" s="333">
        <v>44354.261277708334</v>
      </c>
      <c r="F495" s="332" t="s">
        <v>1411</v>
      </c>
      <c r="G495" s="332">
        <v>3.3</v>
      </c>
      <c r="I495" s="332">
        <v>10</v>
      </c>
    </row>
    <row r="496" spans="1:10" x14ac:dyDescent="0.25">
      <c r="A496" s="332">
        <v>626</v>
      </c>
      <c r="B496" s="332">
        <v>115</v>
      </c>
      <c r="C496" s="332" t="s">
        <v>1425</v>
      </c>
      <c r="D496" s="332" t="s">
        <v>706</v>
      </c>
      <c r="E496" s="333">
        <v>44354.261277708334</v>
      </c>
      <c r="F496" s="332" t="s">
        <v>1426</v>
      </c>
      <c r="G496" s="332">
        <v>3.3</v>
      </c>
      <c r="J496" s="332" t="s">
        <v>1427</v>
      </c>
    </row>
    <row r="497" spans="1:10" x14ac:dyDescent="0.25">
      <c r="A497" s="332">
        <v>627</v>
      </c>
      <c r="B497" s="332">
        <v>115</v>
      </c>
      <c r="C497" s="332" t="s">
        <v>798</v>
      </c>
      <c r="D497" s="332" t="s">
        <v>973</v>
      </c>
      <c r="E497" s="333">
        <v>44354.261277708334</v>
      </c>
      <c r="F497" s="332" t="s">
        <v>1426</v>
      </c>
      <c r="G497" s="332">
        <v>3.3</v>
      </c>
      <c r="J497" s="332" t="s">
        <v>1390</v>
      </c>
    </row>
    <row r="498" spans="1:10" x14ac:dyDescent="0.25">
      <c r="A498" s="332">
        <v>628</v>
      </c>
      <c r="B498" s="332">
        <v>115</v>
      </c>
      <c r="C498" s="332" t="s">
        <v>1099</v>
      </c>
      <c r="D498" s="332" t="s">
        <v>1400</v>
      </c>
      <c r="E498" s="333">
        <v>44354.261277708334</v>
      </c>
      <c r="F498" s="332" t="s">
        <v>1426</v>
      </c>
      <c r="G498" s="332">
        <v>3.3</v>
      </c>
      <c r="J498" s="332" t="s">
        <v>1428</v>
      </c>
    </row>
    <row r="499" spans="1:10" x14ac:dyDescent="0.25">
      <c r="A499" s="332">
        <v>629</v>
      </c>
      <c r="B499" s="332">
        <v>115</v>
      </c>
      <c r="C499" s="332" t="s">
        <v>1429</v>
      </c>
      <c r="D499" s="332" t="s">
        <v>1430</v>
      </c>
      <c r="E499" s="333">
        <v>44354.261277708334</v>
      </c>
      <c r="F499" s="332" t="s">
        <v>1426</v>
      </c>
      <c r="G499" s="332">
        <v>3.3</v>
      </c>
      <c r="J499" s="332" t="s">
        <v>1431</v>
      </c>
    </row>
    <row r="500" spans="1:10" x14ac:dyDescent="0.25">
      <c r="A500" s="332">
        <v>630</v>
      </c>
      <c r="B500" s="332">
        <v>115</v>
      </c>
      <c r="C500" s="332" t="s">
        <v>739</v>
      </c>
      <c r="D500" s="332" t="s">
        <v>721</v>
      </c>
      <c r="E500" s="333">
        <v>44354.261277708334</v>
      </c>
      <c r="F500" s="332" t="s">
        <v>1426</v>
      </c>
      <c r="G500" s="332">
        <v>3.3</v>
      </c>
    </row>
    <row r="501" spans="1:10" x14ac:dyDescent="0.25">
      <c r="A501" s="332">
        <v>631</v>
      </c>
      <c r="B501" s="332">
        <v>115</v>
      </c>
      <c r="C501" s="332" t="s">
        <v>1432</v>
      </c>
      <c r="D501" s="332" t="s">
        <v>1433</v>
      </c>
      <c r="E501" s="333">
        <v>44354.261277708334</v>
      </c>
      <c r="F501" s="332" t="s">
        <v>1426</v>
      </c>
      <c r="G501" s="332">
        <v>3.3</v>
      </c>
      <c r="J501" s="332" t="s">
        <v>1434</v>
      </c>
    </row>
    <row r="502" spans="1:10" x14ac:dyDescent="0.25">
      <c r="A502" s="332">
        <v>632</v>
      </c>
      <c r="B502" s="332">
        <v>115</v>
      </c>
      <c r="C502" s="332" t="s">
        <v>1435</v>
      </c>
      <c r="D502" s="332" t="s">
        <v>1436</v>
      </c>
      <c r="E502" s="333">
        <v>44354.261277708334</v>
      </c>
      <c r="F502" s="332" t="s">
        <v>1426</v>
      </c>
      <c r="G502" s="332">
        <v>3.3</v>
      </c>
      <c r="J502" s="332" t="s">
        <v>1437</v>
      </c>
    </row>
    <row r="503" spans="1:10" x14ac:dyDescent="0.25">
      <c r="A503" s="332">
        <v>633</v>
      </c>
      <c r="B503" s="332">
        <v>115</v>
      </c>
      <c r="C503" s="332" t="s">
        <v>260</v>
      </c>
      <c r="D503" s="332" t="s">
        <v>711</v>
      </c>
      <c r="E503" s="333">
        <v>44354.261277708334</v>
      </c>
      <c r="F503" s="332" t="s">
        <v>1426</v>
      </c>
      <c r="G503" s="332">
        <v>3.3</v>
      </c>
      <c r="I503" s="332">
        <v>10</v>
      </c>
    </row>
    <row r="504" spans="1:10" x14ac:dyDescent="0.25">
      <c r="A504" s="332">
        <v>634</v>
      </c>
      <c r="B504" s="332">
        <v>116</v>
      </c>
      <c r="C504" s="332" t="s">
        <v>1050</v>
      </c>
      <c r="D504" s="332" t="s">
        <v>706</v>
      </c>
      <c r="E504" s="333">
        <v>44354.261277708334</v>
      </c>
      <c r="F504" s="332" t="s">
        <v>1438</v>
      </c>
      <c r="G504" s="332">
        <v>3.3</v>
      </c>
      <c r="J504" s="332" t="s">
        <v>1439</v>
      </c>
    </row>
    <row r="505" spans="1:10" x14ac:dyDescent="0.25">
      <c r="A505" s="332">
        <v>635</v>
      </c>
      <c r="B505" s="332">
        <v>116</v>
      </c>
      <c r="C505" s="332" t="s">
        <v>798</v>
      </c>
      <c r="D505" s="332" t="s">
        <v>973</v>
      </c>
      <c r="E505" s="333">
        <v>44354.261277708334</v>
      </c>
      <c r="F505" s="332" t="s">
        <v>1438</v>
      </c>
      <c r="G505" s="332">
        <v>3.3</v>
      </c>
      <c r="J505" s="332" t="s">
        <v>1390</v>
      </c>
    </row>
    <row r="506" spans="1:10" x14ac:dyDescent="0.25">
      <c r="A506" s="332">
        <v>636</v>
      </c>
      <c r="B506" s="332">
        <v>116</v>
      </c>
      <c r="C506" s="332" t="s">
        <v>773</v>
      </c>
      <c r="D506" s="332" t="s">
        <v>774</v>
      </c>
      <c r="E506" s="333">
        <v>44354.261277708334</v>
      </c>
      <c r="F506" s="332" t="s">
        <v>1438</v>
      </c>
      <c r="G506" s="332">
        <v>3.3</v>
      </c>
      <c r="J506" s="332" t="s">
        <v>1440</v>
      </c>
    </row>
    <row r="507" spans="1:10" x14ac:dyDescent="0.25">
      <c r="A507" s="332">
        <v>637</v>
      </c>
      <c r="B507" s="332">
        <v>116</v>
      </c>
      <c r="C507" s="332" t="s">
        <v>260</v>
      </c>
      <c r="D507" s="332" t="s">
        <v>711</v>
      </c>
      <c r="E507" s="333">
        <v>44354.261277708334</v>
      </c>
      <c r="F507" s="332" t="s">
        <v>1438</v>
      </c>
      <c r="G507" s="332">
        <v>3.3</v>
      </c>
      <c r="I507" s="332">
        <v>10</v>
      </c>
    </row>
    <row r="508" spans="1:10" x14ac:dyDescent="0.25">
      <c r="A508" s="332">
        <v>638</v>
      </c>
      <c r="B508" s="332">
        <v>3</v>
      </c>
      <c r="C508" s="332" t="s">
        <v>1441</v>
      </c>
      <c r="D508" s="332" t="s">
        <v>1442</v>
      </c>
      <c r="E508" s="333">
        <v>45122.423726851855</v>
      </c>
      <c r="F508" s="332" t="s">
        <v>727</v>
      </c>
      <c r="G508" s="332" t="s">
        <v>756</v>
      </c>
      <c r="J508" s="332" t="s">
        <v>1443</v>
      </c>
    </row>
    <row r="509" spans="1:10" x14ac:dyDescent="0.25">
      <c r="A509" s="332">
        <v>639</v>
      </c>
      <c r="B509" s="332">
        <v>29</v>
      </c>
      <c r="C509" s="332" t="s">
        <v>1441</v>
      </c>
      <c r="D509" s="332" t="s">
        <v>1442</v>
      </c>
      <c r="E509" s="333">
        <v>45122.423726851855</v>
      </c>
      <c r="F509" s="332" t="s">
        <v>923</v>
      </c>
      <c r="G509" s="332" t="s">
        <v>756</v>
      </c>
      <c r="J509" s="332" t="s">
        <v>1390</v>
      </c>
    </row>
    <row r="510" spans="1:10" x14ac:dyDescent="0.25">
      <c r="A510" s="332">
        <v>640</v>
      </c>
      <c r="B510" s="332">
        <v>124</v>
      </c>
      <c r="C510" s="332" t="s">
        <v>1441</v>
      </c>
      <c r="D510" s="332" t="s">
        <v>1442</v>
      </c>
      <c r="E510" s="333">
        <v>45122.423726851855</v>
      </c>
      <c r="F510" s="332" t="s">
        <v>1444</v>
      </c>
      <c r="G510" s="332" t="s">
        <v>756</v>
      </c>
      <c r="J510" s="332" t="s">
        <v>1445</v>
      </c>
    </row>
    <row r="511" spans="1:10" x14ac:dyDescent="0.25">
      <c r="A511" s="332">
        <v>641</v>
      </c>
      <c r="B511" s="332">
        <v>158</v>
      </c>
      <c r="C511" s="332" t="s">
        <v>1441</v>
      </c>
      <c r="D511" s="332" t="s">
        <v>1442</v>
      </c>
      <c r="E511" s="333">
        <v>45122.423726851855</v>
      </c>
      <c r="F511" s="332" t="s">
        <v>1446</v>
      </c>
      <c r="G511" s="332" t="s">
        <v>756</v>
      </c>
    </row>
    <row r="512" spans="1:10" x14ac:dyDescent="0.25">
      <c r="A512" s="332">
        <v>642</v>
      </c>
      <c r="B512" s="332">
        <v>118</v>
      </c>
      <c r="C512" s="332" t="s">
        <v>1447</v>
      </c>
      <c r="D512" s="332" t="s">
        <v>706</v>
      </c>
      <c r="E512" s="333">
        <v>45120.423726851855</v>
      </c>
      <c r="F512" s="332" t="s">
        <v>1448</v>
      </c>
      <c r="G512" s="332" t="s">
        <v>756</v>
      </c>
      <c r="J512" s="332" t="s">
        <v>1449</v>
      </c>
    </row>
    <row r="513" spans="1:10" x14ac:dyDescent="0.25">
      <c r="A513" s="332">
        <v>643</v>
      </c>
      <c r="B513" s="332">
        <v>118</v>
      </c>
      <c r="C513" s="332" t="s">
        <v>1450</v>
      </c>
      <c r="D513" s="332" t="s">
        <v>1451</v>
      </c>
      <c r="E513" s="333">
        <v>45120.423726851855</v>
      </c>
      <c r="F513" s="332" t="s">
        <v>1448</v>
      </c>
      <c r="G513" s="332" t="s">
        <v>756</v>
      </c>
      <c r="J513" s="332" t="s">
        <v>1390</v>
      </c>
    </row>
    <row r="514" spans="1:10" x14ac:dyDescent="0.25">
      <c r="A514" s="332">
        <v>644</v>
      </c>
      <c r="B514" s="332">
        <v>118</v>
      </c>
      <c r="C514" s="332" t="s">
        <v>1084</v>
      </c>
      <c r="D514" s="332" t="s">
        <v>1085</v>
      </c>
      <c r="E514" s="333">
        <v>45120.423726851855</v>
      </c>
      <c r="F514" s="332" t="s">
        <v>1448</v>
      </c>
      <c r="G514" s="332" t="s">
        <v>756</v>
      </c>
      <c r="J514" s="332" t="s">
        <v>1452</v>
      </c>
    </row>
    <row r="515" spans="1:10" x14ac:dyDescent="0.25">
      <c r="A515" s="332">
        <v>645</v>
      </c>
      <c r="B515" s="332">
        <v>118</v>
      </c>
      <c r="C515" s="332" t="s">
        <v>260</v>
      </c>
      <c r="D515" s="332" t="s">
        <v>711</v>
      </c>
      <c r="E515" s="333">
        <v>45120.423726851855</v>
      </c>
      <c r="F515" s="332" t="s">
        <v>1448</v>
      </c>
      <c r="G515" s="332" t="s">
        <v>756</v>
      </c>
      <c r="I515" s="332">
        <v>10</v>
      </c>
      <c r="J515" s="332" t="s">
        <v>1453</v>
      </c>
    </row>
    <row r="516" spans="1:10" x14ac:dyDescent="0.25">
      <c r="A516" s="332">
        <v>646</v>
      </c>
      <c r="B516" s="332">
        <v>119</v>
      </c>
      <c r="C516" s="332" t="s">
        <v>1454</v>
      </c>
      <c r="D516" s="332" t="s">
        <v>706</v>
      </c>
      <c r="E516" s="333">
        <v>45120.423726851855</v>
      </c>
      <c r="F516" s="332" t="s">
        <v>1455</v>
      </c>
      <c r="G516" s="332" t="s">
        <v>756</v>
      </c>
      <c r="J516" s="332" t="s">
        <v>1456</v>
      </c>
    </row>
    <row r="517" spans="1:10" x14ac:dyDescent="0.25">
      <c r="A517" s="332">
        <v>647</v>
      </c>
      <c r="B517" s="332">
        <v>119</v>
      </c>
      <c r="C517" s="332" t="s">
        <v>798</v>
      </c>
      <c r="D517" s="332" t="s">
        <v>973</v>
      </c>
      <c r="E517" s="333">
        <v>45120.423726851855</v>
      </c>
      <c r="F517" s="332" t="s">
        <v>1455</v>
      </c>
      <c r="G517" s="332" t="s">
        <v>756</v>
      </c>
      <c r="J517" s="332" t="s">
        <v>1390</v>
      </c>
    </row>
    <row r="518" spans="1:10" x14ac:dyDescent="0.25">
      <c r="A518" s="332">
        <v>648</v>
      </c>
      <c r="B518" s="332">
        <v>119</v>
      </c>
      <c r="C518" s="332" t="s">
        <v>1457</v>
      </c>
      <c r="D518" s="332" t="s">
        <v>953</v>
      </c>
      <c r="E518" s="333">
        <v>45120.423726851855</v>
      </c>
      <c r="F518" s="332" t="s">
        <v>1455</v>
      </c>
      <c r="G518" s="332" t="s">
        <v>756</v>
      </c>
      <c r="J518" s="332" t="s">
        <v>1458</v>
      </c>
    </row>
    <row r="519" spans="1:10" x14ac:dyDescent="0.25">
      <c r="A519" s="332">
        <v>649</v>
      </c>
      <c r="B519" s="332">
        <v>173</v>
      </c>
      <c r="C519" s="332" t="s">
        <v>1459</v>
      </c>
      <c r="D519" s="332" t="s">
        <v>1460</v>
      </c>
      <c r="E519" s="333">
        <v>45120.423726851855</v>
      </c>
      <c r="F519" s="332" t="s">
        <v>1461</v>
      </c>
      <c r="G519" s="332" t="s">
        <v>756</v>
      </c>
      <c r="J519" s="332" t="s">
        <v>1462</v>
      </c>
    </row>
    <row r="520" spans="1:10" x14ac:dyDescent="0.25">
      <c r="A520" s="332">
        <v>650</v>
      </c>
      <c r="B520" s="332">
        <v>173</v>
      </c>
      <c r="C520" s="332" t="s">
        <v>1463</v>
      </c>
      <c r="D520" s="332" t="s">
        <v>1464</v>
      </c>
      <c r="E520" s="333">
        <v>45120.423726851855</v>
      </c>
      <c r="F520" s="332" t="s">
        <v>1461</v>
      </c>
      <c r="G520" s="332" t="s">
        <v>756</v>
      </c>
      <c r="J520" s="332" t="s">
        <v>1465</v>
      </c>
    </row>
    <row r="521" spans="1:10" x14ac:dyDescent="0.25">
      <c r="A521" s="332">
        <v>651</v>
      </c>
      <c r="B521" s="332">
        <v>119</v>
      </c>
      <c r="C521" s="332" t="s">
        <v>260</v>
      </c>
      <c r="D521" s="332" t="s">
        <v>711</v>
      </c>
      <c r="E521" s="333">
        <v>45120.423726851855</v>
      </c>
      <c r="F521" s="332" t="s">
        <v>1455</v>
      </c>
      <c r="G521" s="332" t="s">
        <v>756</v>
      </c>
      <c r="I521" s="332">
        <v>10</v>
      </c>
    </row>
    <row r="522" spans="1:10" x14ac:dyDescent="0.25">
      <c r="A522" s="332">
        <v>652</v>
      </c>
      <c r="B522" s="332">
        <v>120</v>
      </c>
      <c r="C522" s="332" t="s">
        <v>1457</v>
      </c>
      <c r="D522" s="332" t="s">
        <v>706</v>
      </c>
      <c r="E522" s="333">
        <v>44354.261277708334</v>
      </c>
      <c r="F522" s="332" t="s">
        <v>755</v>
      </c>
      <c r="G522" s="332">
        <v>3.3</v>
      </c>
      <c r="J522" s="332" t="s">
        <v>1466</v>
      </c>
    </row>
    <row r="523" spans="1:10" x14ac:dyDescent="0.25">
      <c r="A523" s="332">
        <v>653</v>
      </c>
      <c r="B523" s="332">
        <v>174</v>
      </c>
      <c r="C523" s="332" t="s">
        <v>1467</v>
      </c>
      <c r="D523" s="332" t="s">
        <v>853</v>
      </c>
      <c r="E523" s="333">
        <v>45121.423726851855</v>
      </c>
      <c r="F523" s="332" t="s">
        <v>1468</v>
      </c>
      <c r="G523" s="332" t="s">
        <v>756</v>
      </c>
      <c r="J523" s="332" t="s">
        <v>1469</v>
      </c>
    </row>
    <row r="524" spans="1:10" x14ac:dyDescent="0.25">
      <c r="A524" s="332">
        <v>654</v>
      </c>
      <c r="B524" s="332">
        <v>120</v>
      </c>
      <c r="C524" s="332" t="s">
        <v>1470</v>
      </c>
      <c r="D524" s="332" t="s">
        <v>1471</v>
      </c>
      <c r="E524" s="333">
        <v>45125.261277708334</v>
      </c>
      <c r="F524" s="332" t="s">
        <v>755</v>
      </c>
      <c r="G524" s="332" t="s">
        <v>756</v>
      </c>
      <c r="J524" s="332" t="s">
        <v>1472</v>
      </c>
    </row>
    <row r="525" spans="1:10" x14ac:dyDescent="0.25">
      <c r="A525" s="332">
        <v>655</v>
      </c>
      <c r="B525" s="332">
        <v>169</v>
      </c>
      <c r="C525" s="332" t="s">
        <v>1441</v>
      </c>
      <c r="D525" s="332" t="s">
        <v>1442</v>
      </c>
      <c r="E525" s="333">
        <v>45122.423726851855</v>
      </c>
      <c r="F525" s="332" t="s">
        <v>1473</v>
      </c>
      <c r="G525" s="332" t="s">
        <v>756</v>
      </c>
      <c r="J525" s="332" t="s">
        <v>1474</v>
      </c>
    </row>
    <row r="526" spans="1:10" x14ac:dyDescent="0.25">
      <c r="A526" s="332">
        <v>656</v>
      </c>
      <c r="B526" s="332">
        <v>122</v>
      </c>
      <c r="C526" s="332" t="s">
        <v>411</v>
      </c>
      <c r="D526" s="332" t="s">
        <v>990</v>
      </c>
      <c r="E526" s="333">
        <v>44354.261277708334</v>
      </c>
      <c r="F526" s="332" t="s">
        <v>760</v>
      </c>
      <c r="G526" s="332" t="s">
        <v>756</v>
      </c>
      <c r="J526" s="332" t="s">
        <v>1475</v>
      </c>
    </row>
    <row r="527" spans="1:10" x14ac:dyDescent="0.25">
      <c r="A527" s="332">
        <v>657</v>
      </c>
      <c r="B527" s="332">
        <v>120</v>
      </c>
      <c r="C527" s="332" t="s">
        <v>1476</v>
      </c>
      <c r="D527" s="332" t="s">
        <v>1477</v>
      </c>
      <c r="E527" s="333">
        <v>44354.261277708334</v>
      </c>
      <c r="F527" s="332" t="s">
        <v>755</v>
      </c>
      <c r="G527" s="332">
        <v>3.3</v>
      </c>
      <c r="J527" s="332" t="e">
        <f xml:space="preserve"> Monto Unitario*Cantidad</f>
        <v>#NAME?</v>
      </c>
    </row>
    <row r="528" spans="1:10" x14ac:dyDescent="0.25">
      <c r="A528" s="332">
        <v>658</v>
      </c>
      <c r="B528" s="332">
        <v>120</v>
      </c>
      <c r="C528" s="332" t="s">
        <v>1478</v>
      </c>
      <c r="D528" s="332" t="s">
        <v>1479</v>
      </c>
      <c r="E528" s="333">
        <v>44354.261277708334</v>
      </c>
      <c r="F528" s="332" t="s">
        <v>755</v>
      </c>
      <c r="G528" s="332">
        <v>3.3</v>
      </c>
      <c r="J528" s="332" t="s">
        <v>1480</v>
      </c>
    </row>
    <row r="529" spans="1:10" x14ac:dyDescent="0.25">
      <c r="A529" s="332">
        <v>659</v>
      </c>
      <c r="B529" s="332">
        <v>16</v>
      </c>
      <c r="C529" s="332" t="s">
        <v>1481</v>
      </c>
      <c r="D529" s="332" t="s">
        <v>1482</v>
      </c>
      <c r="E529" s="333">
        <v>45119</v>
      </c>
      <c r="F529" s="332" t="s">
        <v>825</v>
      </c>
      <c r="G529" s="332" t="s">
        <v>756</v>
      </c>
      <c r="J529" s="332" t="s">
        <v>1483</v>
      </c>
    </row>
    <row r="530" spans="1:10" x14ac:dyDescent="0.25">
      <c r="A530" s="332">
        <v>660</v>
      </c>
      <c r="B530" s="332">
        <v>120</v>
      </c>
      <c r="C530" s="332" t="s">
        <v>260</v>
      </c>
      <c r="D530" s="332" t="s">
        <v>711</v>
      </c>
      <c r="E530" s="333">
        <v>44354.261277708334</v>
      </c>
      <c r="F530" s="332" t="s">
        <v>755</v>
      </c>
      <c r="G530" s="332">
        <v>3.3</v>
      </c>
      <c r="I530" s="332">
        <v>10</v>
      </c>
    </row>
    <row r="531" spans="1:10" x14ac:dyDescent="0.25">
      <c r="A531" s="332">
        <v>661</v>
      </c>
      <c r="B531" s="332">
        <v>121</v>
      </c>
      <c r="C531" s="332" t="s">
        <v>1099</v>
      </c>
      <c r="D531" s="332" t="s">
        <v>706</v>
      </c>
      <c r="E531" s="333">
        <v>44354.261277708334</v>
      </c>
      <c r="F531" s="332" t="s">
        <v>1484</v>
      </c>
      <c r="G531" s="332">
        <v>3.3</v>
      </c>
      <c r="J531" s="332" t="s">
        <v>1485</v>
      </c>
    </row>
    <row r="532" spans="1:10" x14ac:dyDescent="0.25">
      <c r="A532" s="332">
        <v>662</v>
      </c>
      <c r="B532" s="332">
        <v>121</v>
      </c>
      <c r="C532" s="332" t="s">
        <v>798</v>
      </c>
      <c r="D532" s="332" t="s">
        <v>973</v>
      </c>
      <c r="E532" s="333">
        <v>44354.261277708334</v>
      </c>
      <c r="F532" s="332" t="s">
        <v>1484</v>
      </c>
      <c r="G532" s="332">
        <v>3.3</v>
      </c>
      <c r="J532" s="332" t="s">
        <v>1390</v>
      </c>
    </row>
    <row r="533" spans="1:10" x14ac:dyDescent="0.25">
      <c r="A533" s="332">
        <v>663</v>
      </c>
      <c r="B533" s="332">
        <v>121</v>
      </c>
      <c r="C533" s="332" t="s">
        <v>1102</v>
      </c>
      <c r="D533" s="332" t="s">
        <v>1103</v>
      </c>
      <c r="E533" s="333">
        <v>44354.261277708334</v>
      </c>
      <c r="F533" s="332" t="s">
        <v>1484</v>
      </c>
      <c r="G533" s="332">
        <v>3.3</v>
      </c>
      <c r="J533" s="332" t="s">
        <v>1486</v>
      </c>
    </row>
    <row r="534" spans="1:10" x14ac:dyDescent="0.25">
      <c r="A534" s="332">
        <v>664</v>
      </c>
      <c r="B534" s="332">
        <v>121</v>
      </c>
      <c r="C534" s="332" t="s">
        <v>260</v>
      </c>
      <c r="D534" s="332" t="s">
        <v>711</v>
      </c>
      <c r="E534" s="333">
        <v>44354.261277708334</v>
      </c>
      <c r="F534" s="332" t="s">
        <v>1484</v>
      </c>
      <c r="G534" s="332">
        <v>3.3</v>
      </c>
      <c r="I534" s="332">
        <v>10</v>
      </c>
    </row>
    <row r="535" spans="1:10" x14ac:dyDescent="0.25">
      <c r="A535" s="332">
        <v>665</v>
      </c>
      <c r="B535" s="332">
        <v>122</v>
      </c>
      <c r="C535" s="332" t="s">
        <v>1470</v>
      </c>
      <c r="D535" s="332" t="s">
        <v>706</v>
      </c>
      <c r="E535" s="333">
        <v>44354.261277708334</v>
      </c>
      <c r="F535" s="332" t="s">
        <v>760</v>
      </c>
      <c r="G535" s="332">
        <v>3.3</v>
      </c>
      <c r="J535" s="332" t="s">
        <v>1487</v>
      </c>
    </row>
    <row r="536" spans="1:10" x14ac:dyDescent="0.25">
      <c r="A536" s="332">
        <v>666</v>
      </c>
      <c r="B536" s="332">
        <v>122</v>
      </c>
      <c r="C536" s="332" t="s">
        <v>798</v>
      </c>
      <c r="D536" s="332" t="s">
        <v>973</v>
      </c>
      <c r="E536" s="333">
        <v>44354.261277708334</v>
      </c>
      <c r="F536" s="332" t="s">
        <v>760</v>
      </c>
      <c r="G536" s="332">
        <v>3.3</v>
      </c>
      <c r="J536" s="332" t="s">
        <v>1488</v>
      </c>
    </row>
    <row r="537" spans="1:10" x14ac:dyDescent="0.25">
      <c r="A537" s="332">
        <v>668</v>
      </c>
      <c r="B537" s="332">
        <v>122</v>
      </c>
      <c r="C537" s="332" t="s">
        <v>861</v>
      </c>
      <c r="D537" s="332" t="s">
        <v>862</v>
      </c>
      <c r="E537" s="333">
        <v>44354.261277708334</v>
      </c>
      <c r="F537" s="332" t="s">
        <v>760</v>
      </c>
      <c r="G537" s="332">
        <v>3.3</v>
      </c>
      <c r="J537" s="332" t="s">
        <v>1472</v>
      </c>
    </row>
    <row r="538" spans="1:10" x14ac:dyDescent="0.25">
      <c r="A538" s="332">
        <v>669</v>
      </c>
      <c r="B538" s="332">
        <v>122</v>
      </c>
      <c r="C538" s="332" t="s">
        <v>1489</v>
      </c>
      <c r="D538" s="332" t="s">
        <v>1490</v>
      </c>
      <c r="E538" s="333">
        <v>44354.261277708334</v>
      </c>
      <c r="F538" s="332" t="s">
        <v>760</v>
      </c>
      <c r="G538" s="332">
        <v>3.3</v>
      </c>
      <c r="J538" s="332" t="s">
        <v>1491</v>
      </c>
    </row>
    <row r="539" spans="1:10" x14ac:dyDescent="0.25">
      <c r="A539" s="332">
        <v>670</v>
      </c>
      <c r="B539" s="332">
        <v>122</v>
      </c>
      <c r="C539" s="332" t="s">
        <v>1492</v>
      </c>
      <c r="D539" s="332" t="s">
        <v>1493</v>
      </c>
      <c r="E539" s="333">
        <v>44354.261277708334</v>
      </c>
      <c r="F539" s="332" t="s">
        <v>760</v>
      </c>
      <c r="G539" s="332">
        <v>3.3</v>
      </c>
      <c r="J539" s="332" t="s">
        <v>1494</v>
      </c>
    </row>
    <row r="540" spans="1:10" x14ac:dyDescent="0.25">
      <c r="A540" s="332">
        <v>671</v>
      </c>
      <c r="B540" s="332">
        <v>122</v>
      </c>
      <c r="C540" s="332" t="s">
        <v>1020</v>
      </c>
      <c r="D540" s="332" t="s">
        <v>1021</v>
      </c>
      <c r="E540" s="333">
        <v>44354.261277708334</v>
      </c>
      <c r="F540" s="332" t="s">
        <v>760</v>
      </c>
      <c r="G540" s="332">
        <v>3.3</v>
      </c>
      <c r="J540" s="332" t="s">
        <v>1495</v>
      </c>
    </row>
    <row r="541" spans="1:10" x14ac:dyDescent="0.25">
      <c r="A541" s="332">
        <v>672</v>
      </c>
      <c r="B541" s="332">
        <v>122</v>
      </c>
      <c r="C541" s="332" t="s">
        <v>1496</v>
      </c>
      <c r="D541" s="332" t="s">
        <v>1400</v>
      </c>
      <c r="E541" s="333">
        <v>44354.261277708334</v>
      </c>
      <c r="F541" s="332" t="s">
        <v>760</v>
      </c>
      <c r="G541" s="332">
        <v>3.3</v>
      </c>
      <c r="J541" s="332" t="s">
        <v>1497</v>
      </c>
    </row>
    <row r="542" spans="1:10" x14ac:dyDescent="0.25">
      <c r="A542" s="332">
        <v>673</v>
      </c>
      <c r="B542" s="332">
        <v>122</v>
      </c>
      <c r="C542" s="332" t="s">
        <v>1498</v>
      </c>
      <c r="D542" s="332" t="s">
        <v>1499</v>
      </c>
      <c r="E542" s="333">
        <v>44354.261277708334</v>
      </c>
      <c r="F542" s="332" t="s">
        <v>760</v>
      </c>
      <c r="G542" s="332">
        <v>3.3</v>
      </c>
      <c r="J542" s="332" t="s">
        <v>1500</v>
      </c>
    </row>
    <row r="543" spans="1:10" x14ac:dyDescent="0.25">
      <c r="A543" s="332">
        <v>674</v>
      </c>
      <c r="B543" s="332">
        <v>122</v>
      </c>
      <c r="C543" s="332" t="s">
        <v>1501</v>
      </c>
      <c r="D543" s="332" t="s">
        <v>730</v>
      </c>
      <c r="E543" s="333">
        <v>44354.261277708334</v>
      </c>
      <c r="F543" s="332" t="s">
        <v>760</v>
      </c>
      <c r="G543" s="332">
        <v>3.3</v>
      </c>
      <c r="J543" s="332" t="s">
        <v>1502</v>
      </c>
    </row>
    <row r="544" spans="1:10" x14ac:dyDescent="0.25">
      <c r="A544" s="332">
        <v>675</v>
      </c>
      <c r="B544" s="332">
        <v>122</v>
      </c>
      <c r="C544" s="332" t="s">
        <v>1503</v>
      </c>
      <c r="D544" s="332" t="s">
        <v>1504</v>
      </c>
      <c r="E544" s="333">
        <v>44354.261277708334</v>
      </c>
      <c r="F544" s="332" t="s">
        <v>760</v>
      </c>
      <c r="G544" s="332">
        <v>3.3</v>
      </c>
      <c r="J544" s="332" t="s">
        <v>1505</v>
      </c>
    </row>
    <row r="545" spans="1:10" x14ac:dyDescent="0.25">
      <c r="A545" s="332">
        <v>676</v>
      </c>
      <c r="B545" s="332">
        <v>122</v>
      </c>
      <c r="C545" s="332" t="s">
        <v>260</v>
      </c>
      <c r="D545" s="332" t="s">
        <v>711</v>
      </c>
      <c r="E545" s="333">
        <v>44354.261277708334</v>
      </c>
      <c r="F545" s="332" t="s">
        <v>760</v>
      </c>
      <c r="G545" s="332">
        <v>3.3</v>
      </c>
      <c r="I545" s="332">
        <v>10</v>
      </c>
    </row>
    <row r="546" spans="1:10" x14ac:dyDescent="0.25">
      <c r="A546" s="332">
        <v>677</v>
      </c>
      <c r="B546" s="332">
        <v>123</v>
      </c>
      <c r="C546" s="332" t="s">
        <v>1029</v>
      </c>
      <c r="D546" s="332" t="s">
        <v>706</v>
      </c>
      <c r="E546" s="333">
        <v>44354.261277708334</v>
      </c>
      <c r="F546" s="332" t="s">
        <v>821</v>
      </c>
      <c r="G546" s="332">
        <v>3.3</v>
      </c>
    </row>
    <row r="547" spans="1:10" x14ac:dyDescent="0.25">
      <c r="A547" s="332">
        <v>678</v>
      </c>
      <c r="B547" s="332">
        <v>123</v>
      </c>
      <c r="C547" s="332" t="s">
        <v>1506</v>
      </c>
      <c r="D547" s="332" t="s">
        <v>953</v>
      </c>
      <c r="E547" s="333">
        <v>44354.261277708334</v>
      </c>
      <c r="F547" s="332" t="s">
        <v>821</v>
      </c>
      <c r="G547" s="332">
        <v>3.3</v>
      </c>
    </row>
    <row r="548" spans="1:10" x14ac:dyDescent="0.25">
      <c r="A548" s="332">
        <v>679</v>
      </c>
      <c r="B548" s="332">
        <v>123</v>
      </c>
      <c r="C548" s="332" t="s">
        <v>739</v>
      </c>
      <c r="D548" s="332" t="s">
        <v>721</v>
      </c>
      <c r="E548" s="333">
        <v>44354.261277708334</v>
      </c>
      <c r="F548" s="332" t="s">
        <v>821</v>
      </c>
      <c r="G548" s="332">
        <v>3.3</v>
      </c>
      <c r="J548" s="332" t="s">
        <v>1507</v>
      </c>
    </row>
    <row r="549" spans="1:10" x14ac:dyDescent="0.25">
      <c r="A549" s="332">
        <v>680</v>
      </c>
      <c r="B549" s="332">
        <v>124</v>
      </c>
      <c r="C549" s="332" t="s">
        <v>726</v>
      </c>
      <c r="D549" s="332" t="s">
        <v>706</v>
      </c>
      <c r="E549" s="333">
        <v>44354.261277708334</v>
      </c>
      <c r="F549" s="332" t="s">
        <v>1444</v>
      </c>
      <c r="G549" s="332">
        <v>3.3</v>
      </c>
    </row>
    <row r="550" spans="1:10" x14ac:dyDescent="0.25">
      <c r="A550" s="332">
        <v>681</v>
      </c>
      <c r="B550" s="332">
        <v>124</v>
      </c>
      <c r="C550" s="332" t="s">
        <v>729</v>
      </c>
      <c r="D550" s="332" t="s">
        <v>730</v>
      </c>
      <c r="E550" s="333">
        <v>44354.261277708334</v>
      </c>
      <c r="F550" s="332" t="s">
        <v>1444</v>
      </c>
      <c r="G550" s="332">
        <v>3.3</v>
      </c>
      <c r="J550" s="332" t="s">
        <v>731</v>
      </c>
    </row>
    <row r="551" spans="1:10" x14ac:dyDescent="0.25">
      <c r="A551" s="332">
        <v>682</v>
      </c>
      <c r="B551" s="332">
        <v>124</v>
      </c>
      <c r="C551" s="332" t="s">
        <v>260</v>
      </c>
      <c r="D551" s="332" t="s">
        <v>711</v>
      </c>
      <c r="E551" s="333">
        <v>44354.261277708334</v>
      </c>
      <c r="F551" s="332" t="s">
        <v>1444</v>
      </c>
      <c r="G551" s="332">
        <v>3.3</v>
      </c>
      <c r="I551" s="332">
        <v>10</v>
      </c>
    </row>
    <row r="552" spans="1:10" x14ac:dyDescent="0.25">
      <c r="A552" s="332">
        <v>704</v>
      </c>
      <c r="B552" s="332">
        <v>127</v>
      </c>
      <c r="C552" s="332" t="s">
        <v>798</v>
      </c>
      <c r="D552" s="332" t="s">
        <v>706</v>
      </c>
      <c r="E552" s="333">
        <v>44354.261277708334</v>
      </c>
      <c r="F552" s="332" t="s">
        <v>1508</v>
      </c>
      <c r="G552" s="332">
        <v>3.3</v>
      </c>
      <c r="J552" s="332" t="s">
        <v>800</v>
      </c>
    </row>
    <row r="553" spans="1:10" x14ac:dyDescent="0.25">
      <c r="A553" s="332">
        <v>706</v>
      </c>
      <c r="B553" s="332">
        <v>127</v>
      </c>
      <c r="C553" s="332" t="s">
        <v>726</v>
      </c>
      <c r="D553" s="332" t="s">
        <v>801</v>
      </c>
      <c r="E553" s="333">
        <v>44354.261277708334</v>
      </c>
      <c r="F553" s="332" t="s">
        <v>1508</v>
      </c>
      <c r="G553" s="332">
        <v>3.3</v>
      </c>
      <c r="J553" s="332" t="s">
        <v>1509</v>
      </c>
    </row>
    <row r="554" spans="1:10" x14ac:dyDescent="0.25">
      <c r="A554" s="332">
        <v>707</v>
      </c>
      <c r="B554" s="332">
        <v>127</v>
      </c>
      <c r="C554" s="332" t="s">
        <v>720</v>
      </c>
      <c r="D554" s="332" t="s">
        <v>721</v>
      </c>
      <c r="E554" s="333">
        <v>44354.261277708334</v>
      </c>
      <c r="F554" s="332" t="s">
        <v>1508</v>
      </c>
      <c r="G554" s="332">
        <v>3.3</v>
      </c>
      <c r="J554" s="332" t="s">
        <v>928</v>
      </c>
    </row>
    <row r="555" spans="1:10" x14ac:dyDescent="0.25">
      <c r="A555" s="332">
        <v>708</v>
      </c>
      <c r="B555" s="332">
        <v>127</v>
      </c>
      <c r="C555" s="332" t="s">
        <v>929</v>
      </c>
      <c r="D555" s="332" t="s">
        <v>930</v>
      </c>
      <c r="E555" s="333">
        <v>44354.261277708334</v>
      </c>
      <c r="F555" s="332" t="s">
        <v>1508</v>
      </c>
      <c r="G555" s="332">
        <v>3.3</v>
      </c>
      <c r="J555" s="332" t="s">
        <v>1510</v>
      </c>
    </row>
    <row r="556" spans="1:10" x14ac:dyDescent="0.25">
      <c r="A556" s="332">
        <v>710</v>
      </c>
      <c r="B556" s="332">
        <v>127</v>
      </c>
      <c r="C556" s="332" t="s">
        <v>260</v>
      </c>
      <c r="D556" s="332" t="s">
        <v>711</v>
      </c>
      <c r="E556" s="333">
        <v>44354.261277708334</v>
      </c>
      <c r="F556" s="332" t="s">
        <v>1508</v>
      </c>
      <c r="G556" s="332">
        <v>3.3</v>
      </c>
      <c r="I556" s="332">
        <v>10</v>
      </c>
    </row>
    <row r="557" spans="1:10" x14ac:dyDescent="0.25">
      <c r="A557" s="332">
        <v>731</v>
      </c>
      <c r="B557" s="332">
        <v>130</v>
      </c>
      <c r="C557" s="332" t="s">
        <v>1506</v>
      </c>
      <c r="D557" s="332" t="s">
        <v>706</v>
      </c>
      <c r="E557" s="333">
        <v>44354.261277708334</v>
      </c>
      <c r="F557" s="332" t="s">
        <v>1511</v>
      </c>
      <c r="G557" s="332">
        <v>3.3</v>
      </c>
    </row>
    <row r="558" spans="1:10" x14ac:dyDescent="0.25">
      <c r="A558" s="332">
        <v>732</v>
      </c>
      <c r="B558" s="332">
        <v>130</v>
      </c>
      <c r="C558" s="332" t="s">
        <v>1512</v>
      </c>
      <c r="D558" s="332" t="s">
        <v>730</v>
      </c>
      <c r="E558" s="333">
        <v>44354.261277708334</v>
      </c>
      <c r="F558" s="332" t="s">
        <v>1511</v>
      </c>
      <c r="G558" s="332">
        <v>3.3</v>
      </c>
    </row>
    <row r="559" spans="1:10" x14ac:dyDescent="0.25">
      <c r="A559" s="332">
        <v>733</v>
      </c>
      <c r="B559" s="332">
        <v>130</v>
      </c>
      <c r="C559" s="332" t="s">
        <v>260</v>
      </c>
      <c r="D559" s="332" t="s">
        <v>711</v>
      </c>
      <c r="E559" s="333">
        <v>44354.261277708334</v>
      </c>
      <c r="F559" s="332" t="s">
        <v>1511</v>
      </c>
      <c r="G559" s="332">
        <v>3.3</v>
      </c>
      <c r="I559" s="332">
        <v>10</v>
      </c>
    </row>
    <row r="560" spans="1:10" x14ac:dyDescent="0.25">
      <c r="A560" s="332">
        <v>745</v>
      </c>
      <c r="B560" s="332">
        <v>132</v>
      </c>
      <c r="C560" s="332" t="s">
        <v>1513</v>
      </c>
      <c r="D560" s="332" t="s">
        <v>706</v>
      </c>
      <c r="E560" s="333">
        <v>44354.261277708334</v>
      </c>
      <c r="F560" s="332" t="s">
        <v>1514</v>
      </c>
      <c r="G560" s="332">
        <v>3.3</v>
      </c>
    </row>
    <row r="561" spans="1:10" x14ac:dyDescent="0.25">
      <c r="A561" s="332">
        <v>746</v>
      </c>
      <c r="B561" s="332">
        <v>132</v>
      </c>
      <c r="C561" s="332" t="s">
        <v>1515</v>
      </c>
      <c r="D561" s="332" t="s">
        <v>1516</v>
      </c>
      <c r="E561" s="333">
        <v>44354.261277708334</v>
      </c>
      <c r="F561" s="332" t="s">
        <v>1514</v>
      </c>
      <c r="G561" s="332">
        <v>3.3</v>
      </c>
      <c r="J561" s="332" t="s">
        <v>1517</v>
      </c>
    </row>
    <row r="562" spans="1:10" x14ac:dyDescent="0.25">
      <c r="A562" s="332">
        <v>747</v>
      </c>
      <c r="B562" s="332">
        <v>132</v>
      </c>
      <c r="C562" s="332" t="s">
        <v>260</v>
      </c>
      <c r="D562" s="332" t="s">
        <v>711</v>
      </c>
      <c r="E562" s="333">
        <v>44354.261277708334</v>
      </c>
      <c r="F562" s="332" t="s">
        <v>1514</v>
      </c>
      <c r="G562" s="332">
        <v>3.3</v>
      </c>
      <c r="I562" s="332">
        <v>10</v>
      </c>
    </row>
    <row r="563" spans="1:10" x14ac:dyDescent="0.25">
      <c r="A563" s="332">
        <v>748</v>
      </c>
      <c r="B563" s="332">
        <v>133</v>
      </c>
      <c r="C563" s="332" t="s">
        <v>1518</v>
      </c>
      <c r="D563" s="332" t="s">
        <v>706</v>
      </c>
      <c r="E563" s="333">
        <v>44354.261277708334</v>
      </c>
      <c r="F563" s="332" t="s">
        <v>1519</v>
      </c>
      <c r="G563" s="332">
        <v>3.3</v>
      </c>
      <c r="J563" s="332" t="s">
        <v>1520</v>
      </c>
    </row>
    <row r="564" spans="1:10" x14ac:dyDescent="0.25">
      <c r="A564" s="332">
        <v>749</v>
      </c>
      <c r="B564" s="332">
        <v>133</v>
      </c>
      <c r="C564" s="332" t="s">
        <v>1521</v>
      </c>
      <c r="D564" s="332" t="s">
        <v>1522</v>
      </c>
      <c r="E564" s="333">
        <v>44354.261277708334</v>
      </c>
      <c r="F564" s="332" t="s">
        <v>1519</v>
      </c>
      <c r="G564" s="332">
        <v>3.3</v>
      </c>
      <c r="J564" s="332" t="s">
        <v>1523</v>
      </c>
    </row>
    <row r="565" spans="1:10" x14ac:dyDescent="0.25">
      <c r="A565" s="332">
        <v>750</v>
      </c>
      <c r="B565" s="332">
        <v>133</v>
      </c>
      <c r="C565" s="332" t="s">
        <v>1524</v>
      </c>
      <c r="D565" s="332" t="s">
        <v>1525</v>
      </c>
      <c r="E565" s="333">
        <v>44354.261277708334</v>
      </c>
      <c r="F565" s="332" t="s">
        <v>1519</v>
      </c>
      <c r="G565" s="332">
        <v>3.3</v>
      </c>
    </row>
    <row r="566" spans="1:10" x14ac:dyDescent="0.25">
      <c r="A566" s="332">
        <v>751</v>
      </c>
      <c r="B566" s="332">
        <v>133</v>
      </c>
      <c r="C566" s="332" t="s">
        <v>1526</v>
      </c>
      <c r="D566" s="332" t="s">
        <v>1527</v>
      </c>
      <c r="E566" s="333">
        <v>44354.261277708334</v>
      </c>
      <c r="F566" s="332" t="s">
        <v>1519</v>
      </c>
      <c r="G566" s="332">
        <v>3.3</v>
      </c>
    </row>
    <row r="567" spans="1:10" x14ac:dyDescent="0.25">
      <c r="A567" s="332">
        <v>752</v>
      </c>
      <c r="B567" s="332">
        <v>133</v>
      </c>
      <c r="C567" s="332" t="s">
        <v>1528</v>
      </c>
      <c r="D567" s="332" t="s">
        <v>1529</v>
      </c>
      <c r="E567" s="333">
        <v>44354.261277708334</v>
      </c>
      <c r="F567" s="332" t="s">
        <v>1519</v>
      </c>
      <c r="G567" s="332">
        <v>3.3</v>
      </c>
    </row>
    <row r="568" spans="1:10" x14ac:dyDescent="0.25">
      <c r="A568" s="332">
        <v>753</v>
      </c>
      <c r="B568" s="332">
        <v>133</v>
      </c>
      <c r="C568" s="332" t="s">
        <v>260</v>
      </c>
      <c r="D568" s="332" t="s">
        <v>711</v>
      </c>
      <c r="E568" s="333">
        <v>44354.261277708334</v>
      </c>
      <c r="F568" s="332" t="s">
        <v>1519</v>
      </c>
      <c r="G568" s="332">
        <v>3.3</v>
      </c>
      <c r="I568" s="332">
        <v>10</v>
      </c>
    </row>
    <row r="569" spans="1:10" x14ac:dyDescent="0.25">
      <c r="A569" s="332">
        <v>754</v>
      </c>
      <c r="B569" s="332">
        <v>134</v>
      </c>
      <c r="C569" s="332" t="s">
        <v>1530</v>
      </c>
      <c r="D569" s="332" t="s">
        <v>706</v>
      </c>
      <c r="E569" s="333">
        <v>44354.261277708334</v>
      </c>
      <c r="F569" s="332" t="s">
        <v>1531</v>
      </c>
      <c r="G569" s="332">
        <v>3.3</v>
      </c>
    </row>
    <row r="570" spans="1:10" x14ac:dyDescent="0.25">
      <c r="A570" s="332">
        <v>755</v>
      </c>
      <c r="B570" s="332">
        <v>134</v>
      </c>
      <c r="C570" s="332" t="s">
        <v>1532</v>
      </c>
      <c r="D570" s="332" t="s">
        <v>953</v>
      </c>
      <c r="E570" s="333">
        <v>44354.261277708334</v>
      </c>
      <c r="F570" s="332" t="s">
        <v>1531</v>
      </c>
      <c r="G570" s="332">
        <v>3.3</v>
      </c>
    </row>
    <row r="571" spans="1:10" x14ac:dyDescent="0.25">
      <c r="A571" s="332">
        <v>756</v>
      </c>
      <c r="B571" s="332">
        <v>134</v>
      </c>
      <c r="C571" s="332" t="s">
        <v>1533</v>
      </c>
      <c r="D571" s="332" t="s">
        <v>1534</v>
      </c>
      <c r="E571" s="333">
        <v>44354.261277708334</v>
      </c>
      <c r="F571" s="332" t="s">
        <v>1531</v>
      </c>
      <c r="G571" s="332">
        <v>3.3</v>
      </c>
    </row>
    <row r="572" spans="1:10" x14ac:dyDescent="0.25">
      <c r="A572" s="332">
        <v>757</v>
      </c>
      <c r="B572" s="332">
        <v>135</v>
      </c>
      <c r="C572" s="332" t="s">
        <v>1535</v>
      </c>
      <c r="D572" s="332" t="s">
        <v>706</v>
      </c>
      <c r="E572" s="333">
        <v>44354.261277708334</v>
      </c>
      <c r="F572" s="332" t="s">
        <v>1536</v>
      </c>
      <c r="G572" s="332">
        <v>3.3</v>
      </c>
      <c r="J572" s="332" t="s">
        <v>1537</v>
      </c>
    </row>
    <row r="573" spans="1:10" x14ac:dyDescent="0.25">
      <c r="A573" s="332">
        <v>758</v>
      </c>
      <c r="B573" s="332">
        <v>135</v>
      </c>
      <c r="C573" s="332" t="s">
        <v>1538</v>
      </c>
      <c r="D573" s="332" t="s">
        <v>1539</v>
      </c>
      <c r="E573" s="333">
        <v>44354.261277708334</v>
      </c>
      <c r="F573" s="332" t="s">
        <v>1536</v>
      </c>
      <c r="G573" s="332">
        <v>3.3</v>
      </c>
      <c r="J573" s="332" t="s">
        <v>1540</v>
      </c>
    </row>
    <row r="574" spans="1:10" x14ac:dyDescent="0.25">
      <c r="A574" s="332">
        <v>759</v>
      </c>
      <c r="B574" s="332">
        <v>135</v>
      </c>
      <c r="C574" s="332" t="s">
        <v>260</v>
      </c>
      <c r="D574" s="332" t="s">
        <v>711</v>
      </c>
      <c r="E574" s="333">
        <v>44354.261277708334</v>
      </c>
      <c r="F574" s="332" t="s">
        <v>1536</v>
      </c>
      <c r="G574" s="332">
        <v>3.3</v>
      </c>
      <c r="I574" s="332">
        <v>10</v>
      </c>
    </row>
    <row r="575" spans="1:10" x14ac:dyDescent="0.25">
      <c r="A575" s="332">
        <v>767</v>
      </c>
      <c r="B575" s="332">
        <v>71</v>
      </c>
      <c r="C575" s="332" t="s">
        <v>1541</v>
      </c>
      <c r="D575" s="332" t="s">
        <v>1542</v>
      </c>
      <c r="E575" s="333">
        <v>44835.932201643518</v>
      </c>
      <c r="F575" s="332" t="s">
        <v>820</v>
      </c>
      <c r="G575" s="332" t="s">
        <v>806</v>
      </c>
    </row>
    <row r="576" spans="1:10" x14ac:dyDescent="0.25">
      <c r="A576" s="332">
        <v>768</v>
      </c>
      <c r="B576" s="332">
        <v>16</v>
      </c>
      <c r="C576" s="332" t="s">
        <v>1020</v>
      </c>
      <c r="D576" s="332" t="s">
        <v>1021</v>
      </c>
      <c r="E576" s="333">
        <v>44835.932201643518</v>
      </c>
      <c r="F576" s="332" t="s">
        <v>825</v>
      </c>
      <c r="G576" s="332" t="s">
        <v>854</v>
      </c>
    </row>
    <row r="577" spans="1:10" x14ac:dyDescent="0.25">
      <c r="A577" s="332">
        <v>769</v>
      </c>
      <c r="B577" s="332">
        <v>16</v>
      </c>
      <c r="C577" s="332" t="s">
        <v>726</v>
      </c>
      <c r="D577" s="332" t="s">
        <v>973</v>
      </c>
      <c r="E577" s="333">
        <v>44835.932201643518</v>
      </c>
      <c r="F577" s="332" t="s">
        <v>825</v>
      </c>
      <c r="G577" s="332" t="s">
        <v>854</v>
      </c>
    </row>
    <row r="578" spans="1:10" x14ac:dyDescent="0.25">
      <c r="A578" s="332">
        <v>770</v>
      </c>
      <c r="B578" s="332">
        <v>16</v>
      </c>
      <c r="C578" s="332" t="s">
        <v>929</v>
      </c>
      <c r="D578" s="332" t="s">
        <v>930</v>
      </c>
      <c r="E578" s="333">
        <v>44835.932201643518</v>
      </c>
      <c r="F578" s="332" t="s">
        <v>825</v>
      </c>
      <c r="G578" s="332" t="s">
        <v>854</v>
      </c>
    </row>
    <row r="579" spans="1:10" x14ac:dyDescent="0.25">
      <c r="A579" s="332">
        <v>771</v>
      </c>
      <c r="B579" s="332">
        <v>16</v>
      </c>
      <c r="C579" s="332" t="s">
        <v>1543</v>
      </c>
      <c r="D579" s="332" t="s">
        <v>1544</v>
      </c>
      <c r="E579" s="333">
        <v>44835.932201643518</v>
      </c>
      <c r="F579" s="332" t="s">
        <v>825</v>
      </c>
      <c r="G579" s="332" t="s">
        <v>854</v>
      </c>
    </row>
    <row r="580" spans="1:10" x14ac:dyDescent="0.25">
      <c r="A580" s="332">
        <v>772</v>
      </c>
      <c r="B580" s="332">
        <v>16</v>
      </c>
      <c r="C580" s="332" t="s">
        <v>1545</v>
      </c>
      <c r="D580" s="332" t="s">
        <v>1546</v>
      </c>
      <c r="E580" s="333">
        <v>44835.932201643518</v>
      </c>
      <c r="F580" s="332" t="s">
        <v>825</v>
      </c>
      <c r="G580" s="332" t="s">
        <v>854</v>
      </c>
    </row>
    <row r="581" spans="1:10" x14ac:dyDescent="0.25">
      <c r="A581" s="332">
        <v>773</v>
      </c>
      <c r="B581" s="332">
        <v>16</v>
      </c>
      <c r="C581" s="332" t="s">
        <v>1541</v>
      </c>
      <c r="D581" s="332" t="s">
        <v>1542</v>
      </c>
      <c r="E581" s="333">
        <v>44835.932201643518</v>
      </c>
      <c r="F581" s="332" t="s">
        <v>825</v>
      </c>
      <c r="G581" s="332" t="s">
        <v>854</v>
      </c>
    </row>
    <row r="582" spans="1:10" x14ac:dyDescent="0.25">
      <c r="A582" s="332">
        <v>775</v>
      </c>
      <c r="B582" s="332">
        <v>16</v>
      </c>
      <c r="C582" s="332" t="s">
        <v>260</v>
      </c>
      <c r="D582" s="332" t="s">
        <v>711</v>
      </c>
      <c r="E582" s="333">
        <v>44835.932201643518</v>
      </c>
      <c r="F582" s="332" t="s">
        <v>825</v>
      </c>
      <c r="G582" s="332" t="s">
        <v>854</v>
      </c>
      <c r="I582" s="332">
        <v>10</v>
      </c>
    </row>
    <row r="583" spans="1:10" x14ac:dyDescent="0.25">
      <c r="A583" s="332">
        <v>776</v>
      </c>
      <c r="B583" s="332">
        <v>16</v>
      </c>
      <c r="C583" s="332" t="s">
        <v>1274</v>
      </c>
      <c r="D583" s="332" t="s">
        <v>1275</v>
      </c>
      <c r="E583" s="333">
        <v>44835.932201643518</v>
      </c>
      <c r="F583" s="332" t="s">
        <v>825</v>
      </c>
      <c r="G583" s="332" t="s">
        <v>854</v>
      </c>
    </row>
    <row r="584" spans="1:10" x14ac:dyDescent="0.25">
      <c r="A584" s="332">
        <v>777</v>
      </c>
      <c r="B584" s="332">
        <v>148</v>
      </c>
      <c r="C584" s="332" t="s">
        <v>1547</v>
      </c>
      <c r="D584" s="332" t="s">
        <v>1548</v>
      </c>
      <c r="E584" s="333">
        <v>45383.8516928588</v>
      </c>
      <c r="F584" s="332" t="s">
        <v>814</v>
      </c>
      <c r="G584" s="332" t="s">
        <v>810</v>
      </c>
    </row>
    <row r="585" spans="1:10" x14ac:dyDescent="0.25">
      <c r="A585" s="332">
        <v>778</v>
      </c>
      <c r="B585" s="332">
        <v>5</v>
      </c>
      <c r="C585" s="332" t="s">
        <v>1547</v>
      </c>
      <c r="D585" s="332" t="s">
        <v>1548</v>
      </c>
      <c r="E585" s="333">
        <v>45383.8516928588</v>
      </c>
      <c r="F585" s="332" t="s">
        <v>742</v>
      </c>
      <c r="G585" s="332" t="s">
        <v>810</v>
      </c>
    </row>
    <row r="586" spans="1:10" x14ac:dyDescent="0.25">
      <c r="A586" s="332">
        <v>779</v>
      </c>
      <c r="B586" s="332">
        <v>139</v>
      </c>
      <c r="C586" s="332" t="s">
        <v>1549</v>
      </c>
      <c r="D586" s="332" t="s">
        <v>706</v>
      </c>
      <c r="E586" s="333">
        <v>44750.638427349535</v>
      </c>
      <c r="F586" s="332" t="s">
        <v>1272</v>
      </c>
      <c r="G586" s="332" t="s">
        <v>1108</v>
      </c>
    </row>
    <row r="587" spans="1:10" x14ac:dyDescent="0.25">
      <c r="A587" s="332">
        <v>780</v>
      </c>
      <c r="B587" s="332">
        <v>139</v>
      </c>
      <c r="C587" s="332" t="s">
        <v>1550</v>
      </c>
      <c r="D587" s="332" t="s">
        <v>1551</v>
      </c>
      <c r="E587" s="333">
        <v>44750.638427349535</v>
      </c>
      <c r="F587" s="332" t="s">
        <v>1272</v>
      </c>
      <c r="G587" s="332" t="s">
        <v>1108</v>
      </c>
      <c r="J587" s="332" t="s">
        <v>1552</v>
      </c>
    </row>
    <row r="588" spans="1:10" x14ac:dyDescent="0.25">
      <c r="A588" s="332">
        <v>781</v>
      </c>
      <c r="B588" s="332">
        <v>139</v>
      </c>
      <c r="C588" s="332" t="s">
        <v>720</v>
      </c>
      <c r="D588" s="332" t="s">
        <v>721</v>
      </c>
      <c r="E588" s="333">
        <v>44750.638427349535</v>
      </c>
      <c r="F588" s="332" t="s">
        <v>1272</v>
      </c>
      <c r="G588" s="332" t="s">
        <v>1108</v>
      </c>
      <c r="J588" s="332" t="s">
        <v>1553</v>
      </c>
    </row>
    <row r="589" spans="1:10" x14ac:dyDescent="0.25">
      <c r="A589" s="332">
        <v>782</v>
      </c>
      <c r="B589" s="332">
        <v>139</v>
      </c>
      <c r="C589" s="332" t="s">
        <v>1554</v>
      </c>
      <c r="D589" s="332" t="s">
        <v>1555</v>
      </c>
      <c r="E589" s="333">
        <v>44750.638427349535</v>
      </c>
      <c r="F589" s="332" t="s">
        <v>1272</v>
      </c>
      <c r="G589" s="332" t="s">
        <v>1108</v>
      </c>
      <c r="J589" s="332" t="s">
        <v>1556</v>
      </c>
    </row>
    <row r="590" spans="1:10" x14ac:dyDescent="0.25">
      <c r="A590" s="332">
        <v>783</v>
      </c>
      <c r="B590" s="332">
        <v>139</v>
      </c>
      <c r="C590" s="332" t="s">
        <v>1557</v>
      </c>
      <c r="D590" s="332" t="s">
        <v>1558</v>
      </c>
      <c r="E590" s="333">
        <v>44750.638427349535</v>
      </c>
      <c r="F590" s="332" t="s">
        <v>1272</v>
      </c>
      <c r="G590" s="332" t="s">
        <v>1108</v>
      </c>
      <c r="J590" s="332" t="s">
        <v>1559</v>
      </c>
    </row>
    <row r="591" spans="1:10" x14ac:dyDescent="0.25">
      <c r="A591" s="332">
        <v>784</v>
      </c>
      <c r="B591" s="332">
        <v>139</v>
      </c>
      <c r="C591" s="332" t="s">
        <v>260</v>
      </c>
      <c r="D591" s="332" t="s">
        <v>711</v>
      </c>
      <c r="E591" s="333">
        <v>44750.638427349535</v>
      </c>
      <c r="F591" s="332" t="s">
        <v>1272</v>
      </c>
      <c r="G591" s="332" t="s">
        <v>1108</v>
      </c>
      <c r="I591" s="332">
        <v>10</v>
      </c>
    </row>
    <row r="592" spans="1:10" x14ac:dyDescent="0.25">
      <c r="A592" s="332">
        <v>785</v>
      </c>
      <c r="B592" s="332">
        <v>29</v>
      </c>
      <c r="C592" s="332" t="s">
        <v>1115</v>
      </c>
      <c r="D592" s="332" t="s">
        <v>1116</v>
      </c>
      <c r="E592" s="333">
        <v>44796.63559027778</v>
      </c>
      <c r="F592" s="332" t="s">
        <v>923</v>
      </c>
      <c r="G592" s="332" t="s">
        <v>1117</v>
      </c>
    </row>
    <row r="593" spans="1:10" x14ac:dyDescent="0.25">
      <c r="A593" s="332">
        <v>786</v>
      </c>
      <c r="B593" s="332">
        <v>58</v>
      </c>
      <c r="C593" s="332" t="s">
        <v>1560</v>
      </c>
      <c r="D593" s="332" t="s">
        <v>1561</v>
      </c>
      <c r="E593" s="333">
        <v>44354.261277708334</v>
      </c>
      <c r="F593" s="332" t="s">
        <v>1107</v>
      </c>
      <c r="G593" s="332" t="s">
        <v>1108</v>
      </c>
      <c r="J593" s="332" t="s">
        <v>1562</v>
      </c>
    </row>
    <row r="594" spans="1:10" x14ac:dyDescent="0.25">
      <c r="A594" s="332">
        <v>788</v>
      </c>
      <c r="B594" s="332">
        <v>124</v>
      </c>
      <c r="C594" s="332" t="s">
        <v>1115</v>
      </c>
      <c r="D594" s="332" t="s">
        <v>1116</v>
      </c>
      <c r="E594" s="333">
        <v>44796.63559027778</v>
      </c>
      <c r="F594" s="332" t="s">
        <v>1444</v>
      </c>
      <c r="G594" s="332" t="s">
        <v>1117</v>
      </c>
    </row>
    <row r="595" spans="1:10" x14ac:dyDescent="0.25">
      <c r="A595" s="332">
        <v>789</v>
      </c>
      <c r="B595" s="332">
        <v>158</v>
      </c>
      <c r="C595" s="332" t="s">
        <v>1115</v>
      </c>
      <c r="D595" s="332" t="s">
        <v>1116</v>
      </c>
      <c r="E595" s="333">
        <v>44796.63559027778</v>
      </c>
      <c r="F595" s="332" t="s">
        <v>1446</v>
      </c>
      <c r="G595" s="332" t="s">
        <v>1117</v>
      </c>
    </row>
    <row r="596" spans="1:10" x14ac:dyDescent="0.25">
      <c r="A596" s="332">
        <v>790</v>
      </c>
      <c r="B596" s="332">
        <v>169</v>
      </c>
      <c r="C596" s="332" t="s">
        <v>1115</v>
      </c>
      <c r="D596" s="332" t="s">
        <v>1116</v>
      </c>
      <c r="E596" s="333">
        <v>44796.63559027778</v>
      </c>
      <c r="F596" s="332" t="s">
        <v>1473</v>
      </c>
      <c r="G596" s="332" t="s">
        <v>1117</v>
      </c>
    </row>
    <row r="597" spans="1:10" x14ac:dyDescent="0.25">
      <c r="A597" s="332">
        <v>801</v>
      </c>
      <c r="B597" s="332">
        <v>143</v>
      </c>
      <c r="C597" s="332" t="s">
        <v>1563</v>
      </c>
      <c r="D597" s="332" t="s">
        <v>706</v>
      </c>
      <c r="E597" s="333">
        <v>44354.261277708334</v>
      </c>
      <c r="F597" s="332" t="s">
        <v>1564</v>
      </c>
      <c r="G597" s="332">
        <v>3.3</v>
      </c>
      <c r="J597" s="332" t="s">
        <v>1565</v>
      </c>
    </row>
    <row r="598" spans="1:10" x14ac:dyDescent="0.25">
      <c r="A598" s="332">
        <v>802</v>
      </c>
      <c r="B598" s="332">
        <v>143</v>
      </c>
      <c r="C598" s="332" t="s">
        <v>1566</v>
      </c>
      <c r="D598" s="332" t="s">
        <v>730</v>
      </c>
      <c r="E598" s="333">
        <v>44354.261277708334</v>
      </c>
      <c r="F598" s="332" t="s">
        <v>1564</v>
      </c>
      <c r="G598" s="332">
        <v>3.3</v>
      </c>
    </row>
    <row r="599" spans="1:10" x14ac:dyDescent="0.25">
      <c r="A599" s="332">
        <v>803</v>
      </c>
      <c r="B599" s="332">
        <v>143</v>
      </c>
      <c r="C599" s="332" t="s">
        <v>1567</v>
      </c>
      <c r="D599" s="332" t="s">
        <v>1568</v>
      </c>
      <c r="E599" s="333">
        <v>44354.261277708334</v>
      </c>
      <c r="F599" s="332" t="s">
        <v>1564</v>
      </c>
      <c r="G599" s="332">
        <v>3.3</v>
      </c>
      <c r="J599" s="332" t="s">
        <v>1569</v>
      </c>
    </row>
    <row r="600" spans="1:10" x14ac:dyDescent="0.25">
      <c r="A600" s="332">
        <v>805</v>
      </c>
      <c r="B600" s="332">
        <v>143</v>
      </c>
      <c r="C600" s="332" t="s">
        <v>1570</v>
      </c>
      <c r="D600" s="332" t="s">
        <v>1571</v>
      </c>
      <c r="E600" s="333">
        <v>44354.261277708334</v>
      </c>
      <c r="F600" s="332" t="s">
        <v>1564</v>
      </c>
      <c r="G600" s="332">
        <v>3.3</v>
      </c>
      <c r="J600" s="332" t="s">
        <v>1572</v>
      </c>
    </row>
    <row r="601" spans="1:10" x14ac:dyDescent="0.25">
      <c r="A601" s="332">
        <v>806</v>
      </c>
      <c r="B601" s="332">
        <v>143</v>
      </c>
      <c r="C601" s="332" t="s">
        <v>260</v>
      </c>
      <c r="D601" s="332" t="s">
        <v>711</v>
      </c>
      <c r="E601" s="333">
        <v>44354.261277708334</v>
      </c>
      <c r="F601" s="332" t="s">
        <v>1564</v>
      </c>
      <c r="G601" s="332">
        <v>3.3</v>
      </c>
      <c r="I601" s="332">
        <v>10</v>
      </c>
    </row>
    <row r="602" spans="1:10" x14ac:dyDescent="0.25">
      <c r="A602" s="332">
        <v>807</v>
      </c>
      <c r="B602" s="332">
        <v>55</v>
      </c>
      <c r="C602" s="332" t="s">
        <v>1573</v>
      </c>
      <c r="D602" s="332" t="s">
        <v>853</v>
      </c>
      <c r="E602" s="333">
        <v>44770.508472222224</v>
      </c>
      <c r="F602" s="332" t="s">
        <v>1081</v>
      </c>
      <c r="G602" s="332" t="s">
        <v>1108</v>
      </c>
      <c r="J602" s="332" t="s">
        <v>1574</v>
      </c>
    </row>
    <row r="603" spans="1:10" x14ac:dyDescent="0.25">
      <c r="A603" s="332">
        <v>808</v>
      </c>
      <c r="B603" s="332">
        <v>146</v>
      </c>
      <c r="C603" s="332" t="s">
        <v>1020</v>
      </c>
      <c r="D603" s="332" t="s">
        <v>1021</v>
      </c>
      <c r="E603" s="332" t="s">
        <v>1339</v>
      </c>
      <c r="F603" s="332" t="s">
        <v>1113</v>
      </c>
      <c r="G603" s="332" t="s">
        <v>1108</v>
      </c>
    </row>
    <row r="604" spans="1:10" x14ac:dyDescent="0.25">
      <c r="A604" s="332">
        <v>809</v>
      </c>
      <c r="B604" s="332">
        <v>65</v>
      </c>
      <c r="C604" s="332" t="s">
        <v>1575</v>
      </c>
      <c r="D604" s="332" t="s">
        <v>1111</v>
      </c>
      <c r="E604" s="333">
        <v>44754.878292175927</v>
      </c>
      <c r="F604" s="332" t="s">
        <v>1154</v>
      </c>
      <c r="G604" s="332" t="s">
        <v>1108</v>
      </c>
    </row>
    <row r="605" spans="1:10" x14ac:dyDescent="0.25">
      <c r="A605" s="332">
        <v>810</v>
      </c>
      <c r="B605" s="332">
        <v>202</v>
      </c>
      <c r="C605" s="332" t="s">
        <v>1115</v>
      </c>
      <c r="D605" s="332" t="s">
        <v>1116</v>
      </c>
      <c r="E605" s="333">
        <v>44796.63559027778</v>
      </c>
      <c r="F605" s="332" t="s">
        <v>1576</v>
      </c>
      <c r="G605" s="332" t="s">
        <v>1117</v>
      </c>
      <c r="J605" s="332" t="s">
        <v>1577</v>
      </c>
    </row>
    <row r="606" spans="1:10" x14ac:dyDescent="0.25">
      <c r="A606" s="332">
        <v>811</v>
      </c>
      <c r="B606" s="332">
        <v>230</v>
      </c>
      <c r="C606" s="332" t="s">
        <v>1115</v>
      </c>
      <c r="D606" s="332" t="s">
        <v>1116</v>
      </c>
      <c r="E606" s="333">
        <v>44796.63559027778</v>
      </c>
      <c r="F606" s="332" t="s">
        <v>1578</v>
      </c>
      <c r="G606" s="332" t="s">
        <v>1117</v>
      </c>
    </row>
    <row r="607" spans="1:10" x14ac:dyDescent="0.25">
      <c r="A607" s="332">
        <v>812</v>
      </c>
      <c r="B607" s="332">
        <v>28</v>
      </c>
      <c r="C607" s="332" t="s">
        <v>1579</v>
      </c>
      <c r="D607" s="332" t="s">
        <v>1580</v>
      </c>
      <c r="E607" s="333">
        <v>44803.261277708334</v>
      </c>
      <c r="F607" s="332" t="s">
        <v>812</v>
      </c>
      <c r="G607" s="332" t="s">
        <v>1117</v>
      </c>
      <c r="J607" s="332" t="s">
        <v>1581</v>
      </c>
    </row>
    <row r="608" spans="1:10" x14ac:dyDescent="0.25">
      <c r="A608" s="332">
        <v>813</v>
      </c>
      <c r="B608" s="332">
        <v>101</v>
      </c>
      <c r="C608" s="332" t="s">
        <v>714</v>
      </c>
      <c r="D608" s="332" t="s">
        <v>715</v>
      </c>
      <c r="E608" s="333">
        <v>45119</v>
      </c>
      <c r="F608" s="332" t="s">
        <v>1582</v>
      </c>
      <c r="G608" s="332" t="s">
        <v>756</v>
      </c>
    </row>
    <row r="609" spans="1:10" x14ac:dyDescent="0.25">
      <c r="A609" s="332">
        <v>814</v>
      </c>
      <c r="B609" s="332">
        <v>147</v>
      </c>
      <c r="C609" s="332" t="s">
        <v>1583</v>
      </c>
      <c r="D609" s="332" t="s">
        <v>730</v>
      </c>
      <c r="E609" s="333">
        <v>45119</v>
      </c>
      <c r="F609" s="332" t="s">
        <v>1584</v>
      </c>
      <c r="G609" s="332" t="s">
        <v>756</v>
      </c>
    </row>
    <row r="610" spans="1:10" x14ac:dyDescent="0.25">
      <c r="A610" s="332">
        <v>815</v>
      </c>
      <c r="B610" s="332">
        <v>147</v>
      </c>
      <c r="C610" s="332" t="s">
        <v>720</v>
      </c>
      <c r="D610" s="332" t="s">
        <v>721</v>
      </c>
      <c r="E610" s="333">
        <v>45119</v>
      </c>
      <c r="F610" s="332" t="s">
        <v>1584</v>
      </c>
      <c r="G610" s="332" t="s">
        <v>756</v>
      </c>
    </row>
    <row r="611" spans="1:10" x14ac:dyDescent="0.25">
      <c r="A611" s="332">
        <v>817</v>
      </c>
      <c r="B611" s="332">
        <v>147</v>
      </c>
      <c r="C611" s="332" t="s">
        <v>714</v>
      </c>
      <c r="D611" s="332" t="s">
        <v>715</v>
      </c>
      <c r="E611" s="333">
        <v>45119</v>
      </c>
      <c r="F611" s="332" t="s">
        <v>1584</v>
      </c>
      <c r="G611" s="332" t="s">
        <v>756</v>
      </c>
    </row>
    <row r="612" spans="1:10" x14ac:dyDescent="0.25">
      <c r="A612" s="332">
        <v>819</v>
      </c>
      <c r="B612" s="332">
        <v>146</v>
      </c>
      <c r="C612" s="332" t="s">
        <v>1585</v>
      </c>
      <c r="D612" s="332" t="s">
        <v>706</v>
      </c>
      <c r="E612" s="332" t="s">
        <v>1112</v>
      </c>
      <c r="F612" s="332" t="s">
        <v>1113</v>
      </c>
      <c r="G612" s="332" t="s">
        <v>1108</v>
      </c>
    </row>
    <row r="613" spans="1:10" x14ac:dyDescent="0.25">
      <c r="A613" s="332">
        <v>820</v>
      </c>
      <c r="B613" s="332">
        <v>146</v>
      </c>
      <c r="C613" s="332" t="s">
        <v>798</v>
      </c>
      <c r="D613" s="332" t="s">
        <v>973</v>
      </c>
      <c r="E613" s="332" t="s">
        <v>1339</v>
      </c>
      <c r="F613" s="332" t="s">
        <v>1113</v>
      </c>
      <c r="G613" s="332" t="s">
        <v>1108</v>
      </c>
      <c r="I613" s="332">
        <v>7</v>
      </c>
    </row>
    <row r="614" spans="1:10" x14ac:dyDescent="0.25">
      <c r="A614" s="332">
        <v>821</v>
      </c>
      <c r="B614" s="332">
        <v>146</v>
      </c>
      <c r="C614" s="332" t="s">
        <v>1586</v>
      </c>
      <c r="D614" s="332" t="s">
        <v>730</v>
      </c>
      <c r="E614" s="332" t="s">
        <v>1112</v>
      </c>
      <c r="F614" s="332" t="s">
        <v>1113</v>
      </c>
      <c r="G614" s="332" t="s">
        <v>1108</v>
      </c>
      <c r="J614" s="332" t="s">
        <v>1587</v>
      </c>
    </row>
    <row r="615" spans="1:10" x14ac:dyDescent="0.25">
      <c r="A615" s="332">
        <v>823</v>
      </c>
      <c r="B615" s="332">
        <v>146</v>
      </c>
      <c r="C615" s="332" t="s">
        <v>861</v>
      </c>
      <c r="D615" s="332" t="s">
        <v>862</v>
      </c>
      <c r="E615" s="332" t="s">
        <v>1112</v>
      </c>
      <c r="F615" s="332" t="s">
        <v>1113</v>
      </c>
      <c r="G615" s="332" t="s">
        <v>1108</v>
      </c>
    </row>
    <row r="616" spans="1:10" x14ac:dyDescent="0.25">
      <c r="A616" s="332">
        <v>824</v>
      </c>
      <c r="B616" s="332">
        <v>146</v>
      </c>
      <c r="C616" s="332" t="s">
        <v>260</v>
      </c>
      <c r="D616" s="332" t="s">
        <v>711</v>
      </c>
      <c r="E616" s="332" t="s">
        <v>1112</v>
      </c>
      <c r="F616" s="332" t="s">
        <v>1113</v>
      </c>
      <c r="G616" s="332" t="s">
        <v>1108</v>
      </c>
      <c r="I616" s="332">
        <v>10</v>
      </c>
    </row>
    <row r="617" spans="1:10" x14ac:dyDescent="0.25">
      <c r="A617" s="332">
        <v>825</v>
      </c>
      <c r="B617" s="332">
        <v>127</v>
      </c>
      <c r="C617" s="332" t="s">
        <v>808</v>
      </c>
      <c r="D617" s="332" t="s">
        <v>809</v>
      </c>
      <c r="E617" s="333">
        <v>45262.458344907405</v>
      </c>
      <c r="F617" s="332" t="s">
        <v>1508</v>
      </c>
      <c r="G617" s="332" t="s">
        <v>810</v>
      </c>
    </row>
    <row r="618" spans="1:10" x14ac:dyDescent="0.25">
      <c r="A618" s="332">
        <v>826</v>
      </c>
      <c r="B618" s="332">
        <v>147</v>
      </c>
      <c r="C618" s="332" t="s">
        <v>1588</v>
      </c>
      <c r="D618" s="332" t="s">
        <v>1589</v>
      </c>
      <c r="E618" s="333">
        <v>45119</v>
      </c>
      <c r="F618" s="332" t="s">
        <v>1584</v>
      </c>
      <c r="G618" s="332" t="s">
        <v>756</v>
      </c>
    </row>
    <row r="619" spans="1:10" x14ac:dyDescent="0.25">
      <c r="A619" s="332">
        <v>827</v>
      </c>
      <c r="B619" s="332">
        <v>27</v>
      </c>
      <c r="C619" s="332" t="s">
        <v>1547</v>
      </c>
      <c r="D619" s="332" t="s">
        <v>1548</v>
      </c>
      <c r="E619" s="333">
        <v>45383.8516928588</v>
      </c>
      <c r="F619" s="332" t="s">
        <v>903</v>
      </c>
      <c r="G619" s="332" t="s">
        <v>810</v>
      </c>
    </row>
    <row r="620" spans="1:10" x14ac:dyDescent="0.25">
      <c r="A620" s="332">
        <v>828</v>
      </c>
      <c r="B620" s="332">
        <v>21</v>
      </c>
      <c r="C620" s="332" t="s">
        <v>866</v>
      </c>
      <c r="D620" s="332" t="s">
        <v>1590</v>
      </c>
      <c r="E620" s="333">
        <v>45076.8516928588</v>
      </c>
      <c r="F620" s="332" t="s">
        <v>872</v>
      </c>
      <c r="G620" s="332" t="s">
        <v>806</v>
      </c>
    </row>
    <row r="621" spans="1:10" x14ac:dyDescent="0.25">
      <c r="A621" s="332">
        <v>829</v>
      </c>
      <c r="B621" s="332">
        <v>137</v>
      </c>
      <c r="C621" s="332" t="s">
        <v>1454</v>
      </c>
      <c r="D621" s="332" t="s">
        <v>706</v>
      </c>
      <c r="E621" s="333">
        <v>45076</v>
      </c>
      <c r="F621" s="332" t="s">
        <v>1591</v>
      </c>
      <c r="G621" s="332" t="s">
        <v>806</v>
      </c>
    </row>
    <row r="622" spans="1:10" x14ac:dyDescent="0.25">
      <c r="A622" s="332">
        <v>830</v>
      </c>
      <c r="B622" s="332">
        <v>137</v>
      </c>
      <c r="C622" s="332" t="s">
        <v>856</v>
      </c>
      <c r="D622" s="332" t="s">
        <v>1592</v>
      </c>
      <c r="E622" s="333">
        <v>45076</v>
      </c>
      <c r="F622" s="332" t="s">
        <v>1591</v>
      </c>
      <c r="G622" s="332" t="s">
        <v>806</v>
      </c>
      <c r="I622" s="332">
        <v>7</v>
      </c>
    </row>
    <row r="623" spans="1:10" x14ac:dyDescent="0.25">
      <c r="A623" s="332">
        <v>831</v>
      </c>
      <c r="B623" s="332">
        <v>148</v>
      </c>
      <c r="C623" s="332" t="s">
        <v>1593</v>
      </c>
      <c r="D623" s="332" t="s">
        <v>706</v>
      </c>
      <c r="E623" s="333">
        <v>44354.261277708334</v>
      </c>
      <c r="F623" s="332" t="s">
        <v>814</v>
      </c>
      <c r="G623" s="332">
        <v>3.3</v>
      </c>
      <c r="J623" s="332" t="s">
        <v>1594</v>
      </c>
    </row>
    <row r="624" spans="1:10" x14ac:dyDescent="0.25">
      <c r="A624" s="332">
        <v>832</v>
      </c>
      <c r="B624" s="332">
        <v>148</v>
      </c>
      <c r="C624" s="332" t="s">
        <v>1563</v>
      </c>
      <c r="D624" s="332" t="s">
        <v>1595</v>
      </c>
      <c r="E624" s="333">
        <v>44354.261277708334</v>
      </c>
      <c r="F624" s="332" t="s">
        <v>814</v>
      </c>
      <c r="G624" s="332">
        <v>3.3</v>
      </c>
      <c r="J624" s="332" t="s">
        <v>1596</v>
      </c>
    </row>
    <row r="625" spans="1:10" x14ac:dyDescent="0.25">
      <c r="A625" s="332">
        <v>833</v>
      </c>
      <c r="B625" s="332">
        <v>148</v>
      </c>
      <c r="C625" s="332" t="s">
        <v>720</v>
      </c>
      <c r="D625" s="332" t="s">
        <v>721</v>
      </c>
      <c r="E625" s="333">
        <v>44354.261277708334</v>
      </c>
      <c r="F625" s="332" t="s">
        <v>814</v>
      </c>
      <c r="G625" s="332">
        <v>3.3</v>
      </c>
    </row>
    <row r="626" spans="1:10" x14ac:dyDescent="0.25">
      <c r="A626" s="332">
        <v>834</v>
      </c>
      <c r="B626" s="332">
        <v>148</v>
      </c>
      <c r="C626" s="332" t="s">
        <v>981</v>
      </c>
      <c r="D626" s="332" t="s">
        <v>982</v>
      </c>
      <c r="E626" s="333">
        <v>44354.261277708334</v>
      </c>
      <c r="F626" s="332" t="s">
        <v>814</v>
      </c>
      <c r="G626" s="332">
        <v>3.3</v>
      </c>
    </row>
    <row r="627" spans="1:10" x14ac:dyDescent="0.25">
      <c r="A627" s="332">
        <v>836</v>
      </c>
      <c r="B627" s="332">
        <v>148</v>
      </c>
      <c r="C627" s="332" t="s">
        <v>1597</v>
      </c>
      <c r="D627" s="332" t="s">
        <v>1598</v>
      </c>
      <c r="E627" s="333">
        <v>44354.261277708334</v>
      </c>
      <c r="F627" s="332" t="s">
        <v>814</v>
      </c>
      <c r="G627" s="332">
        <v>3.3</v>
      </c>
    </row>
    <row r="628" spans="1:10" x14ac:dyDescent="0.25">
      <c r="A628" s="332">
        <v>838</v>
      </c>
      <c r="B628" s="332">
        <v>241</v>
      </c>
      <c r="C628" s="332" t="s">
        <v>808</v>
      </c>
      <c r="D628" s="332" t="s">
        <v>809</v>
      </c>
      <c r="E628" s="333">
        <v>45262.458344907405</v>
      </c>
      <c r="F628" s="332" t="s">
        <v>1266</v>
      </c>
      <c r="G628" s="332" t="s">
        <v>810</v>
      </c>
      <c r="J628" s="332" t="s">
        <v>767</v>
      </c>
    </row>
    <row r="629" spans="1:10" x14ac:dyDescent="0.25">
      <c r="A629" s="332">
        <v>842</v>
      </c>
      <c r="B629" s="332">
        <v>148</v>
      </c>
      <c r="C629" s="332" t="s">
        <v>1599</v>
      </c>
      <c r="D629" s="332" t="s">
        <v>1600</v>
      </c>
      <c r="E629" s="333">
        <v>44354.261277708334</v>
      </c>
      <c r="F629" s="332" t="s">
        <v>814</v>
      </c>
      <c r="G629" s="332">
        <v>3.3</v>
      </c>
    </row>
    <row r="630" spans="1:10" x14ac:dyDescent="0.25">
      <c r="A630" s="332">
        <v>843</v>
      </c>
      <c r="B630" s="332">
        <v>148</v>
      </c>
      <c r="C630" s="332" t="s">
        <v>1601</v>
      </c>
      <c r="D630" s="332" t="s">
        <v>1602</v>
      </c>
      <c r="E630" s="333">
        <v>44354.261277708334</v>
      </c>
      <c r="F630" s="332" t="s">
        <v>814</v>
      </c>
      <c r="G630" s="332">
        <v>3.3</v>
      </c>
    </row>
    <row r="631" spans="1:10" x14ac:dyDescent="0.25">
      <c r="A631" s="332">
        <v>844</v>
      </c>
      <c r="B631" s="332">
        <v>148</v>
      </c>
      <c r="C631" s="332" t="s">
        <v>260</v>
      </c>
      <c r="D631" s="332" t="s">
        <v>711</v>
      </c>
      <c r="E631" s="333">
        <v>44354.261277708334</v>
      </c>
      <c r="F631" s="332" t="s">
        <v>814</v>
      </c>
      <c r="G631" s="332">
        <v>3.3</v>
      </c>
      <c r="I631" s="332">
        <v>10</v>
      </c>
    </row>
    <row r="632" spans="1:10" x14ac:dyDescent="0.25">
      <c r="A632" s="332">
        <v>845</v>
      </c>
      <c r="B632" s="332">
        <v>149</v>
      </c>
      <c r="C632" s="332" t="s">
        <v>1304</v>
      </c>
      <c r="D632" s="332" t="s">
        <v>706</v>
      </c>
      <c r="E632" s="333">
        <v>44354.261277708334</v>
      </c>
      <c r="F632" s="332" t="s">
        <v>1603</v>
      </c>
      <c r="G632" s="332">
        <v>3.3</v>
      </c>
    </row>
    <row r="633" spans="1:10" x14ac:dyDescent="0.25">
      <c r="A633" s="332">
        <v>846</v>
      </c>
      <c r="B633" s="332">
        <v>149</v>
      </c>
      <c r="C633" s="332" t="s">
        <v>1604</v>
      </c>
      <c r="D633" s="332" t="s">
        <v>730</v>
      </c>
      <c r="E633" s="333">
        <v>44354.261277708334</v>
      </c>
      <c r="F633" s="332" t="s">
        <v>1603</v>
      </c>
      <c r="G633" s="332">
        <v>3.3</v>
      </c>
      <c r="J633" s="332" t="s">
        <v>1605</v>
      </c>
    </row>
    <row r="634" spans="1:10" x14ac:dyDescent="0.25">
      <c r="A634" s="332">
        <v>847</v>
      </c>
      <c r="B634" s="332">
        <v>149</v>
      </c>
      <c r="C634" s="332" t="s">
        <v>1606</v>
      </c>
      <c r="D634" s="332" t="s">
        <v>1607</v>
      </c>
      <c r="E634" s="333">
        <v>44354.261277708334</v>
      </c>
      <c r="F634" s="332" t="s">
        <v>1603</v>
      </c>
      <c r="G634" s="332">
        <v>3.3</v>
      </c>
    </row>
    <row r="635" spans="1:10" x14ac:dyDescent="0.25">
      <c r="A635" s="332">
        <v>848</v>
      </c>
      <c r="B635" s="332">
        <v>149</v>
      </c>
      <c r="C635" s="332" t="s">
        <v>1608</v>
      </c>
      <c r="D635" s="332" t="s">
        <v>1609</v>
      </c>
      <c r="E635" s="333">
        <v>44354.261277708334</v>
      </c>
      <c r="F635" s="332" t="s">
        <v>1603</v>
      </c>
      <c r="G635" s="332">
        <v>3.3</v>
      </c>
      <c r="J635" s="332" t="s">
        <v>1610</v>
      </c>
    </row>
    <row r="636" spans="1:10" x14ac:dyDescent="0.25">
      <c r="A636" s="332">
        <v>849</v>
      </c>
      <c r="B636" s="332">
        <v>149</v>
      </c>
      <c r="C636" s="332" t="s">
        <v>260</v>
      </c>
      <c r="D636" s="332" t="s">
        <v>711</v>
      </c>
      <c r="E636" s="333">
        <v>44354.261277708334</v>
      </c>
      <c r="F636" s="332" t="s">
        <v>1603</v>
      </c>
      <c r="G636" s="332">
        <v>3.3</v>
      </c>
      <c r="I636" s="332">
        <v>10</v>
      </c>
    </row>
    <row r="637" spans="1:10" x14ac:dyDescent="0.25">
      <c r="A637" s="332">
        <v>850</v>
      </c>
      <c r="B637" s="332">
        <v>150</v>
      </c>
      <c r="C637" s="332" t="s">
        <v>1606</v>
      </c>
      <c r="D637" s="332" t="s">
        <v>706</v>
      </c>
      <c r="E637" s="333">
        <v>44354.261277708334</v>
      </c>
      <c r="F637" s="332" t="s">
        <v>1611</v>
      </c>
      <c r="G637" s="332">
        <v>3.3</v>
      </c>
    </row>
    <row r="638" spans="1:10" x14ac:dyDescent="0.25">
      <c r="A638" s="332">
        <v>851</v>
      </c>
      <c r="B638" s="332">
        <v>150</v>
      </c>
      <c r="C638" s="332" t="s">
        <v>1612</v>
      </c>
      <c r="D638" s="332" t="s">
        <v>730</v>
      </c>
      <c r="E638" s="333">
        <v>44354.261277708334</v>
      </c>
      <c r="F638" s="332" t="s">
        <v>1611</v>
      </c>
      <c r="G638" s="332">
        <v>3.3</v>
      </c>
    </row>
    <row r="639" spans="1:10" x14ac:dyDescent="0.25">
      <c r="A639" s="332">
        <v>852</v>
      </c>
      <c r="B639" s="332">
        <v>150</v>
      </c>
      <c r="C639" s="332" t="s">
        <v>260</v>
      </c>
      <c r="D639" s="332" t="s">
        <v>711</v>
      </c>
      <c r="E639" s="333">
        <v>44354.261277708334</v>
      </c>
      <c r="F639" s="332" t="s">
        <v>1611</v>
      </c>
      <c r="G639" s="332">
        <v>3.3</v>
      </c>
      <c r="I639" s="332">
        <v>10</v>
      </c>
    </row>
    <row r="640" spans="1:10" x14ac:dyDescent="0.25">
      <c r="A640" s="332">
        <v>853</v>
      </c>
      <c r="B640" s="332">
        <v>151</v>
      </c>
      <c r="C640" s="332" t="s">
        <v>1613</v>
      </c>
      <c r="D640" s="332" t="s">
        <v>706</v>
      </c>
      <c r="E640" s="333">
        <v>44354.261277708334</v>
      </c>
      <c r="F640" s="332" t="s">
        <v>1614</v>
      </c>
      <c r="G640" s="332">
        <v>3.3</v>
      </c>
      <c r="J640" s="332" t="s">
        <v>1615</v>
      </c>
    </row>
    <row r="641" spans="1:10" x14ac:dyDescent="0.25">
      <c r="A641" s="332">
        <v>854</v>
      </c>
      <c r="B641" s="332">
        <v>151</v>
      </c>
      <c r="C641" s="332" t="s">
        <v>733</v>
      </c>
      <c r="D641" s="332" t="s">
        <v>1166</v>
      </c>
      <c r="E641" s="333">
        <v>44354.261277708334</v>
      </c>
      <c r="F641" s="332" t="s">
        <v>1614</v>
      </c>
      <c r="G641" s="332">
        <v>3.3</v>
      </c>
      <c r="J641" s="332" t="s">
        <v>1616</v>
      </c>
    </row>
    <row r="642" spans="1:10" x14ac:dyDescent="0.25">
      <c r="A642" s="332">
        <v>855</v>
      </c>
      <c r="B642" s="332">
        <v>151</v>
      </c>
      <c r="C642" s="332" t="s">
        <v>1617</v>
      </c>
      <c r="D642" s="332" t="s">
        <v>1618</v>
      </c>
      <c r="E642" s="333">
        <v>44354.261277708334</v>
      </c>
      <c r="F642" s="332" t="s">
        <v>1614</v>
      </c>
      <c r="G642" s="332">
        <v>3.3</v>
      </c>
      <c r="J642" s="332" t="s">
        <v>1619</v>
      </c>
    </row>
    <row r="643" spans="1:10" x14ac:dyDescent="0.25">
      <c r="A643" s="332">
        <v>856</v>
      </c>
      <c r="B643" s="332">
        <v>151</v>
      </c>
      <c r="C643" s="332" t="s">
        <v>1620</v>
      </c>
      <c r="D643" s="332" t="s">
        <v>1621</v>
      </c>
      <c r="E643" s="333">
        <v>44354.261277708334</v>
      </c>
      <c r="F643" s="332" t="s">
        <v>1614</v>
      </c>
      <c r="G643" s="332">
        <v>3.3</v>
      </c>
      <c r="J643" s="332" t="s">
        <v>1622</v>
      </c>
    </row>
    <row r="644" spans="1:10" x14ac:dyDescent="0.25">
      <c r="A644" s="332">
        <v>857</v>
      </c>
      <c r="B644" s="332">
        <v>151</v>
      </c>
      <c r="C644" s="332" t="s">
        <v>260</v>
      </c>
      <c r="D644" s="332" t="s">
        <v>711</v>
      </c>
      <c r="E644" s="333">
        <v>44354.261277708334</v>
      </c>
      <c r="F644" s="332" t="s">
        <v>1614</v>
      </c>
      <c r="G644" s="332">
        <v>3.3</v>
      </c>
      <c r="I644" s="332">
        <v>10</v>
      </c>
    </row>
    <row r="645" spans="1:10" x14ac:dyDescent="0.25">
      <c r="A645" s="332">
        <v>858</v>
      </c>
      <c r="B645" s="332">
        <v>152</v>
      </c>
      <c r="C645" s="332" t="s">
        <v>1623</v>
      </c>
      <c r="D645" s="332" t="s">
        <v>706</v>
      </c>
      <c r="E645" s="333">
        <v>44354.261277708334</v>
      </c>
      <c r="F645" s="332" t="s">
        <v>1624</v>
      </c>
      <c r="G645" s="332">
        <v>3.3</v>
      </c>
    </row>
    <row r="646" spans="1:10" x14ac:dyDescent="0.25">
      <c r="A646" s="332">
        <v>859</v>
      </c>
      <c r="B646" s="332">
        <v>152</v>
      </c>
      <c r="C646" s="332" t="s">
        <v>948</v>
      </c>
      <c r="D646" s="332" t="s">
        <v>1625</v>
      </c>
      <c r="E646" s="333">
        <v>44354.261277708334</v>
      </c>
      <c r="F646" s="332" t="s">
        <v>1624</v>
      </c>
      <c r="G646" s="332">
        <v>3.3</v>
      </c>
    </row>
    <row r="647" spans="1:10" x14ac:dyDescent="0.25">
      <c r="A647" s="332">
        <v>860</v>
      </c>
      <c r="B647" s="332">
        <v>152</v>
      </c>
      <c r="C647" s="332" t="s">
        <v>798</v>
      </c>
      <c r="D647" s="332" t="s">
        <v>973</v>
      </c>
      <c r="E647" s="333">
        <v>44354.261277708334</v>
      </c>
      <c r="F647" s="332" t="s">
        <v>1624</v>
      </c>
      <c r="G647" s="332">
        <v>3.3</v>
      </c>
      <c r="J647" s="332" t="s">
        <v>1626</v>
      </c>
    </row>
    <row r="648" spans="1:10" x14ac:dyDescent="0.25">
      <c r="A648" s="332">
        <v>861</v>
      </c>
      <c r="B648" s="332">
        <v>152</v>
      </c>
      <c r="C648" s="332" t="s">
        <v>260</v>
      </c>
      <c r="D648" s="332" t="s">
        <v>711</v>
      </c>
      <c r="E648" s="333">
        <v>44354.261277708334</v>
      </c>
      <c r="F648" s="332" t="s">
        <v>1624</v>
      </c>
      <c r="G648" s="332">
        <v>3.3</v>
      </c>
      <c r="I648" s="332">
        <v>10</v>
      </c>
    </row>
    <row r="649" spans="1:10" x14ac:dyDescent="0.25">
      <c r="A649" s="332">
        <v>862</v>
      </c>
      <c r="B649" s="332">
        <v>153</v>
      </c>
      <c r="C649" s="332" t="s">
        <v>1627</v>
      </c>
      <c r="D649" s="332" t="s">
        <v>706</v>
      </c>
      <c r="E649" s="333">
        <v>44354.261277708334</v>
      </c>
      <c r="F649" s="332" t="s">
        <v>1628</v>
      </c>
      <c r="G649" s="332">
        <v>3.3</v>
      </c>
    </row>
    <row r="650" spans="1:10" x14ac:dyDescent="0.25">
      <c r="A650" s="332">
        <v>863</v>
      </c>
      <c r="B650" s="332">
        <v>153</v>
      </c>
      <c r="C650" s="332" t="s">
        <v>962</v>
      </c>
      <c r="D650" s="332" t="s">
        <v>1629</v>
      </c>
      <c r="E650" s="333">
        <v>44354.261277708334</v>
      </c>
      <c r="F650" s="332" t="s">
        <v>1628</v>
      </c>
      <c r="G650" s="332">
        <v>3.3</v>
      </c>
    </row>
    <row r="651" spans="1:10" x14ac:dyDescent="0.25">
      <c r="A651" s="332">
        <v>864</v>
      </c>
      <c r="B651" s="332">
        <v>153</v>
      </c>
      <c r="C651" s="332" t="s">
        <v>1102</v>
      </c>
      <c r="D651" s="332" t="s">
        <v>1103</v>
      </c>
      <c r="E651" s="333">
        <v>44354.261277708334</v>
      </c>
      <c r="F651" s="332" t="s">
        <v>1628</v>
      </c>
      <c r="G651" s="332">
        <v>3.3</v>
      </c>
      <c r="J651" s="332" t="s">
        <v>1626</v>
      </c>
    </row>
    <row r="652" spans="1:10" x14ac:dyDescent="0.25">
      <c r="A652" s="332">
        <v>865</v>
      </c>
      <c r="B652" s="332">
        <v>153</v>
      </c>
      <c r="C652" s="332" t="s">
        <v>260</v>
      </c>
      <c r="D652" s="332" t="s">
        <v>711</v>
      </c>
      <c r="E652" s="333">
        <v>44354.261277708334</v>
      </c>
      <c r="F652" s="332" t="s">
        <v>1628</v>
      </c>
      <c r="G652" s="332">
        <v>3.3</v>
      </c>
      <c r="I652" s="332">
        <v>10</v>
      </c>
    </row>
    <row r="653" spans="1:10" x14ac:dyDescent="0.25">
      <c r="A653" s="332">
        <v>866</v>
      </c>
      <c r="B653" s="332">
        <v>154</v>
      </c>
      <c r="C653" s="332" t="s">
        <v>1047</v>
      </c>
      <c r="D653" s="332" t="s">
        <v>706</v>
      </c>
      <c r="E653" s="333">
        <v>44354.261277708334</v>
      </c>
      <c r="F653" s="332" t="s">
        <v>1630</v>
      </c>
      <c r="G653" s="332">
        <v>3.3</v>
      </c>
      <c r="J653" s="332" t="s">
        <v>1631</v>
      </c>
    </row>
    <row r="654" spans="1:10" x14ac:dyDescent="0.25">
      <c r="A654" s="332">
        <v>867</v>
      </c>
      <c r="B654" s="332">
        <v>154</v>
      </c>
      <c r="C654" s="332" t="s">
        <v>720</v>
      </c>
      <c r="D654" s="332" t="s">
        <v>721</v>
      </c>
      <c r="E654" s="333">
        <v>44354.261277708334</v>
      </c>
      <c r="F654" s="332" t="s">
        <v>1630</v>
      </c>
      <c r="G654" s="332">
        <v>3.3</v>
      </c>
      <c r="J654" s="332" t="s">
        <v>928</v>
      </c>
    </row>
    <row r="655" spans="1:10" x14ac:dyDescent="0.25">
      <c r="A655" s="332">
        <v>868</v>
      </c>
      <c r="B655" s="332">
        <v>154</v>
      </c>
      <c r="C655" s="332" t="s">
        <v>260</v>
      </c>
      <c r="D655" s="332" t="s">
        <v>711</v>
      </c>
      <c r="E655" s="333">
        <v>44354.261277708334</v>
      </c>
      <c r="F655" s="332" t="s">
        <v>1630</v>
      </c>
      <c r="G655" s="332">
        <v>3.3</v>
      </c>
      <c r="I655" s="332">
        <v>10</v>
      </c>
    </row>
    <row r="656" spans="1:10" x14ac:dyDescent="0.25">
      <c r="A656" s="332">
        <v>869</v>
      </c>
      <c r="B656" s="332">
        <v>155</v>
      </c>
      <c r="C656" s="332" t="s">
        <v>1608</v>
      </c>
      <c r="D656" s="332" t="s">
        <v>706</v>
      </c>
      <c r="E656" s="333">
        <v>44354.261277708334</v>
      </c>
      <c r="F656" s="332" t="s">
        <v>1632</v>
      </c>
      <c r="G656" s="332">
        <v>3.3</v>
      </c>
    </row>
    <row r="657" spans="1:10" x14ac:dyDescent="0.25">
      <c r="A657" s="332">
        <v>870</v>
      </c>
      <c r="B657" s="332">
        <v>155</v>
      </c>
      <c r="C657" s="332" t="s">
        <v>1633</v>
      </c>
      <c r="D657" s="332" t="s">
        <v>730</v>
      </c>
      <c r="E657" s="333">
        <v>44354.261277708334</v>
      </c>
      <c r="F657" s="332" t="s">
        <v>1632</v>
      </c>
      <c r="G657" s="332">
        <v>3.3</v>
      </c>
      <c r="J657" s="332" t="s">
        <v>1634</v>
      </c>
    </row>
    <row r="658" spans="1:10" x14ac:dyDescent="0.25">
      <c r="A658" s="332">
        <v>871</v>
      </c>
      <c r="B658" s="332">
        <v>155</v>
      </c>
      <c r="C658" s="332" t="s">
        <v>1635</v>
      </c>
      <c r="D658" s="332" t="s">
        <v>1636</v>
      </c>
      <c r="E658" s="333">
        <v>44354.261277708334</v>
      </c>
      <c r="F658" s="332" t="s">
        <v>1632</v>
      </c>
      <c r="G658" s="332">
        <v>3.3</v>
      </c>
      <c r="J658" s="332" t="s">
        <v>1637</v>
      </c>
    </row>
    <row r="659" spans="1:10" x14ac:dyDescent="0.25">
      <c r="A659" s="332">
        <v>872</v>
      </c>
      <c r="B659" s="332">
        <v>155</v>
      </c>
      <c r="C659" s="332" t="s">
        <v>1638</v>
      </c>
      <c r="D659" s="332" t="s">
        <v>1639</v>
      </c>
      <c r="E659" s="333">
        <v>44354.261277708334</v>
      </c>
      <c r="F659" s="332" t="s">
        <v>1632</v>
      </c>
      <c r="G659" s="332">
        <v>3.3</v>
      </c>
      <c r="J659" s="332" t="s">
        <v>1640</v>
      </c>
    </row>
    <row r="660" spans="1:10" x14ac:dyDescent="0.25">
      <c r="A660" s="332">
        <v>873</v>
      </c>
      <c r="B660" s="332">
        <v>155</v>
      </c>
      <c r="C660" s="332" t="s">
        <v>1641</v>
      </c>
      <c r="D660" s="332" t="s">
        <v>1642</v>
      </c>
      <c r="E660" s="333">
        <v>44354.261277708334</v>
      </c>
      <c r="F660" s="332" t="s">
        <v>1632</v>
      </c>
      <c r="G660" s="332">
        <v>3.3</v>
      </c>
      <c r="J660" s="332" t="s">
        <v>1643</v>
      </c>
    </row>
    <row r="661" spans="1:10" x14ac:dyDescent="0.25">
      <c r="A661" s="332">
        <v>874</v>
      </c>
      <c r="B661" s="332">
        <v>155</v>
      </c>
      <c r="C661" s="332" t="s">
        <v>260</v>
      </c>
      <c r="D661" s="332" t="s">
        <v>711</v>
      </c>
      <c r="E661" s="333">
        <v>44354.261277708334</v>
      </c>
      <c r="F661" s="332" t="s">
        <v>1632</v>
      </c>
      <c r="G661" s="332">
        <v>3.3</v>
      </c>
      <c r="I661" s="332">
        <v>10</v>
      </c>
    </row>
    <row r="662" spans="1:10" x14ac:dyDescent="0.25">
      <c r="A662" s="332">
        <v>875</v>
      </c>
      <c r="B662" s="332">
        <v>156</v>
      </c>
      <c r="C662" s="332" t="s">
        <v>1644</v>
      </c>
      <c r="D662" s="332" t="s">
        <v>706</v>
      </c>
      <c r="E662" s="333">
        <v>44354.261277708334</v>
      </c>
      <c r="F662" s="332" t="s">
        <v>1645</v>
      </c>
      <c r="G662" s="332">
        <v>3.3</v>
      </c>
    </row>
    <row r="663" spans="1:10" x14ac:dyDescent="0.25">
      <c r="A663" s="332">
        <v>876</v>
      </c>
      <c r="B663" s="332">
        <v>156</v>
      </c>
      <c r="C663" s="332" t="s">
        <v>1646</v>
      </c>
      <c r="D663" s="332" t="s">
        <v>730</v>
      </c>
      <c r="E663" s="333">
        <v>44354.261277708334</v>
      </c>
      <c r="F663" s="332" t="s">
        <v>1645</v>
      </c>
      <c r="G663" s="332">
        <v>3.3</v>
      </c>
      <c r="J663" s="332" t="s">
        <v>1647</v>
      </c>
    </row>
    <row r="664" spans="1:10" x14ac:dyDescent="0.25">
      <c r="A664" s="332">
        <v>877</v>
      </c>
      <c r="B664" s="332">
        <v>156</v>
      </c>
      <c r="C664" s="332" t="s">
        <v>260</v>
      </c>
      <c r="D664" s="332" t="s">
        <v>711</v>
      </c>
      <c r="E664" s="333">
        <v>44354.261277708334</v>
      </c>
      <c r="F664" s="332" t="s">
        <v>1645</v>
      </c>
      <c r="G664" s="332">
        <v>3.3</v>
      </c>
      <c r="I664" s="332">
        <v>10</v>
      </c>
    </row>
    <row r="665" spans="1:10" x14ac:dyDescent="0.25">
      <c r="A665" s="332">
        <v>878</v>
      </c>
      <c r="B665" s="332">
        <v>157</v>
      </c>
      <c r="C665" s="332" t="s">
        <v>1102</v>
      </c>
      <c r="D665" s="332" t="s">
        <v>706</v>
      </c>
      <c r="E665" s="333">
        <v>44354.261277708334</v>
      </c>
      <c r="F665" s="332" t="s">
        <v>816</v>
      </c>
      <c r="G665" s="332">
        <v>3.3</v>
      </c>
      <c r="J665" s="332" t="s">
        <v>1648</v>
      </c>
    </row>
    <row r="666" spans="1:10" x14ac:dyDescent="0.25">
      <c r="A666" s="332">
        <v>879</v>
      </c>
      <c r="B666" s="332">
        <v>195</v>
      </c>
      <c r="C666" s="332" t="s">
        <v>696</v>
      </c>
      <c r="D666" s="332" t="s">
        <v>706</v>
      </c>
      <c r="E666" s="333">
        <v>45151.916678240741</v>
      </c>
      <c r="F666" s="332" t="s">
        <v>850</v>
      </c>
      <c r="G666" s="332" t="s">
        <v>810</v>
      </c>
    </row>
    <row r="667" spans="1:10" x14ac:dyDescent="0.25">
      <c r="A667" s="332">
        <v>880</v>
      </c>
      <c r="B667" s="332">
        <v>157</v>
      </c>
      <c r="C667" s="332" t="s">
        <v>1649</v>
      </c>
      <c r="D667" s="332" t="s">
        <v>730</v>
      </c>
      <c r="E667" s="333">
        <v>44354.261277708334</v>
      </c>
      <c r="F667" s="332" t="s">
        <v>816</v>
      </c>
      <c r="G667" s="332">
        <v>3.3</v>
      </c>
      <c r="J667" s="332" t="s">
        <v>731</v>
      </c>
    </row>
    <row r="668" spans="1:10" x14ac:dyDescent="0.25">
      <c r="A668" s="332">
        <v>881</v>
      </c>
      <c r="B668" s="332">
        <v>157</v>
      </c>
      <c r="C668" s="332" t="s">
        <v>1650</v>
      </c>
      <c r="D668" s="332" t="s">
        <v>1651</v>
      </c>
      <c r="E668" s="333">
        <v>44354.261277708334</v>
      </c>
      <c r="F668" s="332" t="s">
        <v>816</v>
      </c>
      <c r="G668" s="332">
        <v>3.3</v>
      </c>
      <c r="J668" s="332" t="s">
        <v>1652</v>
      </c>
    </row>
    <row r="669" spans="1:10" x14ac:dyDescent="0.25">
      <c r="A669" s="332">
        <v>888</v>
      </c>
      <c r="B669" s="332">
        <v>157</v>
      </c>
      <c r="C669" s="332" t="s">
        <v>260</v>
      </c>
      <c r="D669" s="332" t="s">
        <v>711</v>
      </c>
      <c r="E669" s="333">
        <v>44354.261277708334</v>
      </c>
      <c r="F669" s="332" t="s">
        <v>816</v>
      </c>
      <c r="G669" s="332">
        <v>3.3</v>
      </c>
      <c r="I669" s="332">
        <v>10</v>
      </c>
    </row>
    <row r="670" spans="1:10" x14ac:dyDescent="0.25">
      <c r="A670" s="332">
        <v>889</v>
      </c>
      <c r="B670" s="332">
        <v>158</v>
      </c>
      <c r="C670" s="332" t="s">
        <v>726</v>
      </c>
      <c r="D670" s="332" t="s">
        <v>706</v>
      </c>
      <c r="E670" s="333">
        <v>44354.261277708334</v>
      </c>
      <c r="F670" s="332" t="s">
        <v>1446</v>
      </c>
      <c r="G670" s="332">
        <v>3.3</v>
      </c>
      <c r="J670" s="332" t="s">
        <v>1653</v>
      </c>
    </row>
    <row r="671" spans="1:10" x14ac:dyDescent="0.25">
      <c r="A671" s="332">
        <v>890</v>
      </c>
      <c r="B671" s="332">
        <v>158</v>
      </c>
      <c r="C671" s="332" t="s">
        <v>729</v>
      </c>
      <c r="D671" s="332" t="s">
        <v>730</v>
      </c>
      <c r="E671" s="333">
        <v>44354.261277708334</v>
      </c>
      <c r="F671" s="332" t="s">
        <v>1446</v>
      </c>
      <c r="G671" s="332">
        <v>3.3</v>
      </c>
      <c r="J671" s="332" t="s">
        <v>731</v>
      </c>
    </row>
    <row r="672" spans="1:10" x14ac:dyDescent="0.25">
      <c r="A672" s="332">
        <v>891</v>
      </c>
      <c r="B672" s="332">
        <v>158</v>
      </c>
      <c r="C672" s="332" t="s">
        <v>260</v>
      </c>
      <c r="D672" s="332" t="s">
        <v>711</v>
      </c>
      <c r="E672" s="333">
        <v>44354.261277708334</v>
      </c>
      <c r="F672" s="332" t="s">
        <v>1446</v>
      </c>
      <c r="G672" s="332">
        <v>3.3</v>
      </c>
      <c r="I672" s="332">
        <v>10</v>
      </c>
    </row>
    <row r="673" spans="1:10" x14ac:dyDescent="0.25">
      <c r="A673" s="332">
        <v>892</v>
      </c>
      <c r="B673" s="332">
        <v>159</v>
      </c>
      <c r="C673" s="332" t="s">
        <v>798</v>
      </c>
      <c r="D673" s="332" t="s">
        <v>706</v>
      </c>
      <c r="E673" s="333">
        <v>44354.261277708334</v>
      </c>
      <c r="F673" s="332" t="s">
        <v>832</v>
      </c>
      <c r="G673" s="332">
        <v>3.3</v>
      </c>
      <c r="J673" s="332" t="s">
        <v>800</v>
      </c>
    </row>
    <row r="674" spans="1:10" x14ac:dyDescent="0.25">
      <c r="A674" s="332">
        <v>894</v>
      </c>
      <c r="B674" s="332">
        <v>159</v>
      </c>
      <c r="C674" s="332" t="s">
        <v>726</v>
      </c>
      <c r="D674" s="332" t="s">
        <v>801</v>
      </c>
      <c r="E674" s="333">
        <v>44354.261277708334</v>
      </c>
      <c r="F674" s="332" t="s">
        <v>832</v>
      </c>
      <c r="G674" s="332">
        <v>3.3</v>
      </c>
      <c r="J674" s="332" t="s">
        <v>802</v>
      </c>
    </row>
    <row r="675" spans="1:10" x14ac:dyDescent="0.25">
      <c r="A675" s="332">
        <v>895</v>
      </c>
      <c r="B675" s="332">
        <v>159</v>
      </c>
      <c r="C675" s="332" t="s">
        <v>720</v>
      </c>
      <c r="D675" s="332" t="s">
        <v>721</v>
      </c>
      <c r="E675" s="333">
        <v>44354.261277708334</v>
      </c>
      <c r="F675" s="332" t="s">
        <v>832</v>
      </c>
      <c r="G675" s="332">
        <v>3.3</v>
      </c>
      <c r="J675" s="332" t="s">
        <v>928</v>
      </c>
    </row>
    <row r="676" spans="1:10" x14ac:dyDescent="0.25">
      <c r="A676" s="332">
        <v>896</v>
      </c>
      <c r="B676" s="332">
        <v>159</v>
      </c>
      <c r="C676" s="332" t="s">
        <v>929</v>
      </c>
      <c r="D676" s="332" t="s">
        <v>930</v>
      </c>
      <c r="E676" s="333">
        <v>44354.261277708334</v>
      </c>
      <c r="F676" s="332" t="s">
        <v>832</v>
      </c>
      <c r="G676" s="332">
        <v>3.3</v>
      </c>
      <c r="J676" s="332" t="s">
        <v>1654</v>
      </c>
    </row>
    <row r="677" spans="1:10" x14ac:dyDescent="0.25">
      <c r="A677" s="332">
        <v>898</v>
      </c>
      <c r="B677" s="332">
        <v>159</v>
      </c>
      <c r="C677" s="332" t="s">
        <v>260</v>
      </c>
      <c r="D677" s="332" t="s">
        <v>711</v>
      </c>
      <c r="E677" s="333">
        <v>44354.261277708334</v>
      </c>
      <c r="F677" s="332" t="s">
        <v>832</v>
      </c>
      <c r="G677" s="332">
        <v>3.3</v>
      </c>
      <c r="I677" s="332">
        <v>10</v>
      </c>
    </row>
    <row r="678" spans="1:10" x14ac:dyDescent="0.25">
      <c r="A678" s="332">
        <v>899</v>
      </c>
      <c r="B678" s="332">
        <v>160</v>
      </c>
      <c r="C678" s="332" t="s">
        <v>1351</v>
      </c>
      <c r="D678" s="332" t="s">
        <v>706</v>
      </c>
      <c r="E678" s="333">
        <v>44354.261277708334</v>
      </c>
      <c r="F678" s="332" t="s">
        <v>1655</v>
      </c>
      <c r="G678" s="332">
        <v>3.3</v>
      </c>
      <c r="J678" s="332" t="s">
        <v>1656</v>
      </c>
    </row>
    <row r="679" spans="1:10" x14ac:dyDescent="0.25">
      <c r="A679" s="332">
        <v>900</v>
      </c>
      <c r="B679" s="332">
        <v>160</v>
      </c>
      <c r="C679" s="332" t="s">
        <v>1657</v>
      </c>
      <c r="D679" s="332" t="s">
        <v>1658</v>
      </c>
      <c r="E679" s="333">
        <v>44354.261277708334</v>
      </c>
      <c r="F679" s="332" t="s">
        <v>1655</v>
      </c>
      <c r="G679" s="332">
        <v>3.3</v>
      </c>
      <c r="J679" s="332" t="s">
        <v>1659</v>
      </c>
    </row>
    <row r="680" spans="1:10" x14ac:dyDescent="0.25">
      <c r="A680" s="332">
        <v>901</v>
      </c>
      <c r="B680" s="332">
        <v>160</v>
      </c>
      <c r="C680" s="332" t="s">
        <v>1660</v>
      </c>
      <c r="D680" s="332" t="s">
        <v>730</v>
      </c>
      <c r="E680" s="333">
        <v>44354.261277708334</v>
      </c>
      <c r="F680" s="332" t="s">
        <v>1655</v>
      </c>
      <c r="G680" s="332">
        <v>3.3</v>
      </c>
    </row>
    <row r="681" spans="1:10" x14ac:dyDescent="0.25">
      <c r="A681" s="332">
        <v>902</v>
      </c>
      <c r="B681" s="332">
        <v>160</v>
      </c>
      <c r="C681" s="332" t="s">
        <v>260</v>
      </c>
      <c r="D681" s="332" t="s">
        <v>711</v>
      </c>
      <c r="E681" s="333">
        <v>44354.261277708334</v>
      </c>
      <c r="F681" s="332" t="s">
        <v>1655</v>
      </c>
      <c r="G681" s="332">
        <v>3.3</v>
      </c>
      <c r="I681" s="332">
        <v>10</v>
      </c>
    </row>
    <row r="682" spans="1:10" x14ac:dyDescent="0.25">
      <c r="A682" s="332">
        <v>903</v>
      </c>
      <c r="B682" s="332">
        <v>161</v>
      </c>
      <c r="C682" s="332" t="s">
        <v>886</v>
      </c>
      <c r="D682" s="332" t="s">
        <v>706</v>
      </c>
      <c r="E682" s="333">
        <v>44354.261277708334</v>
      </c>
      <c r="F682" s="332" t="s">
        <v>1661</v>
      </c>
      <c r="G682" s="332">
        <v>3.3</v>
      </c>
    </row>
    <row r="683" spans="1:10" x14ac:dyDescent="0.25">
      <c r="A683" s="332">
        <v>904</v>
      </c>
      <c r="B683" s="332">
        <v>161</v>
      </c>
      <c r="C683" s="332" t="s">
        <v>889</v>
      </c>
      <c r="D683" s="332" t="s">
        <v>709</v>
      </c>
      <c r="E683" s="333">
        <v>44354.261277708334</v>
      </c>
      <c r="F683" s="332" t="s">
        <v>1661</v>
      </c>
      <c r="G683" s="332">
        <v>3.3</v>
      </c>
    </row>
    <row r="684" spans="1:10" x14ac:dyDescent="0.25">
      <c r="A684" s="332">
        <v>905</v>
      </c>
      <c r="B684" s="332">
        <v>161</v>
      </c>
      <c r="C684" s="332" t="s">
        <v>260</v>
      </c>
      <c r="D684" s="332" t="s">
        <v>711</v>
      </c>
      <c r="E684" s="333">
        <v>44354.261277708334</v>
      </c>
      <c r="F684" s="332" t="s">
        <v>1661</v>
      </c>
      <c r="G684" s="332">
        <v>3.3</v>
      </c>
      <c r="I684" s="332">
        <v>10</v>
      </c>
    </row>
    <row r="685" spans="1:10" x14ac:dyDescent="0.25">
      <c r="A685" s="332">
        <v>906</v>
      </c>
      <c r="B685" s="332">
        <v>162</v>
      </c>
      <c r="C685" s="332" t="s">
        <v>1662</v>
      </c>
      <c r="D685" s="332" t="s">
        <v>706</v>
      </c>
      <c r="E685" s="333">
        <v>44354.261277708334</v>
      </c>
      <c r="F685" s="332" t="s">
        <v>1663</v>
      </c>
      <c r="G685" s="332">
        <v>3.3</v>
      </c>
    </row>
    <row r="686" spans="1:10" x14ac:dyDescent="0.25">
      <c r="A686" s="332">
        <v>907</v>
      </c>
      <c r="B686" s="332">
        <v>162</v>
      </c>
      <c r="C686" s="332" t="s">
        <v>1664</v>
      </c>
      <c r="D686" s="332" t="s">
        <v>730</v>
      </c>
      <c r="E686" s="333">
        <v>44354.261277708334</v>
      </c>
      <c r="F686" s="332" t="s">
        <v>1663</v>
      </c>
      <c r="G686" s="332">
        <v>3.3</v>
      </c>
    </row>
    <row r="687" spans="1:10" x14ac:dyDescent="0.25">
      <c r="A687" s="332">
        <v>908</v>
      </c>
      <c r="B687" s="332">
        <v>162</v>
      </c>
      <c r="C687" s="332" t="s">
        <v>1665</v>
      </c>
      <c r="D687" s="332" t="s">
        <v>953</v>
      </c>
      <c r="E687" s="333">
        <v>44354.261277708334</v>
      </c>
      <c r="F687" s="332" t="s">
        <v>1663</v>
      </c>
      <c r="G687" s="332">
        <v>3.3</v>
      </c>
    </row>
    <row r="688" spans="1:10" x14ac:dyDescent="0.25">
      <c r="A688" s="332">
        <v>909</v>
      </c>
      <c r="B688" s="332">
        <v>162</v>
      </c>
      <c r="C688" s="332" t="s">
        <v>260</v>
      </c>
      <c r="D688" s="332" t="s">
        <v>711</v>
      </c>
      <c r="E688" s="333">
        <v>44354.261277708334</v>
      </c>
      <c r="F688" s="332" t="s">
        <v>1663</v>
      </c>
      <c r="G688" s="332">
        <v>3.3</v>
      </c>
      <c r="I688" s="332">
        <v>10</v>
      </c>
    </row>
    <row r="689" spans="1:10" x14ac:dyDescent="0.25">
      <c r="A689" s="332">
        <v>910</v>
      </c>
      <c r="B689" s="332">
        <v>163</v>
      </c>
      <c r="C689" s="332" t="s">
        <v>1665</v>
      </c>
      <c r="D689" s="332" t="s">
        <v>706</v>
      </c>
      <c r="E689" s="333">
        <v>44354.261277708334</v>
      </c>
      <c r="F689" s="332" t="s">
        <v>1666</v>
      </c>
      <c r="G689" s="332">
        <v>3.3</v>
      </c>
      <c r="J689" s="332" t="s">
        <v>1667</v>
      </c>
    </row>
    <row r="690" spans="1:10" x14ac:dyDescent="0.25">
      <c r="A690" s="332">
        <v>911</v>
      </c>
      <c r="B690" s="332">
        <v>163</v>
      </c>
      <c r="C690" s="332" t="s">
        <v>1668</v>
      </c>
      <c r="D690" s="332" t="s">
        <v>730</v>
      </c>
      <c r="E690" s="333">
        <v>44354.261277708334</v>
      </c>
      <c r="F690" s="332" t="s">
        <v>1666</v>
      </c>
      <c r="G690" s="332">
        <v>3.3</v>
      </c>
    </row>
    <row r="691" spans="1:10" x14ac:dyDescent="0.25">
      <c r="A691" s="332">
        <v>912</v>
      </c>
      <c r="B691" s="332">
        <v>163</v>
      </c>
      <c r="C691" s="332" t="s">
        <v>260</v>
      </c>
      <c r="D691" s="332" t="s">
        <v>711</v>
      </c>
      <c r="E691" s="333">
        <v>44354.261277708334</v>
      </c>
      <c r="F691" s="332" t="s">
        <v>1666</v>
      </c>
      <c r="G691" s="332">
        <v>3.3</v>
      </c>
      <c r="I691" s="332">
        <v>10</v>
      </c>
    </row>
    <row r="692" spans="1:10" x14ac:dyDescent="0.25">
      <c r="A692" s="332">
        <v>913</v>
      </c>
      <c r="B692" s="332">
        <v>164</v>
      </c>
      <c r="C692" s="332" t="s">
        <v>1669</v>
      </c>
      <c r="D692" s="332" t="s">
        <v>706</v>
      </c>
      <c r="E692" s="333">
        <v>44354.261277708334</v>
      </c>
      <c r="F692" s="332" t="s">
        <v>1670</v>
      </c>
      <c r="G692" s="332">
        <v>3.3</v>
      </c>
    </row>
    <row r="693" spans="1:10" x14ac:dyDescent="0.25">
      <c r="A693" s="332">
        <v>914</v>
      </c>
      <c r="B693" s="332">
        <v>164</v>
      </c>
      <c r="C693" s="332" t="s">
        <v>1671</v>
      </c>
      <c r="D693" s="332" t="s">
        <v>730</v>
      </c>
      <c r="E693" s="333">
        <v>44354.261277708334</v>
      </c>
      <c r="F693" s="332" t="s">
        <v>1670</v>
      </c>
      <c r="G693" s="332">
        <v>3.3</v>
      </c>
    </row>
    <row r="694" spans="1:10" x14ac:dyDescent="0.25">
      <c r="A694" s="332">
        <v>915</v>
      </c>
      <c r="B694" s="332">
        <v>164</v>
      </c>
      <c r="C694" s="332" t="s">
        <v>739</v>
      </c>
      <c r="D694" s="332" t="s">
        <v>721</v>
      </c>
      <c r="E694" s="333">
        <v>44354.261277708334</v>
      </c>
      <c r="F694" s="332" t="s">
        <v>1670</v>
      </c>
      <c r="G694" s="332">
        <v>3.3</v>
      </c>
      <c r="J694" s="332" t="s">
        <v>1672</v>
      </c>
    </row>
    <row r="695" spans="1:10" x14ac:dyDescent="0.25">
      <c r="A695" s="332">
        <v>916</v>
      </c>
      <c r="B695" s="332">
        <v>164</v>
      </c>
      <c r="C695" s="332" t="s">
        <v>1673</v>
      </c>
      <c r="D695" s="332" t="s">
        <v>953</v>
      </c>
      <c r="E695" s="333">
        <v>44354.261277708334</v>
      </c>
      <c r="F695" s="332" t="s">
        <v>1670</v>
      </c>
      <c r="G695" s="332">
        <v>3.3</v>
      </c>
    </row>
    <row r="696" spans="1:10" x14ac:dyDescent="0.25">
      <c r="A696" s="332">
        <v>917</v>
      </c>
      <c r="B696" s="332">
        <v>164</v>
      </c>
      <c r="C696" s="332" t="s">
        <v>260</v>
      </c>
      <c r="D696" s="332" t="s">
        <v>711</v>
      </c>
      <c r="E696" s="333">
        <v>44354.261277708334</v>
      </c>
      <c r="F696" s="332" t="s">
        <v>1670</v>
      </c>
      <c r="G696" s="332">
        <v>3.3</v>
      </c>
      <c r="I696" s="332">
        <v>10</v>
      </c>
    </row>
    <row r="697" spans="1:10" x14ac:dyDescent="0.25">
      <c r="A697" s="332">
        <v>918</v>
      </c>
      <c r="B697" s="332">
        <v>165</v>
      </c>
      <c r="C697" s="332" t="s">
        <v>798</v>
      </c>
      <c r="D697" s="332" t="s">
        <v>706</v>
      </c>
      <c r="E697" s="333">
        <v>44354.261277708334</v>
      </c>
      <c r="F697" s="332" t="s">
        <v>1674</v>
      </c>
      <c r="G697" s="332">
        <v>3.3</v>
      </c>
      <c r="J697" s="332" t="s">
        <v>1675</v>
      </c>
    </row>
    <row r="698" spans="1:10" x14ac:dyDescent="0.25">
      <c r="A698" s="332">
        <v>919</v>
      </c>
      <c r="B698" s="332">
        <v>165</v>
      </c>
      <c r="C698" s="332" t="s">
        <v>1669</v>
      </c>
      <c r="D698" s="332" t="s">
        <v>1676</v>
      </c>
      <c r="E698" s="333">
        <v>44354.261277708334</v>
      </c>
      <c r="F698" s="332" t="s">
        <v>1674</v>
      </c>
      <c r="G698" s="332">
        <v>3.3</v>
      </c>
    </row>
    <row r="699" spans="1:10" x14ac:dyDescent="0.25">
      <c r="A699" s="332">
        <v>920</v>
      </c>
      <c r="B699" s="332">
        <v>165</v>
      </c>
      <c r="C699" s="332" t="s">
        <v>861</v>
      </c>
      <c r="D699" s="332" t="s">
        <v>862</v>
      </c>
      <c r="E699" s="333">
        <v>44354.261277708334</v>
      </c>
      <c r="F699" s="332" t="s">
        <v>1674</v>
      </c>
      <c r="G699" s="332">
        <v>3.3</v>
      </c>
      <c r="J699" s="332" t="s">
        <v>1677</v>
      </c>
    </row>
    <row r="700" spans="1:10" x14ac:dyDescent="0.25">
      <c r="A700" s="332">
        <v>921</v>
      </c>
      <c r="B700" s="332">
        <v>165</v>
      </c>
      <c r="C700" s="332" t="s">
        <v>720</v>
      </c>
      <c r="D700" s="332" t="s">
        <v>1021</v>
      </c>
      <c r="E700" s="333">
        <v>44354.261277708334</v>
      </c>
      <c r="F700" s="332" t="s">
        <v>1674</v>
      </c>
      <c r="G700" s="332">
        <v>3.3</v>
      </c>
    </row>
    <row r="701" spans="1:10" x14ac:dyDescent="0.25">
      <c r="A701" s="332">
        <v>922</v>
      </c>
      <c r="B701" s="332">
        <v>165</v>
      </c>
      <c r="C701" s="332" t="s">
        <v>1678</v>
      </c>
      <c r="D701" s="332" t="s">
        <v>1679</v>
      </c>
      <c r="E701" s="333">
        <v>44354.261277708334</v>
      </c>
      <c r="F701" s="332" t="s">
        <v>1674</v>
      </c>
      <c r="G701" s="332">
        <v>3.3</v>
      </c>
    </row>
    <row r="702" spans="1:10" x14ac:dyDescent="0.25">
      <c r="A702" s="332">
        <v>923</v>
      </c>
      <c r="B702" s="332">
        <v>165</v>
      </c>
      <c r="C702" s="332" t="s">
        <v>260</v>
      </c>
      <c r="D702" s="332" t="s">
        <v>711</v>
      </c>
      <c r="E702" s="333">
        <v>44354.261277708334</v>
      </c>
      <c r="F702" s="332" t="s">
        <v>1674</v>
      </c>
      <c r="G702" s="332">
        <v>3.3</v>
      </c>
      <c r="I702" s="332">
        <v>10</v>
      </c>
    </row>
    <row r="703" spans="1:10" x14ac:dyDescent="0.25">
      <c r="A703" s="332">
        <v>924</v>
      </c>
      <c r="B703" s="332">
        <v>166</v>
      </c>
      <c r="C703" s="332" t="s">
        <v>1678</v>
      </c>
      <c r="D703" s="332" t="s">
        <v>706</v>
      </c>
      <c r="E703" s="333">
        <v>44354.261277708334</v>
      </c>
      <c r="F703" s="332" t="s">
        <v>1680</v>
      </c>
      <c r="G703" s="332">
        <v>3.3</v>
      </c>
    </row>
    <row r="704" spans="1:10" x14ac:dyDescent="0.25">
      <c r="A704" s="332">
        <v>925</v>
      </c>
      <c r="B704" s="332">
        <v>166</v>
      </c>
      <c r="C704" s="332" t="s">
        <v>1681</v>
      </c>
      <c r="D704" s="332" t="s">
        <v>709</v>
      </c>
      <c r="E704" s="333">
        <v>44354.261277708334</v>
      </c>
      <c r="F704" s="332" t="s">
        <v>1680</v>
      </c>
      <c r="G704" s="332">
        <v>3.3</v>
      </c>
    </row>
    <row r="705" spans="1:10" x14ac:dyDescent="0.25">
      <c r="A705" s="332">
        <v>926</v>
      </c>
      <c r="B705" s="332">
        <v>166</v>
      </c>
      <c r="C705" s="332" t="s">
        <v>260</v>
      </c>
      <c r="D705" s="332" t="s">
        <v>711</v>
      </c>
      <c r="E705" s="333">
        <v>44354.261277708334</v>
      </c>
      <c r="F705" s="332" t="s">
        <v>1680</v>
      </c>
      <c r="G705" s="332">
        <v>3.3</v>
      </c>
      <c r="I705" s="332">
        <v>10</v>
      </c>
    </row>
    <row r="706" spans="1:10" x14ac:dyDescent="0.25">
      <c r="A706" s="332">
        <v>927</v>
      </c>
      <c r="B706" s="332">
        <v>167</v>
      </c>
      <c r="C706" s="332" t="s">
        <v>1673</v>
      </c>
      <c r="D706" s="332" t="s">
        <v>706</v>
      </c>
      <c r="E706" s="333">
        <v>44354.261277708334</v>
      </c>
      <c r="F706" s="332" t="s">
        <v>1682</v>
      </c>
      <c r="G706" s="332">
        <v>3.3</v>
      </c>
    </row>
    <row r="707" spans="1:10" x14ac:dyDescent="0.25">
      <c r="A707" s="332">
        <v>928</v>
      </c>
      <c r="B707" s="332">
        <v>167</v>
      </c>
      <c r="C707" s="332" t="s">
        <v>1683</v>
      </c>
      <c r="D707" s="332" t="s">
        <v>730</v>
      </c>
      <c r="E707" s="333">
        <v>44354.261277708334</v>
      </c>
      <c r="F707" s="332" t="s">
        <v>1682</v>
      </c>
      <c r="G707" s="332">
        <v>3.3</v>
      </c>
    </row>
    <row r="708" spans="1:10" x14ac:dyDescent="0.25">
      <c r="A708" s="332">
        <v>929</v>
      </c>
      <c r="B708" s="332">
        <v>167</v>
      </c>
      <c r="C708" s="332" t="s">
        <v>260</v>
      </c>
      <c r="D708" s="332" t="s">
        <v>711</v>
      </c>
      <c r="E708" s="333">
        <v>44354.261277708334</v>
      </c>
      <c r="F708" s="332" t="s">
        <v>1682</v>
      </c>
      <c r="G708" s="332">
        <v>3.3</v>
      </c>
      <c r="I708" s="332">
        <v>10</v>
      </c>
    </row>
    <row r="709" spans="1:10" x14ac:dyDescent="0.25">
      <c r="A709" s="332">
        <v>930</v>
      </c>
      <c r="B709" s="332">
        <v>168</v>
      </c>
      <c r="C709" s="332" t="s">
        <v>966</v>
      </c>
      <c r="D709" s="332" t="s">
        <v>706</v>
      </c>
      <c r="E709" s="333">
        <v>44354.261277708334</v>
      </c>
      <c r="F709" s="332" t="s">
        <v>1684</v>
      </c>
      <c r="G709" s="332">
        <v>3.3</v>
      </c>
    </row>
    <row r="710" spans="1:10" x14ac:dyDescent="0.25">
      <c r="A710" s="332">
        <v>931</v>
      </c>
      <c r="B710" s="332">
        <v>168</v>
      </c>
      <c r="C710" s="332" t="s">
        <v>1685</v>
      </c>
      <c r="D710" s="332" t="s">
        <v>1686</v>
      </c>
      <c r="E710" s="333">
        <v>44354.261277708334</v>
      </c>
      <c r="F710" s="332" t="s">
        <v>1684</v>
      </c>
      <c r="G710" s="332">
        <v>3.3</v>
      </c>
    </row>
    <row r="711" spans="1:10" x14ac:dyDescent="0.25">
      <c r="A711" s="332">
        <v>932</v>
      </c>
      <c r="B711" s="332">
        <v>168</v>
      </c>
      <c r="C711" s="332" t="s">
        <v>260</v>
      </c>
      <c r="D711" s="332" t="s">
        <v>711</v>
      </c>
      <c r="E711" s="333">
        <v>44354.261277708334</v>
      </c>
      <c r="F711" s="332" t="s">
        <v>1684</v>
      </c>
      <c r="G711" s="332">
        <v>3.3</v>
      </c>
      <c r="I711" s="332">
        <v>10</v>
      </c>
    </row>
    <row r="712" spans="1:10" x14ac:dyDescent="0.25">
      <c r="A712" s="332">
        <v>933</v>
      </c>
      <c r="B712" s="332">
        <v>175</v>
      </c>
      <c r="C712" s="332" t="s">
        <v>952</v>
      </c>
      <c r="D712" s="332" t="s">
        <v>706</v>
      </c>
      <c r="E712" s="333">
        <v>44354.261277708334</v>
      </c>
      <c r="F712" s="332" t="s">
        <v>1687</v>
      </c>
      <c r="G712" s="332">
        <v>3.3</v>
      </c>
    </row>
    <row r="713" spans="1:10" x14ac:dyDescent="0.25">
      <c r="A713" s="332">
        <v>934</v>
      </c>
      <c r="B713" s="332">
        <v>175</v>
      </c>
      <c r="C713" s="332" t="s">
        <v>1688</v>
      </c>
      <c r="D713" s="332" t="s">
        <v>1689</v>
      </c>
      <c r="E713" s="333">
        <v>44354.261277708334</v>
      </c>
      <c r="F713" s="332" t="s">
        <v>1687</v>
      </c>
      <c r="G713" s="332">
        <v>3.3</v>
      </c>
    </row>
    <row r="714" spans="1:10" x14ac:dyDescent="0.25">
      <c r="A714" s="332">
        <v>935</v>
      </c>
      <c r="B714" s="332">
        <v>175</v>
      </c>
      <c r="C714" s="332" t="s">
        <v>260</v>
      </c>
      <c r="D714" s="332" t="s">
        <v>711</v>
      </c>
      <c r="E714" s="333">
        <v>44354.261277708334</v>
      </c>
      <c r="F714" s="332" t="s">
        <v>1687</v>
      </c>
      <c r="G714" s="332">
        <v>3.3</v>
      </c>
      <c r="I714" s="332">
        <v>10</v>
      </c>
    </row>
    <row r="715" spans="1:10" x14ac:dyDescent="0.25">
      <c r="A715" s="332">
        <v>936</v>
      </c>
      <c r="B715" s="332">
        <v>169</v>
      </c>
      <c r="C715" s="332" t="s">
        <v>726</v>
      </c>
      <c r="D715" s="332" t="s">
        <v>706</v>
      </c>
      <c r="E715" s="333">
        <v>44354.261277708334</v>
      </c>
      <c r="F715" s="332" t="s">
        <v>1473</v>
      </c>
      <c r="G715" s="332">
        <v>3.3</v>
      </c>
    </row>
    <row r="716" spans="1:10" x14ac:dyDescent="0.25">
      <c r="A716" s="332">
        <v>937</v>
      </c>
      <c r="B716" s="332">
        <v>169</v>
      </c>
      <c r="C716" s="332" t="s">
        <v>729</v>
      </c>
      <c r="D716" s="332" t="s">
        <v>730</v>
      </c>
      <c r="E716" s="333">
        <v>44354.261277708334</v>
      </c>
      <c r="F716" s="332" t="s">
        <v>1473</v>
      </c>
      <c r="G716" s="332">
        <v>3.3</v>
      </c>
      <c r="J716" s="332" t="s">
        <v>885</v>
      </c>
    </row>
    <row r="717" spans="1:10" x14ac:dyDescent="0.25">
      <c r="A717" s="332">
        <v>938</v>
      </c>
      <c r="B717" s="332">
        <v>169</v>
      </c>
      <c r="C717" s="332" t="s">
        <v>260</v>
      </c>
      <c r="D717" s="332" t="s">
        <v>711</v>
      </c>
      <c r="E717" s="333">
        <v>44354.261277708334</v>
      </c>
      <c r="F717" s="332" t="s">
        <v>1473</v>
      </c>
      <c r="G717" s="332">
        <v>3.3</v>
      </c>
      <c r="I717" s="332">
        <v>10</v>
      </c>
    </row>
    <row r="718" spans="1:10" x14ac:dyDescent="0.25">
      <c r="A718" s="332">
        <v>939</v>
      </c>
      <c r="B718" s="332">
        <v>170</v>
      </c>
      <c r="C718" s="332" t="s">
        <v>1394</v>
      </c>
      <c r="D718" s="332" t="s">
        <v>706</v>
      </c>
      <c r="E718" s="333">
        <v>44354.261277708334</v>
      </c>
      <c r="F718" s="332" t="s">
        <v>1690</v>
      </c>
      <c r="G718" s="332">
        <v>3.3</v>
      </c>
      <c r="J718" s="332" t="s">
        <v>1393</v>
      </c>
    </row>
    <row r="719" spans="1:10" x14ac:dyDescent="0.25">
      <c r="A719" s="332">
        <v>940</v>
      </c>
      <c r="B719" s="332">
        <v>170</v>
      </c>
      <c r="C719" s="332" t="s">
        <v>1691</v>
      </c>
      <c r="D719" s="332" t="s">
        <v>730</v>
      </c>
      <c r="E719" s="333">
        <v>44354.261277708334</v>
      </c>
      <c r="F719" s="332" t="s">
        <v>1690</v>
      </c>
      <c r="G719" s="332">
        <v>3.3</v>
      </c>
      <c r="J719" s="332" t="s">
        <v>1692</v>
      </c>
    </row>
    <row r="720" spans="1:10" x14ac:dyDescent="0.25">
      <c r="A720" s="332">
        <v>941</v>
      </c>
      <c r="B720" s="332">
        <v>170</v>
      </c>
      <c r="C720" s="332" t="s">
        <v>1693</v>
      </c>
      <c r="D720" s="332" t="s">
        <v>1694</v>
      </c>
      <c r="E720" s="333">
        <v>44354.261277708334</v>
      </c>
      <c r="F720" s="332" t="s">
        <v>1690</v>
      </c>
      <c r="G720" s="332">
        <v>3.3</v>
      </c>
      <c r="J720" s="332" t="s">
        <v>1695</v>
      </c>
    </row>
    <row r="721" spans="1:10" x14ac:dyDescent="0.25">
      <c r="A721" s="332">
        <v>944</v>
      </c>
      <c r="B721" s="332">
        <v>170</v>
      </c>
      <c r="C721" s="332" t="s">
        <v>260</v>
      </c>
      <c r="D721" s="332" t="s">
        <v>711</v>
      </c>
      <c r="E721" s="333">
        <v>44354.261277708334</v>
      </c>
      <c r="F721" s="332" t="s">
        <v>1690</v>
      </c>
      <c r="G721" s="332">
        <v>3.3</v>
      </c>
      <c r="I721" s="332">
        <v>10</v>
      </c>
    </row>
    <row r="722" spans="1:10" x14ac:dyDescent="0.25">
      <c r="A722" s="332">
        <v>945</v>
      </c>
      <c r="B722" s="332">
        <v>171</v>
      </c>
      <c r="C722" s="332" t="s">
        <v>1401</v>
      </c>
      <c r="D722" s="332" t="s">
        <v>706</v>
      </c>
      <c r="E722" s="333">
        <v>44354.261277708334</v>
      </c>
      <c r="F722" s="332" t="s">
        <v>1696</v>
      </c>
      <c r="G722" s="332">
        <v>3.3</v>
      </c>
    </row>
    <row r="723" spans="1:10" x14ac:dyDescent="0.25">
      <c r="A723" s="332">
        <v>946</v>
      </c>
      <c r="B723" s="332">
        <v>171</v>
      </c>
      <c r="C723" s="332" t="s">
        <v>1697</v>
      </c>
      <c r="D723" s="332" t="s">
        <v>1698</v>
      </c>
      <c r="E723" s="333">
        <v>44354.261277708334</v>
      </c>
      <c r="F723" s="332" t="s">
        <v>1696</v>
      </c>
      <c r="G723" s="332">
        <v>3.3</v>
      </c>
      <c r="J723" s="332" t="s">
        <v>1699</v>
      </c>
    </row>
    <row r="724" spans="1:10" x14ac:dyDescent="0.25">
      <c r="A724" s="332">
        <v>947</v>
      </c>
      <c r="B724" s="332">
        <v>171</v>
      </c>
      <c r="C724" s="332" t="s">
        <v>260</v>
      </c>
      <c r="D724" s="332" t="s">
        <v>711</v>
      </c>
      <c r="E724" s="333">
        <v>44354.261277708334</v>
      </c>
      <c r="F724" s="332" t="s">
        <v>1696</v>
      </c>
      <c r="G724" s="332">
        <v>3.3</v>
      </c>
      <c r="I724" s="332">
        <v>10</v>
      </c>
    </row>
    <row r="725" spans="1:10" x14ac:dyDescent="0.25">
      <c r="A725" s="332">
        <v>948</v>
      </c>
      <c r="B725" s="332">
        <v>172</v>
      </c>
      <c r="C725" s="332" t="s">
        <v>1415</v>
      </c>
      <c r="D725" s="332" t="s">
        <v>706</v>
      </c>
      <c r="E725" s="333">
        <v>44354.261277708334</v>
      </c>
      <c r="F725" s="332" t="s">
        <v>1700</v>
      </c>
      <c r="G725" s="332">
        <v>3.3</v>
      </c>
    </row>
    <row r="726" spans="1:10" x14ac:dyDescent="0.25">
      <c r="A726" s="332">
        <v>949</v>
      </c>
      <c r="B726" s="332">
        <v>172</v>
      </c>
      <c r="C726" s="332" t="s">
        <v>1701</v>
      </c>
      <c r="D726" s="332" t="s">
        <v>1702</v>
      </c>
      <c r="E726" s="333">
        <v>44354.261277708334</v>
      </c>
      <c r="F726" s="332" t="s">
        <v>1700</v>
      </c>
      <c r="G726" s="332">
        <v>3.3</v>
      </c>
      <c r="J726" s="332" t="s">
        <v>1703</v>
      </c>
    </row>
    <row r="727" spans="1:10" x14ac:dyDescent="0.25">
      <c r="A727" s="332">
        <v>950</v>
      </c>
      <c r="B727" s="332">
        <v>172</v>
      </c>
      <c r="C727" s="332" t="s">
        <v>260</v>
      </c>
      <c r="D727" s="332" t="s">
        <v>711</v>
      </c>
      <c r="E727" s="333">
        <v>44354.261277708334</v>
      </c>
      <c r="F727" s="332" t="s">
        <v>1700</v>
      </c>
      <c r="G727" s="332">
        <v>3.3</v>
      </c>
      <c r="I727" s="332">
        <v>10</v>
      </c>
    </row>
    <row r="728" spans="1:10" x14ac:dyDescent="0.25">
      <c r="A728" s="332">
        <v>951</v>
      </c>
      <c r="B728" s="332">
        <v>173</v>
      </c>
      <c r="C728" s="332" t="s">
        <v>1407</v>
      </c>
      <c r="D728" s="332" t="s">
        <v>706</v>
      </c>
      <c r="E728" s="333">
        <v>44354.261277708334</v>
      </c>
      <c r="F728" s="332" t="s">
        <v>1461</v>
      </c>
      <c r="G728" s="332" t="s">
        <v>756</v>
      </c>
      <c r="J728" s="332" t="s">
        <v>1704</v>
      </c>
    </row>
    <row r="729" spans="1:10" x14ac:dyDescent="0.25">
      <c r="A729" s="332">
        <v>952</v>
      </c>
      <c r="B729" s="332">
        <v>173</v>
      </c>
      <c r="C729" s="332" t="s">
        <v>1705</v>
      </c>
      <c r="D729" s="332" t="s">
        <v>1706</v>
      </c>
      <c r="E729" s="333">
        <v>44354.261277708334</v>
      </c>
      <c r="F729" s="332" t="s">
        <v>1461</v>
      </c>
      <c r="G729" s="332" t="s">
        <v>756</v>
      </c>
    </row>
    <row r="730" spans="1:10" x14ac:dyDescent="0.25">
      <c r="A730" s="332">
        <v>953</v>
      </c>
      <c r="B730" s="332">
        <v>173</v>
      </c>
      <c r="C730" s="332" t="s">
        <v>1707</v>
      </c>
      <c r="D730" s="332" t="s">
        <v>1708</v>
      </c>
      <c r="E730" s="333">
        <v>44354.261277708334</v>
      </c>
      <c r="F730" s="332" t="s">
        <v>1461</v>
      </c>
      <c r="G730" s="332" t="s">
        <v>756</v>
      </c>
    </row>
    <row r="731" spans="1:10" x14ac:dyDescent="0.25">
      <c r="A731" s="332">
        <v>954</v>
      </c>
      <c r="B731" s="332">
        <v>173</v>
      </c>
      <c r="C731" s="332" t="s">
        <v>1709</v>
      </c>
      <c r="D731" s="332" t="s">
        <v>1479</v>
      </c>
      <c r="E731" s="333">
        <v>44354.261277708334</v>
      </c>
      <c r="F731" s="332" t="s">
        <v>1461</v>
      </c>
      <c r="G731" s="332" t="s">
        <v>756</v>
      </c>
    </row>
    <row r="732" spans="1:10" x14ac:dyDescent="0.25">
      <c r="A732" s="332">
        <v>955</v>
      </c>
      <c r="B732" s="332">
        <v>173</v>
      </c>
      <c r="C732" s="332" t="s">
        <v>260</v>
      </c>
      <c r="D732" s="332" t="s">
        <v>711</v>
      </c>
      <c r="E732" s="333">
        <v>44354.261277708334</v>
      </c>
      <c r="F732" s="332" t="s">
        <v>1461</v>
      </c>
      <c r="G732" s="332">
        <v>3.3</v>
      </c>
      <c r="I732" s="332">
        <v>10</v>
      </c>
    </row>
    <row r="733" spans="1:10" x14ac:dyDescent="0.25">
      <c r="A733" s="332">
        <v>956</v>
      </c>
      <c r="B733" s="332">
        <v>174</v>
      </c>
      <c r="C733" s="332" t="s">
        <v>798</v>
      </c>
      <c r="D733" s="332" t="s">
        <v>706</v>
      </c>
      <c r="E733" s="333">
        <v>44354.261277708334</v>
      </c>
      <c r="F733" s="332" t="s">
        <v>1468</v>
      </c>
      <c r="G733" s="332">
        <v>3.3</v>
      </c>
      <c r="J733" s="332" t="s">
        <v>1710</v>
      </c>
    </row>
    <row r="734" spans="1:10" x14ac:dyDescent="0.25">
      <c r="A734" s="332">
        <v>957</v>
      </c>
      <c r="B734" s="332">
        <v>174</v>
      </c>
      <c r="C734" s="332" t="s">
        <v>726</v>
      </c>
      <c r="D734" s="332" t="s">
        <v>801</v>
      </c>
      <c r="E734" s="333">
        <v>44354.261277708334</v>
      </c>
      <c r="F734" s="332" t="s">
        <v>1468</v>
      </c>
      <c r="G734" s="332">
        <v>3.3</v>
      </c>
      <c r="J734" s="332" t="s">
        <v>1711</v>
      </c>
    </row>
    <row r="735" spans="1:10" x14ac:dyDescent="0.25">
      <c r="A735" s="332">
        <v>959</v>
      </c>
      <c r="B735" s="332">
        <v>174</v>
      </c>
      <c r="C735" s="332" t="s">
        <v>260</v>
      </c>
      <c r="D735" s="332" t="s">
        <v>711</v>
      </c>
      <c r="E735" s="333">
        <v>44354.261277708334</v>
      </c>
      <c r="F735" s="332" t="s">
        <v>1468</v>
      </c>
      <c r="G735" s="332">
        <v>3.3</v>
      </c>
      <c r="I735" s="332">
        <v>10</v>
      </c>
    </row>
    <row r="736" spans="1:10" x14ac:dyDescent="0.25">
      <c r="A736" s="332">
        <v>960</v>
      </c>
      <c r="B736" s="332">
        <v>176</v>
      </c>
      <c r="C736" s="332" t="s">
        <v>981</v>
      </c>
      <c r="D736" s="332" t="s">
        <v>706</v>
      </c>
      <c r="E736" s="333">
        <v>44354.261277708334</v>
      </c>
      <c r="F736" s="332" t="s">
        <v>1712</v>
      </c>
      <c r="G736" s="332">
        <v>3.3</v>
      </c>
    </row>
    <row r="737" spans="1:10" x14ac:dyDescent="0.25">
      <c r="A737" s="332">
        <v>961</v>
      </c>
      <c r="B737" s="332">
        <v>176</v>
      </c>
      <c r="C737" s="332" t="s">
        <v>1713</v>
      </c>
      <c r="D737" s="332" t="s">
        <v>730</v>
      </c>
      <c r="E737" s="333">
        <v>44354.261277708334</v>
      </c>
      <c r="F737" s="332" t="s">
        <v>1712</v>
      </c>
      <c r="G737" s="332">
        <v>3.3</v>
      </c>
    </row>
    <row r="738" spans="1:10" x14ac:dyDescent="0.25">
      <c r="A738" s="332">
        <v>962</v>
      </c>
      <c r="B738" s="332">
        <v>176</v>
      </c>
      <c r="C738" s="332" t="s">
        <v>1714</v>
      </c>
      <c r="D738" s="332" t="s">
        <v>1715</v>
      </c>
      <c r="E738" s="333">
        <v>44354.261277708334</v>
      </c>
      <c r="F738" s="332" t="s">
        <v>1712</v>
      </c>
      <c r="G738" s="332">
        <v>3.3</v>
      </c>
      <c r="J738" s="332" t="s">
        <v>1716</v>
      </c>
    </row>
    <row r="739" spans="1:10" x14ac:dyDescent="0.25">
      <c r="A739" s="332">
        <v>963</v>
      </c>
      <c r="B739" s="332">
        <v>176</v>
      </c>
      <c r="C739" s="332" t="s">
        <v>1717</v>
      </c>
      <c r="D739" s="332" t="s">
        <v>1718</v>
      </c>
      <c r="E739" s="333">
        <v>44354.261277708334</v>
      </c>
      <c r="F739" s="332" t="s">
        <v>1712</v>
      </c>
      <c r="G739" s="332">
        <v>3.3</v>
      </c>
    </row>
    <row r="740" spans="1:10" x14ac:dyDescent="0.25">
      <c r="A740" s="332">
        <v>964</v>
      </c>
      <c r="B740" s="332">
        <v>176</v>
      </c>
      <c r="C740" s="332" t="s">
        <v>1719</v>
      </c>
      <c r="D740" s="332" t="s">
        <v>1720</v>
      </c>
      <c r="E740" s="333">
        <v>44354.261277708334</v>
      </c>
      <c r="F740" s="332" t="s">
        <v>1712</v>
      </c>
      <c r="G740" s="332">
        <v>3.3</v>
      </c>
    </row>
    <row r="741" spans="1:10" x14ac:dyDescent="0.25">
      <c r="A741" s="332">
        <v>965</v>
      </c>
      <c r="B741" s="332">
        <v>176</v>
      </c>
      <c r="C741" s="332" t="s">
        <v>260</v>
      </c>
      <c r="D741" s="332" t="s">
        <v>711</v>
      </c>
      <c r="E741" s="333">
        <v>44354.261277708334</v>
      </c>
      <c r="F741" s="332" t="s">
        <v>1712</v>
      </c>
      <c r="G741" s="332">
        <v>3.3</v>
      </c>
      <c r="I741" s="332">
        <v>10</v>
      </c>
    </row>
    <row r="742" spans="1:10" x14ac:dyDescent="0.25">
      <c r="A742" s="332">
        <v>966</v>
      </c>
      <c r="B742" s="332">
        <v>177</v>
      </c>
      <c r="C742" s="332" t="s">
        <v>1719</v>
      </c>
      <c r="D742" s="332" t="s">
        <v>706</v>
      </c>
      <c r="E742" s="333">
        <v>44354.261277708334</v>
      </c>
      <c r="F742" s="332" t="s">
        <v>1721</v>
      </c>
      <c r="G742" s="332">
        <v>3.3</v>
      </c>
      <c r="J742" s="332" t="s">
        <v>1722</v>
      </c>
    </row>
    <row r="743" spans="1:10" x14ac:dyDescent="0.25">
      <c r="A743" s="332">
        <v>967</v>
      </c>
      <c r="B743" s="332">
        <v>177</v>
      </c>
      <c r="C743" s="332" t="s">
        <v>1723</v>
      </c>
      <c r="D743" s="332" t="s">
        <v>730</v>
      </c>
      <c r="E743" s="333">
        <v>44354.261277708334</v>
      </c>
      <c r="F743" s="332" t="s">
        <v>1721</v>
      </c>
      <c r="G743" s="332">
        <v>3.3</v>
      </c>
    </row>
    <row r="744" spans="1:10" x14ac:dyDescent="0.25">
      <c r="A744" s="332">
        <v>968</v>
      </c>
      <c r="B744" s="332">
        <v>177</v>
      </c>
      <c r="C744" s="332" t="s">
        <v>260</v>
      </c>
      <c r="D744" s="332" t="s">
        <v>711</v>
      </c>
      <c r="E744" s="333">
        <v>44354.261277708334</v>
      </c>
      <c r="F744" s="332" t="s">
        <v>1721</v>
      </c>
      <c r="G744" s="332">
        <v>3.3</v>
      </c>
      <c r="I744" s="332">
        <v>10</v>
      </c>
    </row>
    <row r="745" spans="1:10" x14ac:dyDescent="0.25">
      <c r="A745" s="332">
        <v>969</v>
      </c>
      <c r="B745" s="332">
        <v>178</v>
      </c>
      <c r="C745" s="332" t="s">
        <v>1714</v>
      </c>
      <c r="D745" s="332" t="s">
        <v>706</v>
      </c>
      <c r="E745" s="333">
        <v>44354.261277708334</v>
      </c>
      <c r="F745" s="332" t="s">
        <v>1724</v>
      </c>
      <c r="G745" s="332">
        <v>3.3</v>
      </c>
    </row>
    <row r="746" spans="1:10" x14ac:dyDescent="0.25">
      <c r="A746" s="332">
        <v>970</v>
      </c>
      <c r="B746" s="332">
        <v>178</v>
      </c>
      <c r="C746" s="332" t="s">
        <v>1725</v>
      </c>
      <c r="D746" s="332" t="s">
        <v>1726</v>
      </c>
      <c r="E746" s="333">
        <v>44354.261277708334</v>
      </c>
      <c r="F746" s="332" t="s">
        <v>1724</v>
      </c>
      <c r="G746" s="332">
        <v>3.3</v>
      </c>
      <c r="J746" s="332" t="s">
        <v>1716</v>
      </c>
    </row>
    <row r="747" spans="1:10" x14ac:dyDescent="0.25">
      <c r="A747" s="332">
        <v>971</v>
      </c>
      <c r="B747" s="332">
        <v>178</v>
      </c>
      <c r="C747" s="332" t="s">
        <v>260</v>
      </c>
      <c r="D747" s="332" t="s">
        <v>711</v>
      </c>
      <c r="E747" s="333">
        <v>44354.261277708334</v>
      </c>
      <c r="F747" s="332" t="s">
        <v>1724</v>
      </c>
      <c r="G747" s="332">
        <v>3.3</v>
      </c>
      <c r="I747" s="332">
        <v>10</v>
      </c>
    </row>
    <row r="748" spans="1:10" x14ac:dyDescent="0.25">
      <c r="A748" s="332">
        <v>972</v>
      </c>
      <c r="B748" s="332">
        <v>179</v>
      </c>
      <c r="C748" s="332" t="s">
        <v>1727</v>
      </c>
      <c r="D748" s="332" t="s">
        <v>706</v>
      </c>
      <c r="E748" s="333">
        <v>44354.261277708334</v>
      </c>
      <c r="F748" s="332" t="s">
        <v>1728</v>
      </c>
      <c r="G748" s="332">
        <v>3.3</v>
      </c>
    </row>
    <row r="749" spans="1:10" x14ac:dyDescent="0.25">
      <c r="A749" s="332">
        <v>973</v>
      </c>
      <c r="B749" s="332">
        <v>179</v>
      </c>
      <c r="C749" s="332" t="s">
        <v>1729</v>
      </c>
      <c r="D749" s="332" t="s">
        <v>1730</v>
      </c>
      <c r="E749" s="333">
        <v>44354.261277708334</v>
      </c>
      <c r="F749" s="332" t="s">
        <v>1728</v>
      </c>
      <c r="G749" s="332">
        <v>3.3</v>
      </c>
    </row>
    <row r="750" spans="1:10" x14ac:dyDescent="0.25">
      <c r="A750" s="332">
        <v>974</v>
      </c>
      <c r="B750" s="332">
        <v>179</v>
      </c>
      <c r="C750" s="332" t="s">
        <v>1731</v>
      </c>
      <c r="D750" s="332" t="s">
        <v>1021</v>
      </c>
      <c r="E750" s="333">
        <v>44354.261277708334</v>
      </c>
      <c r="F750" s="332" t="s">
        <v>1728</v>
      </c>
      <c r="G750" s="332">
        <v>3.3</v>
      </c>
    </row>
    <row r="751" spans="1:10" x14ac:dyDescent="0.25">
      <c r="A751" s="332">
        <v>975</v>
      </c>
      <c r="B751" s="332">
        <v>179</v>
      </c>
      <c r="C751" s="332" t="s">
        <v>260</v>
      </c>
      <c r="D751" s="332" t="s">
        <v>711</v>
      </c>
      <c r="E751" s="333">
        <v>44354.261277708334</v>
      </c>
      <c r="F751" s="332" t="s">
        <v>1728</v>
      </c>
      <c r="G751" s="332">
        <v>3.3</v>
      </c>
      <c r="I751" s="332">
        <v>10</v>
      </c>
    </row>
    <row r="752" spans="1:10" x14ac:dyDescent="0.25">
      <c r="A752" s="332">
        <v>989</v>
      </c>
      <c r="B752" s="332">
        <v>46</v>
      </c>
      <c r="C752" s="332" t="s">
        <v>1020</v>
      </c>
      <c r="D752" s="332" t="s">
        <v>1021</v>
      </c>
      <c r="E752" s="333">
        <v>44401.45168189815</v>
      </c>
      <c r="F752" s="332" t="s">
        <v>1024</v>
      </c>
      <c r="G752" s="332">
        <v>3.3</v>
      </c>
      <c r="J752" s="332" t="s">
        <v>1732</v>
      </c>
    </row>
    <row r="753" spans="1:10" x14ac:dyDescent="0.25">
      <c r="A753" s="332">
        <v>990</v>
      </c>
      <c r="B753" s="332">
        <v>182</v>
      </c>
      <c r="C753" s="332" t="s">
        <v>1733</v>
      </c>
      <c r="D753" s="332" t="s">
        <v>706</v>
      </c>
      <c r="E753" s="333">
        <v>44711.000004849535</v>
      </c>
      <c r="F753" s="332" t="s">
        <v>1734</v>
      </c>
      <c r="G753" s="332" t="s">
        <v>806</v>
      </c>
      <c r="J753" s="332" t="s">
        <v>1735</v>
      </c>
    </row>
    <row r="754" spans="1:10" x14ac:dyDescent="0.25">
      <c r="A754" s="332">
        <v>992</v>
      </c>
      <c r="B754" s="332">
        <v>136</v>
      </c>
      <c r="C754" s="332" t="s">
        <v>1736</v>
      </c>
      <c r="D754" s="332" t="s">
        <v>1737</v>
      </c>
      <c r="E754" s="333">
        <v>45080.847453703704</v>
      </c>
      <c r="F754" s="332" t="s">
        <v>1134</v>
      </c>
      <c r="G754" s="332" t="s">
        <v>806</v>
      </c>
      <c r="J754" s="332" t="s">
        <v>1738</v>
      </c>
    </row>
    <row r="755" spans="1:10" x14ac:dyDescent="0.25">
      <c r="A755" s="332">
        <v>994</v>
      </c>
      <c r="B755" s="332">
        <v>182</v>
      </c>
      <c r="C755" s="332" t="s">
        <v>1664</v>
      </c>
      <c r="D755" s="332" t="s">
        <v>730</v>
      </c>
      <c r="E755" s="333">
        <v>44711.000004849535</v>
      </c>
      <c r="F755" s="332" t="s">
        <v>1734</v>
      </c>
      <c r="G755" s="332" t="s">
        <v>806</v>
      </c>
      <c r="J755" s="332" t="s">
        <v>731</v>
      </c>
    </row>
    <row r="756" spans="1:10" x14ac:dyDescent="0.25">
      <c r="A756" s="332">
        <v>995</v>
      </c>
      <c r="B756" s="332">
        <v>182</v>
      </c>
      <c r="C756" s="332" t="s">
        <v>1739</v>
      </c>
      <c r="D756" s="332" t="s">
        <v>1740</v>
      </c>
      <c r="E756" s="333">
        <v>44711.000004849535</v>
      </c>
      <c r="F756" s="332" t="s">
        <v>1734</v>
      </c>
      <c r="G756" s="332" t="s">
        <v>806</v>
      </c>
    </row>
    <row r="757" spans="1:10" x14ac:dyDescent="0.25">
      <c r="A757" s="332">
        <v>996</v>
      </c>
      <c r="B757" s="332">
        <v>182</v>
      </c>
      <c r="C757" s="332" t="s">
        <v>1741</v>
      </c>
      <c r="D757" s="332" t="s">
        <v>1742</v>
      </c>
      <c r="E757" s="333">
        <v>44711.000004849535</v>
      </c>
      <c r="F757" s="332" t="s">
        <v>1734</v>
      </c>
      <c r="G757" s="332" t="s">
        <v>806</v>
      </c>
      <c r="J757" s="332" t="s">
        <v>1743</v>
      </c>
    </row>
    <row r="758" spans="1:10" x14ac:dyDescent="0.25">
      <c r="A758" s="332">
        <v>997</v>
      </c>
      <c r="B758" s="332">
        <v>136</v>
      </c>
      <c r="C758" s="332" t="s">
        <v>1744</v>
      </c>
      <c r="D758" s="332" t="s">
        <v>1745</v>
      </c>
      <c r="E758" s="333">
        <v>45080.847453703704</v>
      </c>
      <c r="F758" s="332" t="s">
        <v>1134</v>
      </c>
      <c r="G758" s="332" t="s">
        <v>806</v>
      </c>
    </row>
    <row r="759" spans="1:10" x14ac:dyDescent="0.25">
      <c r="A759" s="332">
        <v>998</v>
      </c>
      <c r="B759" s="332">
        <v>182</v>
      </c>
      <c r="C759" s="332" t="s">
        <v>260</v>
      </c>
      <c r="D759" s="332" t="s">
        <v>711</v>
      </c>
      <c r="E759" s="333">
        <v>44711.000004849535</v>
      </c>
      <c r="F759" s="332" t="s">
        <v>1734</v>
      </c>
      <c r="G759" s="332" t="s">
        <v>806</v>
      </c>
      <c r="I759" s="332">
        <v>10</v>
      </c>
    </row>
    <row r="760" spans="1:10" x14ac:dyDescent="0.25">
      <c r="A760" s="332">
        <v>1000</v>
      </c>
      <c r="B760" s="332">
        <v>148</v>
      </c>
      <c r="C760" s="332" t="s">
        <v>1746</v>
      </c>
      <c r="D760" s="332" t="s">
        <v>1747</v>
      </c>
      <c r="E760" s="332" t="s">
        <v>1748</v>
      </c>
      <c r="F760" s="332" t="s">
        <v>814</v>
      </c>
      <c r="G760" s="332" t="s">
        <v>1749</v>
      </c>
      <c r="J760" s="332" t="s">
        <v>1750</v>
      </c>
    </row>
    <row r="761" spans="1:10" x14ac:dyDescent="0.25">
      <c r="A761" s="332">
        <v>1001</v>
      </c>
      <c r="B761" s="332">
        <v>148</v>
      </c>
      <c r="C761" s="332" t="s">
        <v>846</v>
      </c>
      <c r="D761" s="332" t="s">
        <v>847</v>
      </c>
      <c r="E761" s="333">
        <v>45265.211869861108</v>
      </c>
      <c r="F761" s="332" t="s">
        <v>814</v>
      </c>
      <c r="G761" s="332" t="s">
        <v>810</v>
      </c>
    </row>
    <row r="762" spans="1:10" x14ac:dyDescent="0.25">
      <c r="A762" s="332">
        <v>1002</v>
      </c>
      <c r="B762" s="332">
        <v>21</v>
      </c>
      <c r="C762" s="332" t="s">
        <v>741</v>
      </c>
      <c r="D762" s="332" t="s">
        <v>1170</v>
      </c>
      <c r="E762" s="333">
        <v>44589.923871909719</v>
      </c>
      <c r="F762" s="332" t="s">
        <v>872</v>
      </c>
      <c r="G762" s="332" t="s">
        <v>1751</v>
      </c>
      <c r="I762" s="332">
        <v>1</v>
      </c>
      <c r="J762" s="332" t="s">
        <v>1752</v>
      </c>
    </row>
    <row r="763" spans="1:10" x14ac:dyDescent="0.25">
      <c r="A763" s="332">
        <v>1003</v>
      </c>
      <c r="B763" s="332">
        <v>195</v>
      </c>
      <c r="C763" s="332" t="s">
        <v>1753</v>
      </c>
      <c r="D763" s="332" t="s">
        <v>1754</v>
      </c>
      <c r="E763" s="333">
        <v>45151.916678240741</v>
      </c>
      <c r="F763" s="332" t="s">
        <v>850</v>
      </c>
      <c r="G763" s="332" t="s">
        <v>810</v>
      </c>
      <c r="J763" s="332" t="s">
        <v>1755</v>
      </c>
    </row>
    <row r="764" spans="1:10" x14ac:dyDescent="0.25">
      <c r="A764" s="332">
        <v>1006</v>
      </c>
      <c r="B764" s="332">
        <v>183</v>
      </c>
      <c r="C764" s="332" t="s">
        <v>1454</v>
      </c>
      <c r="D764" s="332" t="s">
        <v>706</v>
      </c>
      <c r="E764" s="333">
        <v>44591.795325844905</v>
      </c>
      <c r="F764" s="332" t="s">
        <v>1756</v>
      </c>
      <c r="G764" s="332" t="s">
        <v>1757</v>
      </c>
    </row>
    <row r="765" spans="1:10" x14ac:dyDescent="0.25">
      <c r="A765" s="332">
        <v>1007</v>
      </c>
      <c r="B765" s="332">
        <v>183</v>
      </c>
      <c r="C765" s="332" t="s">
        <v>798</v>
      </c>
      <c r="D765" s="332" t="s">
        <v>973</v>
      </c>
      <c r="E765" s="333">
        <v>44591.795325844905</v>
      </c>
      <c r="F765" s="332" t="s">
        <v>1756</v>
      </c>
      <c r="G765" s="332" t="s">
        <v>1757</v>
      </c>
      <c r="I765" s="332">
        <v>7</v>
      </c>
    </row>
    <row r="766" spans="1:10" x14ac:dyDescent="0.25">
      <c r="A766" s="332">
        <v>1008</v>
      </c>
      <c r="B766" s="332">
        <v>183</v>
      </c>
      <c r="C766" s="332" t="s">
        <v>712</v>
      </c>
      <c r="D766" s="332" t="s">
        <v>953</v>
      </c>
      <c r="E766" s="333">
        <v>44591.795325844905</v>
      </c>
      <c r="F766" s="332" t="s">
        <v>1756</v>
      </c>
      <c r="G766" s="332" t="s">
        <v>1757</v>
      </c>
      <c r="I766" s="332">
        <v>6</v>
      </c>
    </row>
    <row r="767" spans="1:10" x14ac:dyDescent="0.25">
      <c r="A767" s="332">
        <v>1009</v>
      </c>
      <c r="B767" s="332">
        <v>183</v>
      </c>
      <c r="C767" s="332" t="s">
        <v>260</v>
      </c>
      <c r="D767" s="332" t="s">
        <v>711</v>
      </c>
      <c r="E767" s="333">
        <v>44591.795325844905</v>
      </c>
      <c r="F767" s="332" t="s">
        <v>1756</v>
      </c>
      <c r="G767" s="332" t="s">
        <v>1757</v>
      </c>
      <c r="I767" s="332">
        <v>10</v>
      </c>
    </row>
    <row r="768" spans="1:10" x14ac:dyDescent="0.25">
      <c r="A768" s="332">
        <v>1010</v>
      </c>
      <c r="B768" s="332">
        <v>184</v>
      </c>
      <c r="C768" s="332" t="s">
        <v>1454</v>
      </c>
      <c r="D768" s="332" t="s">
        <v>706</v>
      </c>
      <c r="E768" s="333">
        <v>44591.795325844905</v>
      </c>
      <c r="F768" s="332" t="s">
        <v>1758</v>
      </c>
      <c r="G768" s="332" t="s">
        <v>1757</v>
      </c>
    </row>
    <row r="769" spans="1:10" x14ac:dyDescent="0.25">
      <c r="A769" s="332">
        <v>1011</v>
      </c>
      <c r="B769" s="332">
        <v>184</v>
      </c>
      <c r="C769" s="332" t="s">
        <v>798</v>
      </c>
      <c r="D769" s="332" t="s">
        <v>973</v>
      </c>
      <c r="E769" s="333">
        <v>44591.795325844905</v>
      </c>
      <c r="F769" s="332" t="s">
        <v>1758</v>
      </c>
      <c r="G769" s="332" t="s">
        <v>1757</v>
      </c>
    </row>
    <row r="770" spans="1:10" x14ac:dyDescent="0.25">
      <c r="A770" s="332">
        <v>1012</v>
      </c>
      <c r="B770" s="332">
        <v>184</v>
      </c>
      <c r="C770" s="332" t="s">
        <v>1102</v>
      </c>
      <c r="D770" s="332" t="s">
        <v>953</v>
      </c>
      <c r="E770" s="333">
        <v>44591.795325844905</v>
      </c>
      <c r="F770" s="332" t="s">
        <v>1758</v>
      </c>
      <c r="G770" s="332" t="s">
        <v>1757</v>
      </c>
    </row>
    <row r="771" spans="1:10" x14ac:dyDescent="0.25">
      <c r="A771" s="332">
        <v>1013</v>
      </c>
      <c r="B771" s="332">
        <v>184</v>
      </c>
      <c r="C771" s="332" t="s">
        <v>260</v>
      </c>
      <c r="D771" s="332" t="s">
        <v>711</v>
      </c>
      <c r="E771" s="333">
        <v>44591.795325844905</v>
      </c>
      <c r="F771" s="332" t="s">
        <v>1758</v>
      </c>
      <c r="G771" s="332" t="s">
        <v>1757</v>
      </c>
      <c r="I771" s="332">
        <v>10</v>
      </c>
    </row>
    <row r="772" spans="1:10" x14ac:dyDescent="0.25">
      <c r="A772" s="332">
        <v>1014</v>
      </c>
      <c r="B772" s="332">
        <v>185</v>
      </c>
      <c r="C772" s="332" t="s">
        <v>1454</v>
      </c>
      <c r="D772" s="332" t="s">
        <v>706</v>
      </c>
      <c r="E772" s="333">
        <v>44591.795325844905</v>
      </c>
      <c r="F772" s="332" t="s">
        <v>1759</v>
      </c>
      <c r="G772" s="332" t="s">
        <v>1757</v>
      </c>
    </row>
    <row r="773" spans="1:10" x14ac:dyDescent="0.25">
      <c r="A773" s="332">
        <v>1015</v>
      </c>
      <c r="B773" s="332">
        <v>185</v>
      </c>
      <c r="C773" s="332" t="s">
        <v>798</v>
      </c>
      <c r="D773" s="332" t="s">
        <v>973</v>
      </c>
      <c r="E773" s="333">
        <v>44591.795325844905</v>
      </c>
      <c r="F773" s="332" t="s">
        <v>1759</v>
      </c>
      <c r="G773" s="332" t="s">
        <v>1757</v>
      </c>
    </row>
    <row r="774" spans="1:10" x14ac:dyDescent="0.25">
      <c r="A774" s="332">
        <v>1016</v>
      </c>
      <c r="B774" s="332">
        <v>185</v>
      </c>
      <c r="C774" s="332" t="s">
        <v>906</v>
      </c>
      <c r="D774" s="332" t="s">
        <v>953</v>
      </c>
      <c r="E774" s="333">
        <v>44591.795325844905</v>
      </c>
      <c r="F774" s="332" t="s">
        <v>1759</v>
      </c>
      <c r="G774" s="332" t="s">
        <v>1757</v>
      </c>
    </row>
    <row r="775" spans="1:10" x14ac:dyDescent="0.25">
      <c r="A775" s="332">
        <v>1017</v>
      </c>
      <c r="B775" s="332">
        <v>185</v>
      </c>
      <c r="C775" s="332" t="s">
        <v>260</v>
      </c>
      <c r="D775" s="332" t="s">
        <v>711</v>
      </c>
      <c r="E775" s="333">
        <v>44591.795325844905</v>
      </c>
      <c r="F775" s="332" t="s">
        <v>1759</v>
      </c>
      <c r="G775" s="332" t="s">
        <v>1757</v>
      </c>
      <c r="I775" s="332">
        <v>10</v>
      </c>
    </row>
    <row r="776" spans="1:10" x14ac:dyDescent="0.25">
      <c r="A776" s="332">
        <v>1018</v>
      </c>
      <c r="B776" s="332">
        <v>186</v>
      </c>
      <c r="C776" s="332" t="s">
        <v>1454</v>
      </c>
      <c r="D776" s="332" t="s">
        <v>706</v>
      </c>
      <c r="E776" s="333">
        <v>44591.795325844905</v>
      </c>
      <c r="F776" s="332" t="s">
        <v>1760</v>
      </c>
      <c r="G776" s="332" t="s">
        <v>1757</v>
      </c>
    </row>
    <row r="777" spans="1:10" x14ac:dyDescent="0.25">
      <c r="A777" s="332">
        <v>1019</v>
      </c>
      <c r="B777" s="332">
        <v>186</v>
      </c>
      <c r="C777" s="332" t="s">
        <v>798</v>
      </c>
      <c r="D777" s="332" t="s">
        <v>973</v>
      </c>
      <c r="E777" s="333">
        <v>44591.795325844905</v>
      </c>
      <c r="F777" s="332" t="s">
        <v>1760</v>
      </c>
      <c r="G777" s="332" t="s">
        <v>1757</v>
      </c>
    </row>
    <row r="778" spans="1:10" x14ac:dyDescent="0.25">
      <c r="A778" s="332">
        <v>1020</v>
      </c>
      <c r="B778" s="332">
        <v>186</v>
      </c>
      <c r="C778" s="332" t="s">
        <v>1029</v>
      </c>
      <c r="D778" s="332" t="s">
        <v>953</v>
      </c>
      <c r="E778" s="333">
        <v>44591.795325844905</v>
      </c>
      <c r="F778" s="332" t="s">
        <v>1760</v>
      </c>
      <c r="G778" s="332" t="s">
        <v>1757</v>
      </c>
    </row>
    <row r="779" spans="1:10" x14ac:dyDescent="0.25">
      <c r="A779" s="332">
        <v>1021</v>
      </c>
      <c r="B779" s="332">
        <v>186</v>
      </c>
      <c r="C779" s="332" t="s">
        <v>260</v>
      </c>
      <c r="D779" s="332" t="s">
        <v>711</v>
      </c>
      <c r="E779" s="333">
        <v>44591.795325844905</v>
      </c>
      <c r="F779" s="332" t="s">
        <v>1760</v>
      </c>
      <c r="G779" s="332" t="s">
        <v>1757</v>
      </c>
      <c r="I779" s="332">
        <v>10</v>
      </c>
    </row>
    <row r="780" spans="1:10" x14ac:dyDescent="0.25">
      <c r="A780" s="332">
        <v>1022</v>
      </c>
      <c r="B780" s="332">
        <v>182</v>
      </c>
      <c r="C780" s="332" t="s">
        <v>1761</v>
      </c>
      <c r="D780" s="332" t="s">
        <v>990</v>
      </c>
      <c r="E780" s="333">
        <v>44711.000004849535</v>
      </c>
      <c r="F780" s="332" t="s">
        <v>1734</v>
      </c>
      <c r="G780" s="332" t="s">
        <v>806</v>
      </c>
      <c r="J780" s="332" t="s">
        <v>1762</v>
      </c>
    </row>
    <row r="781" spans="1:10" x14ac:dyDescent="0.25">
      <c r="A781" s="332">
        <v>1023</v>
      </c>
      <c r="B781" s="332">
        <v>147</v>
      </c>
      <c r="C781" s="332" t="s">
        <v>260</v>
      </c>
      <c r="D781" s="332" t="s">
        <v>711</v>
      </c>
      <c r="E781" s="333">
        <v>45119</v>
      </c>
      <c r="F781" s="332" t="s">
        <v>1584</v>
      </c>
      <c r="G781" s="332" t="s">
        <v>756</v>
      </c>
      <c r="I781" s="332">
        <v>10</v>
      </c>
      <c r="J781" s="332" t="s">
        <v>1762</v>
      </c>
    </row>
    <row r="782" spans="1:10" x14ac:dyDescent="0.25">
      <c r="A782" s="332">
        <v>1024</v>
      </c>
      <c r="B782" s="332">
        <v>182</v>
      </c>
      <c r="C782" s="332" t="s">
        <v>981</v>
      </c>
      <c r="D782" s="332" t="s">
        <v>953</v>
      </c>
      <c r="E782" s="333">
        <v>44711.000004849535</v>
      </c>
      <c r="F782" s="332" t="s">
        <v>1734</v>
      </c>
      <c r="G782" s="332" t="s">
        <v>806</v>
      </c>
    </row>
    <row r="783" spans="1:10" x14ac:dyDescent="0.25">
      <c r="A783" s="332">
        <v>1027</v>
      </c>
      <c r="B783" s="332">
        <v>157</v>
      </c>
      <c r="C783" s="332" t="s">
        <v>1547</v>
      </c>
      <c r="D783" s="332" t="s">
        <v>1548</v>
      </c>
      <c r="E783" s="333">
        <v>45383.8516928588</v>
      </c>
      <c r="F783" s="332" t="s">
        <v>816</v>
      </c>
      <c r="G783" s="332" t="s">
        <v>810</v>
      </c>
    </row>
    <row r="784" spans="1:10" x14ac:dyDescent="0.25">
      <c r="A784" s="332">
        <v>1028</v>
      </c>
      <c r="B784" s="332">
        <v>10</v>
      </c>
      <c r="C784" s="332" t="s">
        <v>1547</v>
      </c>
      <c r="D784" s="332" t="s">
        <v>1548</v>
      </c>
      <c r="E784" s="333">
        <v>45383.8516928588</v>
      </c>
      <c r="F784" s="332" t="s">
        <v>791</v>
      </c>
      <c r="G784" s="332" t="s">
        <v>810</v>
      </c>
    </row>
    <row r="785" spans="1:10" x14ac:dyDescent="0.25">
      <c r="A785" s="332">
        <v>1030</v>
      </c>
      <c r="B785" s="332">
        <v>8</v>
      </c>
      <c r="C785" s="332" t="s">
        <v>1547</v>
      </c>
      <c r="D785" s="332" t="s">
        <v>1548</v>
      </c>
      <c r="E785" s="333">
        <v>45383.8516928588</v>
      </c>
      <c r="F785" s="332" t="s">
        <v>771</v>
      </c>
      <c r="G785" s="332" t="s">
        <v>810</v>
      </c>
    </row>
    <row r="786" spans="1:10" x14ac:dyDescent="0.25">
      <c r="A786" s="332">
        <v>1033</v>
      </c>
      <c r="B786" s="332">
        <v>183</v>
      </c>
      <c r="C786" s="332" t="s">
        <v>1763</v>
      </c>
      <c r="D786" s="332" t="s">
        <v>1764</v>
      </c>
      <c r="E786" s="333">
        <v>44594.81505636574</v>
      </c>
      <c r="F786" s="332" t="s">
        <v>1756</v>
      </c>
      <c r="G786" s="332" t="s">
        <v>1757</v>
      </c>
    </row>
    <row r="787" spans="1:10" x14ac:dyDescent="0.25">
      <c r="A787" s="332">
        <v>1034</v>
      </c>
      <c r="B787" s="332">
        <v>137</v>
      </c>
      <c r="C787" s="332" t="s">
        <v>1765</v>
      </c>
      <c r="D787" s="332" t="s">
        <v>1766</v>
      </c>
      <c r="E787" s="333">
        <v>45076</v>
      </c>
      <c r="F787" s="332" t="s">
        <v>1591</v>
      </c>
      <c r="G787" s="332" t="s">
        <v>806</v>
      </c>
      <c r="J787" s="332" t="s">
        <v>1767</v>
      </c>
    </row>
    <row r="788" spans="1:10" x14ac:dyDescent="0.25">
      <c r="A788" s="332">
        <v>1035</v>
      </c>
      <c r="B788" s="332">
        <v>88</v>
      </c>
      <c r="C788" s="332" t="s">
        <v>1131</v>
      </c>
      <c r="D788" s="332" t="s">
        <v>1768</v>
      </c>
      <c r="E788" s="333">
        <v>44835.8516928588</v>
      </c>
      <c r="F788" s="332" t="s">
        <v>828</v>
      </c>
      <c r="G788" s="332" t="s">
        <v>756</v>
      </c>
      <c r="J788" s="332" t="s">
        <v>1769</v>
      </c>
    </row>
    <row r="789" spans="1:10" x14ac:dyDescent="0.25">
      <c r="A789" s="332">
        <v>1036</v>
      </c>
      <c r="B789" s="332">
        <v>187</v>
      </c>
      <c r="C789" s="332" t="s">
        <v>1770</v>
      </c>
      <c r="D789" s="332" t="s">
        <v>706</v>
      </c>
      <c r="E789" s="333">
        <v>45124.875009004631</v>
      </c>
      <c r="F789" s="332" t="s">
        <v>1771</v>
      </c>
      <c r="G789" s="332" t="s">
        <v>756</v>
      </c>
    </row>
    <row r="790" spans="1:10" x14ac:dyDescent="0.25">
      <c r="A790" s="332">
        <v>1037</v>
      </c>
      <c r="B790" s="332">
        <v>187</v>
      </c>
      <c r="C790" s="332" t="s">
        <v>798</v>
      </c>
      <c r="D790" s="332" t="s">
        <v>973</v>
      </c>
      <c r="E790" s="333">
        <v>45124.875009004631</v>
      </c>
      <c r="F790" s="332" t="s">
        <v>1771</v>
      </c>
      <c r="G790" s="332" t="s">
        <v>756</v>
      </c>
    </row>
    <row r="791" spans="1:10" x14ac:dyDescent="0.25">
      <c r="A791" s="332">
        <v>1038</v>
      </c>
      <c r="B791" s="332">
        <v>187</v>
      </c>
      <c r="C791" s="332" t="s">
        <v>1020</v>
      </c>
      <c r="D791" s="332" t="s">
        <v>1021</v>
      </c>
      <c r="E791" s="333">
        <v>45124.875009004631</v>
      </c>
      <c r="F791" s="332" t="s">
        <v>1771</v>
      </c>
      <c r="G791" s="332" t="s">
        <v>756</v>
      </c>
    </row>
    <row r="792" spans="1:10" x14ac:dyDescent="0.25">
      <c r="A792" s="332">
        <v>1039</v>
      </c>
      <c r="B792" s="332">
        <v>187</v>
      </c>
      <c r="C792" s="332" t="s">
        <v>260</v>
      </c>
      <c r="D792" s="332" t="s">
        <v>711</v>
      </c>
      <c r="E792" s="333">
        <v>45124.875009004631</v>
      </c>
      <c r="F792" s="332" t="s">
        <v>1771</v>
      </c>
      <c r="G792" s="332" t="s">
        <v>756</v>
      </c>
      <c r="I792" s="332">
        <v>10</v>
      </c>
    </row>
    <row r="793" spans="1:10" x14ac:dyDescent="0.25">
      <c r="A793" s="332">
        <v>1044</v>
      </c>
      <c r="B793" s="332">
        <v>188</v>
      </c>
      <c r="C793" s="332" t="s">
        <v>1029</v>
      </c>
      <c r="D793" s="332" t="s">
        <v>953</v>
      </c>
      <c r="E793" s="333">
        <v>44594.836880509261</v>
      </c>
      <c r="F793" s="332" t="s">
        <v>1772</v>
      </c>
      <c r="G793" s="332" t="s">
        <v>1773</v>
      </c>
    </row>
    <row r="794" spans="1:10" x14ac:dyDescent="0.25">
      <c r="A794" s="332">
        <v>1045</v>
      </c>
      <c r="B794" s="332">
        <v>188</v>
      </c>
      <c r="C794" s="332" t="s">
        <v>720</v>
      </c>
      <c r="D794" s="332" t="s">
        <v>721</v>
      </c>
      <c r="E794" s="333">
        <v>44594.836880509261</v>
      </c>
      <c r="F794" s="332" t="s">
        <v>1772</v>
      </c>
      <c r="G794" s="332" t="s">
        <v>1773</v>
      </c>
    </row>
    <row r="795" spans="1:10" x14ac:dyDescent="0.25">
      <c r="A795" s="332">
        <v>1046</v>
      </c>
      <c r="B795" s="332">
        <v>188</v>
      </c>
      <c r="C795" s="332" t="s">
        <v>260</v>
      </c>
      <c r="D795" s="332" t="s">
        <v>711</v>
      </c>
      <c r="E795" s="333">
        <v>44594.836880509261</v>
      </c>
      <c r="F795" s="332" t="s">
        <v>1772</v>
      </c>
      <c r="G795" s="332" t="s">
        <v>1773</v>
      </c>
      <c r="I795" s="332">
        <v>10</v>
      </c>
    </row>
    <row r="796" spans="1:10" x14ac:dyDescent="0.25">
      <c r="A796" s="332">
        <v>1047</v>
      </c>
      <c r="B796" s="332">
        <v>189</v>
      </c>
      <c r="C796" s="332" t="s">
        <v>1774</v>
      </c>
      <c r="D796" s="332" t="s">
        <v>706</v>
      </c>
      <c r="E796" s="333">
        <v>44594.836880509261</v>
      </c>
      <c r="F796" s="332" t="s">
        <v>1775</v>
      </c>
      <c r="G796" s="332" t="s">
        <v>1773</v>
      </c>
    </row>
    <row r="797" spans="1:10" x14ac:dyDescent="0.25">
      <c r="A797" s="332">
        <v>1048</v>
      </c>
      <c r="B797" s="332">
        <v>189</v>
      </c>
      <c r="C797" s="332" t="s">
        <v>1776</v>
      </c>
      <c r="D797" s="332" t="s">
        <v>1777</v>
      </c>
      <c r="E797" s="333">
        <v>44594.836880509261</v>
      </c>
      <c r="F797" s="332" t="s">
        <v>1775</v>
      </c>
      <c r="G797" s="332" t="s">
        <v>1773</v>
      </c>
    </row>
    <row r="798" spans="1:10" x14ac:dyDescent="0.25">
      <c r="A798" s="332">
        <v>1049</v>
      </c>
      <c r="B798" s="332">
        <v>189</v>
      </c>
      <c r="C798" s="332" t="s">
        <v>260</v>
      </c>
      <c r="D798" s="332" t="s">
        <v>711</v>
      </c>
      <c r="E798" s="333">
        <v>44594.836880509261</v>
      </c>
      <c r="F798" s="332" t="s">
        <v>1775</v>
      </c>
      <c r="G798" s="332" t="s">
        <v>1773</v>
      </c>
      <c r="I798" s="332">
        <v>10</v>
      </c>
    </row>
    <row r="799" spans="1:10" x14ac:dyDescent="0.25">
      <c r="A799" s="332">
        <v>1050</v>
      </c>
      <c r="B799" s="332">
        <v>190</v>
      </c>
      <c r="C799" s="332" t="s">
        <v>1778</v>
      </c>
      <c r="D799" s="332" t="s">
        <v>706</v>
      </c>
      <c r="E799" s="333">
        <v>44594.836880509261</v>
      </c>
      <c r="F799" s="332" t="s">
        <v>1779</v>
      </c>
      <c r="G799" s="332" t="s">
        <v>1773</v>
      </c>
    </row>
    <row r="800" spans="1:10" x14ac:dyDescent="0.25">
      <c r="A800" s="332">
        <v>1051</v>
      </c>
      <c r="B800" s="332">
        <v>190</v>
      </c>
      <c r="C800" s="332" t="s">
        <v>798</v>
      </c>
      <c r="D800" s="332" t="s">
        <v>973</v>
      </c>
      <c r="E800" s="333">
        <v>44594.836880509261</v>
      </c>
      <c r="F800" s="332" t="s">
        <v>1779</v>
      </c>
      <c r="G800" s="332" t="s">
        <v>1773</v>
      </c>
    </row>
    <row r="801" spans="1:10" x14ac:dyDescent="0.25">
      <c r="A801" s="332">
        <v>1052</v>
      </c>
      <c r="B801" s="332">
        <v>190</v>
      </c>
      <c r="C801" s="332" t="s">
        <v>1780</v>
      </c>
      <c r="D801" s="332" t="s">
        <v>1781</v>
      </c>
      <c r="E801" s="333">
        <v>44594.836880509261</v>
      </c>
      <c r="F801" s="332" t="s">
        <v>1779</v>
      </c>
      <c r="G801" s="332" t="s">
        <v>1773</v>
      </c>
    </row>
    <row r="802" spans="1:10" x14ac:dyDescent="0.25">
      <c r="A802" s="332">
        <v>1053</v>
      </c>
      <c r="B802" s="332">
        <v>190</v>
      </c>
      <c r="C802" s="332" t="s">
        <v>981</v>
      </c>
      <c r="D802" s="332" t="s">
        <v>982</v>
      </c>
      <c r="E802" s="333">
        <v>44594.836880509261</v>
      </c>
      <c r="F802" s="332" t="s">
        <v>1779</v>
      </c>
      <c r="G802" s="332" t="s">
        <v>1773</v>
      </c>
    </row>
    <row r="803" spans="1:10" x14ac:dyDescent="0.25">
      <c r="A803" s="332">
        <v>1054</v>
      </c>
      <c r="B803" s="332">
        <v>190</v>
      </c>
      <c r="C803" s="332" t="s">
        <v>1774</v>
      </c>
      <c r="D803" s="332" t="s">
        <v>1782</v>
      </c>
      <c r="E803" s="333">
        <v>44594.836880509261</v>
      </c>
      <c r="F803" s="332" t="s">
        <v>1779</v>
      </c>
      <c r="G803" s="332" t="s">
        <v>1773</v>
      </c>
    </row>
    <row r="804" spans="1:10" x14ac:dyDescent="0.25">
      <c r="A804" s="332">
        <v>1055</v>
      </c>
      <c r="B804" s="332">
        <v>190</v>
      </c>
      <c r="C804" s="332" t="s">
        <v>260</v>
      </c>
      <c r="D804" s="332" t="s">
        <v>711</v>
      </c>
      <c r="E804" s="333">
        <v>44594.836880509261</v>
      </c>
      <c r="F804" s="332" t="s">
        <v>1779</v>
      </c>
      <c r="G804" s="332" t="s">
        <v>1773</v>
      </c>
      <c r="I804" s="332">
        <v>10</v>
      </c>
    </row>
    <row r="805" spans="1:10" x14ac:dyDescent="0.25">
      <c r="A805" s="332">
        <v>1097</v>
      </c>
      <c r="B805" s="332">
        <v>71</v>
      </c>
      <c r="C805" s="332" t="s">
        <v>1783</v>
      </c>
      <c r="D805" s="332" t="s">
        <v>1784</v>
      </c>
      <c r="E805" s="333">
        <v>45108.423726851855</v>
      </c>
      <c r="F805" s="332" t="s">
        <v>820</v>
      </c>
      <c r="G805" s="332" t="s">
        <v>756</v>
      </c>
    </row>
    <row r="806" spans="1:10" x14ac:dyDescent="0.25">
      <c r="A806" s="332">
        <v>1098</v>
      </c>
      <c r="B806" s="332">
        <v>139</v>
      </c>
      <c r="C806" s="332" t="s">
        <v>1785</v>
      </c>
      <c r="D806" s="332" t="s">
        <v>1786</v>
      </c>
      <c r="E806" s="333">
        <v>44750.638427349535</v>
      </c>
      <c r="F806" s="332" t="s">
        <v>1272</v>
      </c>
      <c r="G806" s="332" t="s">
        <v>1108</v>
      </c>
      <c r="J806" s="332" t="s">
        <v>1787</v>
      </c>
    </row>
    <row r="807" spans="1:10" x14ac:dyDescent="0.25">
      <c r="A807" s="332">
        <v>1099</v>
      </c>
      <c r="B807" s="332">
        <v>218</v>
      </c>
      <c r="C807" s="332" t="s">
        <v>1788</v>
      </c>
      <c r="D807" s="332" t="s">
        <v>1789</v>
      </c>
      <c r="E807" s="333">
        <v>44816.805081018516</v>
      </c>
      <c r="F807" s="332" t="s">
        <v>1790</v>
      </c>
      <c r="G807" s="332" t="s">
        <v>1791</v>
      </c>
      <c r="J807" s="332" t="s">
        <v>1792</v>
      </c>
    </row>
    <row r="808" spans="1:10" x14ac:dyDescent="0.25">
      <c r="A808" s="332">
        <v>1100</v>
      </c>
      <c r="B808" s="332">
        <v>137</v>
      </c>
      <c r="C808" s="332" t="s">
        <v>260</v>
      </c>
      <c r="D808" s="332" t="s">
        <v>711</v>
      </c>
      <c r="E808" s="333">
        <v>45076</v>
      </c>
      <c r="F808" s="332" t="s">
        <v>1591</v>
      </c>
      <c r="G808" s="332" t="s">
        <v>806</v>
      </c>
      <c r="I808" s="332">
        <v>10</v>
      </c>
    </row>
    <row r="809" spans="1:10" x14ac:dyDescent="0.25">
      <c r="A809" s="332">
        <v>1102</v>
      </c>
      <c r="B809" s="332">
        <v>63</v>
      </c>
      <c r="C809" s="332" t="s">
        <v>1470</v>
      </c>
      <c r="D809" s="332" t="s">
        <v>1471</v>
      </c>
      <c r="E809" s="333">
        <v>45125.875009004631</v>
      </c>
      <c r="F809" s="332" t="s">
        <v>1159</v>
      </c>
      <c r="G809" s="332" t="s">
        <v>756</v>
      </c>
    </row>
    <row r="810" spans="1:10" x14ac:dyDescent="0.25">
      <c r="A810" s="332">
        <v>1103</v>
      </c>
      <c r="B810" s="332">
        <v>81</v>
      </c>
      <c r="C810" s="332" t="s">
        <v>1470</v>
      </c>
      <c r="D810" s="332" t="s">
        <v>1471</v>
      </c>
      <c r="E810" s="333">
        <v>45125.875009004631</v>
      </c>
      <c r="F810" s="332" t="s">
        <v>1254</v>
      </c>
      <c r="G810" s="332" t="s">
        <v>756</v>
      </c>
    </row>
    <row r="811" spans="1:10" x14ac:dyDescent="0.25">
      <c r="A811" s="332">
        <v>1104</v>
      </c>
      <c r="B811" s="332">
        <v>90</v>
      </c>
      <c r="C811" s="332" t="s">
        <v>1470</v>
      </c>
      <c r="D811" s="332" t="s">
        <v>1471</v>
      </c>
      <c r="E811" s="333">
        <v>45125.875009004631</v>
      </c>
      <c r="F811" s="332" t="s">
        <v>1277</v>
      </c>
      <c r="G811" s="332" t="s">
        <v>756</v>
      </c>
    </row>
    <row r="812" spans="1:10" x14ac:dyDescent="0.25">
      <c r="A812" s="332">
        <v>1105</v>
      </c>
      <c r="B812" s="332">
        <v>72</v>
      </c>
      <c r="C812" s="332" t="s">
        <v>1793</v>
      </c>
      <c r="D812" s="332" t="s">
        <v>1794</v>
      </c>
      <c r="E812" s="333">
        <v>44597.37059554398</v>
      </c>
      <c r="F812" s="332" t="s">
        <v>1224</v>
      </c>
      <c r="G812" s="332" t="s">
        <v>1773</v>
      </c>
    </row>
    <row r="813" spans="1:10" x14ac:dyDescent="0.25">
      <c r="A813" s="332">
        <v>1106</v>
      </c>
      <c r="B813" s="332">
        <v>72</v>
      </c>
      <c r="C813" s="332" t="s">
        <v>1795</v>
      </c>
      <c r="D813" s="332" t="s">
        <v>853</v>
      </c>
      <c r="E813" s="333">
        <v>44597.370604583331</v>
      </c>
      <c r="F813" s="332" t="s">
        <v>1224</v>
      </c>
      <c r="G813" s="332" t="s">
        <v>1773</v>
      </c>
    </row>
    <row r="814" spans="1:10" x14ac:dyDescent="0.25">
      <c r="A814" s="332">
        <v>1107</v>
      </c>
      <c r="B814" s="332">
        <v>107</v>
      </c>
      <c r="C814" s="332" t="s">
        <v>1780</v>
      </c>
      <c r="D814" s="332" t="s">
        <v>1781</v>
      </c>
      <c r="E814" s="333">
        <v>44597.40413678241</v>
      </c>
      <c r="F814" s="332" t="s">
        <v>1371</v>
      </c>
      <c r="G814" s="332" t="s">
        <v>1773</v>
      </c>
    </row>
    <row r="815" spans="1:10" x14ac:dyDescent="0.25">
      <c r="A815" s="332">
        <v>1108</v>
      </c>
      <c r="B815" s="332">
        <v>107</v>
      </c>
      <c r="C815" s="332" t="s">
        <v>1774</v>
      </c>
      <c r="D815" s="332" t="s">
        <v>1782</v>
      </c>
      <c r="E815" s="333">
        <v>44597.40414583333</v>
      </c>
      <c r="F815" s="332" t="s">
        <v>1371</v>
      </c>
      <c r="G815" s="332" t="s">
        <v>1773</v>
      </c>
    </row>
    <row r="816" spans="1:10" x14ac:dyDescent="0.25">
      <c r="A816" s="332">
        <v>1109</v>
      </c>
      <c r="B816" s="332">
        <v>107</v>
      </c>
      <c r="C816" s="332" t="s">
        <v>981</v>
      </c>
      <c r="D816" s="332" t="s">
        <v>953</v>
      </c>
      <c r="E816" s="333">
        <v>44597.404153425923</v>
      </c>
      <c r="F816" s="332" t="s">
        <v>1371</v>
      </c>
      <c r="G816" s="332" t="s">
        <v>1773</v>
      </c>
      <c r="J816" s="332" t="s">
        <v>1796</v>
      </c>
    </row>
    <row r="817" spans="1:10" x14ac:dyDescent="0.25">
      <c r="A817" s="332">
        <v>1110</v>
      </c>
      <c r="B817" s="332">
        <v>187</v>
      </c>
      <c r="C817" s="332" t="s">
        <v>861</v>
      </c>
      <c r="D817" s="332" t="s">
        <v>862</v>
      </c>
      <c r="E817" s="333">
        <v>45124.875009004631</v>
      </c>
      <c r="F817" s="332" t="s">
        <v>1771</v>
      </c>
      <c r="G817" s="332" t="s">
        <v>756</v>
      </c>
    </row>
    <row r="818" spans="1:10" x14ac:dyDescent="0.25">
      <c r="A818" s="332">
        <v>1111</v>
      </c>
      <c r="B818" s="332">
        <v>187</v>
      </c>
      <c r="C818" s="332" t="s">
        <v>411</v>
      </c>
      <c r="D818" s="332" t="s">
        <v>990</v>
      </c>
      <c r="E818" s="333">
        <v>45124.875009004631</v>
      </c>
      <c r="F818" s="332" t="s">
        <v>1771</v>
      </c>
      <c r="G818" s="332" t="s">
        <v>756</v>
      </c>
    </row>
    <row r="819" spans="1:10" x14ac:dyDescent="0.25">
      <c r="A819" s="332">
        <v>1112</v>
      </c>
      <c r="B819" s="332">
        <v>169</v>
      </c>
      <c r="C819" s="332" t="s">
        <v>1797</v>
      </c>
      <c r="D819" s="332" t="s">
        <v>853</v>
      </c>
      <c r="E819" s="333">
        <v>45124.875009004631</v>
      </c>
      <c r="F819" s="332" t="s">
        <v>1473</v>
      </c>
      <c r="G819" s="332" t="s">
        <v>756</v>
      </c>
    </row>
    <row r="820" spans="1:10" x14ac:dyDescent="0.25">
      <c r="A820" s="332">
        <v>1113</v>
      </c>
      <c r="B820" s="332">
        <v>5</v>
      </c>
      <c r="C820" s="332" t="s">
        <v>1798</v>
      </c>
      <c r="D820" s="332" t="s">
        <v>1799</v>
      </c>
      <c r="E820" s="333">
        <v>45270.784976979165</v>
      </c>
      <c r="F820" s="332" t="s">
        <v>742</v>
      </c>
      <c r="G820" s="332" t="s">
        <v>810</v>
      </c>
    </row>
    <row r="821" spans="1:10" x14ac:dyDescent="0.25">
      <c r="A821" s="332">
        <v>1114</v>
      </c>
      <c r="B821" s="332">
        <v>70</v>
      </c>
      <c r="C821" s="332" t="s">
        <v>1312</v>
      </c>
      <c r="D821" s="332" t="s">
        <v>1800</v>
      </c>
      <c r="E821" s="333">
        <v>44602.784977928241</v>
      </c>
      <c r="F821" s="332" t="s">
        <v>1194</v>
      </c>
      <c r="G821" s="332" t="s">
        <v>1801</v>
      </c>
    </row>
    <row r="822" spans="1:10" x14ac:dyDescent="0.25">
      <c r="A822" s="332">
        <v>1115</v>
      </c>
      <c r="B822" s="332">
        <v>9</v>
      </c>
      <c r="C822" s="332" t="s">
        <v>1774</v>
      </c>
      <c r="D822" s="332" t="s">
        <v>1782</v>
      </c>
      <c r="E822" s="333">
        <v>44602.787495092591</v>
      </c>
      <c r="F822" s="332" t="s">
        <v>788</v>
      </c>
      <c r="G822" s="332" t="s">
        <v>1801</v>
      </c>
    </row>
    <row r="823" spans="1:10" x14ac:dyDescent="0.25">
      <c r="A823" s="332">
        <v>1117</v>
      </c>
      <c r="B823" s="332">
        <v>107</v>
      </c>
      <c r="C823" s="332" t="s">
        <v>1407</v>
      </c>
      <c r="D823" s="332" t="s">
        <v>1408</v>
      </c>
      <c r="E823" s="333">
        <v>44602.795120370371</v>
      </c>
      <c r="F823" s="332" t="s">
        <v>1371</v>
      </c>
      <c r="G823" s="332" t="s">
        <v>1801</v>
      </c>
    </row>
    <row r="824" spans="1:10" x14ac:dyDescent="0.25">
      <c r="A824" s="332">
        <v>1118</v>
      </c>
      <c r="B824" s="332">
        <v>194</v>
      </c>
      <c r="C824" s="332" t="s">
        <v>787</v>
      </c>
      <c r="D824" s="332" t="s">
        <v>706</v>
      </c>
      <c r="E824" s="333">
        <v>44602.7971903125</v>
      </c>
      <c r="F824" s="332" t="s">
        <v>1802</v>
      </c>
      <c r="G824" s="332" t="s">
        <v>1801</v>
      </c>
    </row>
    <row r="825" spans="1:10" x14ac:dyDescent="0.25">
      <c r="A825" s="332">
        <v>1119</v>
      </c>
      <c r="B825" s="332">
        <v>194</v>
      </c>
      <c r="C825" s="332" t="s">
        <v>790</v>
      </c>
      <c r="D825" s="332" t="s">
        <v>730</v>
      </c>
      <c r="E825" s="333">
        <v>44602.7971903125</v>
      </c>
      <c r="F825" s="332" t="s">
        <v>1802</v>
      </c>
      <c r="G825" s="332" t="s">
        <v>1801</v>
      </c>
    </row>
    <row r="826" spans="1:10" x14ac:dyDescent="0.25">
      <c r="A826" s="332">
        <v>1120</v>
      </c>
      <c r="B826" s="332">
        <v>194</v>
      </c>
      <c r="C826" s="332" t="s">
        <v>1774</v>
      </c>
      <c r="D826" s="332" t="s">
        <v>1782</v>
      </c>
      <c r="E826" s="333">
        <v>44602.7971903125</v>
      </c>
      <c r="F826" s="332" t="s">
        <v>1802</v>
      </c>
      <c r="G826" s="332" t="s">
        <v>1801</v>
      </c>
    </row>
    <row r="827" spans="1:10" x14ac:dyDescent="0.25">
      <c r="A827" s="332">
        <v>1121</v>
      </c>
      <c r="B827" s="332">
        <v>194</v>
      </c>
      <c r="C827" s="332" t="s">
        <v>260</v>
      </c>
      <c r="D827" s="332" t="s">
        <v>711</v>
      </c>
      <c r="E827" s="333">
        <v>44602.7971903125</v>
      </c>
      <c r="F827" s="332" t="s">
        <v>1802</v>
      </c>
      <c r="G827" s="332" t="s">
        <v>1801</v>
      </c>
      <c r="I827" s="332">
        <v>10</v>
      </c>
    </row>
    <row r="828" spans="1:10" x14ac:dyDescent="0.25">
      <c r="A828" s="332">
        <v>1124</v>
      </c>
      <c r="B828" s="332">
        <v>102</v>
      </c>
      <c r="C828" s="332" t="s">
        <v>1470</v>
      </c>
      <c r="D828" s="332" t="s">
        <v>1471</v>
      </c>
      <c r="E828" s="333">
        <v>45125.875009004631</v>
      </c>
      <c r="F828" s="332" t="s">
        <v>1340</v>
      </c>
      <c r="G828" s="332" t="s">
        <v>756</v>
      </c>
    </row>
    <row r="829" spans="1:10" x14ac:dyDescent="0.25">
      <c r="A829" s="332">
        <v>1125</v>
      </c>
      <c r="B829" s="332">
        <v>111</v>
      </c>
      <c r="C829" s="332" t="s">
        <v>1470</v>
      </c>
      <c r="D829" s="332" t="s">
        <v>1471</v>
      </c>
      <c r="E829" s="333">
        <v>45125.875009004631</v>
      </c>
      <c r="F829" s="332" t="s">
        <v>1389</v>
      </c>
      <c r="G829" s="332" t="s">
        <v>756</v>
      </c>
    </row>
    <row r="830" spans="1:10" x14ac:dyDescent="0.25">
      <c r="A830" s="332">
        <v>1126</v>
      </c>
      <c r="B830" s="332">
        <v>187</v>
      </c>
      <c r="C830" s="332" t="s">
        <v>981</v>
      </c>
      <c r="D830" s="332" t="s">
        <v>982</v>
      </c>
      <c r="E830" s="333">
        <v>45124.875009004631</v>
      </c>
      <c r="F830" s="332" t="s">
        <v>1771</v>
      </c>
      <c r="G830" s="332" t="s">
        <v>756</v>
      </c>
    </row>
    <row r="831" spans="1:10" x14ac:dyDescent="0.25">
      <c r="A831" s="332">
        <v>1127</v>
      </c>
      <c r="B831" s="332">
        <v>226</v>
      </c>
      <c r="C831" s="332" t="s">
        <v>1470</v>
      </c>
      <c r="D831" s="332" t="s">
        <v>1471</v>
      </c>
      <c r="E831" s="333">
        <v>45125.875009004631</v>
      </c>
      <c r="F831" s="332" t="s">
        <v>1803</v>
      </c>
      <c r="G831" s="332" t="s">
        <v>756</v>
      </c>
    </row>
    <row r="832" spans="1:10" x14ac:dyDescent="0.25">
      <c r="A832" s="332">
        <v>1128</v>
      </c>
      <c r="B832" s="332">
        <v>195</v>
      </c>
      <c r="C832" s="332" t="s">
        <v>1804</v>
      </c>
      <c r="D832" s="332" t="s">
        <v>1805</v>
      </c>
      <c r="E832" s="333">
        <v>45151.916678240741</v>
      </c>
      <c r="F832" s="332" t="s">
        <v>850</v>
      </c>
      <c r="G832" s="332" t="s">
        <v>810</v>
      </c>
      <c r="J832" s="332" t="s">
        <v>1806</v>
      </c>
    </row>
    <row r="833" spans="1:10" x14ac:dyDescent="0.25">
      <c r="A833" s="332">
        <v>1129</v>
      </c>
      <c r="B833" s="332">
        <v>195</v>
      </c>
      <c r="C833" s="332" t="s">
        <v>699</v>
      </c>
      <c r="D833" s="332" t="s">
        <v>721</v>
      </c>
      <c r="E833" s="333">
        <v>45151.916678240741</v>
      </c>
      <c r="F833" s="332" t="s">
        <v>850</v>
      </c>
      <c r="G833" s="332" t="s">
        <v>810</v>
      </c>
      <c r="J833" s="332" t="s">
        <v>1807</v>
      </c>
    </row>
    <row r="834" spans="1:10" x14ac:dyDescent="0.25">
      <c r="A834" s="332">
        <v>1130</v>
      </c>
      <c r="B834" s="332">
        <v>3</v>
      </c>
      <c r="C834" s="332" t="s">
        <v>1808</v>
      </c>
      <c r="D834" s="332" t="s">
        <v>1809</v>
      </c>
      <c r="E834" s="333">
        <v>45189.625</v>
      </c>
      <c r="F834" s="332" t="s">
        <v>727</v>
      </c>
      <c r="G834" s="332" t="s">
        <v>1810</v>
      </c>
      <c r="J834" s="332" t="s">
        <v>1811</v>
      </c>
    </row>
    <row r="835" spans="1:10" x14ac:dyDescent="0.25">
      <c r="A835" s="332">
        <v>1131</v>
      </c>
      <c r="B835" s="332">
        <v>120</v>
      </c>
      <c r="C835" s="332" t="s">
        <v>765</v>
      </c>
      <c r="D835" s="332" t="s">
        <v>766</v>
      </c>
      <c r="E835" s="333">
        <v>45130.625010289354</v>
      </c>
      <c r="F835" s="332" t="s">
        <v>755</v>
      </c>
      <c r="G835" s="332" t="s">
        <v>756</v>
      </c>
      <c r="J835" s="332" t="s">
        <v>767</v>
      </c>
    </row>
    <row r="836" spans="1:10" x14ac:dyDescent="0.25">
      <c r="A836" s="332">
        <v>1132</v>
      </c>
      <c r="B836" s="332">
        <v>148</v>
      </c>
      <c r="C836" s="332" t="s">
        <v>765</v>
      </c>
      <c r="D836" s="332" t="s">
        <v>766</v>
      </c>
      <c r="E836" s="333">
        <v>45130.625010289354</v>
      </c>
      <c r="F836" s="332" t="s">
        <v>814</v>
      </c>
      <c r="G836" s="332" t="s">
        <v>756</v>
      </c>
      <c r="J836" s="332" t="s">
        <v>767</v>
      </c>
    </row>
    <row r="837" spans="1:10" x14ac:dyDescent="0.25">
      <c r="A837" s="332">
        <v>1133</v>
      </c>
      <c r="B837" s="332">
        <v>164</v>
      </c>
      <c r="C837" s="332" t="s">
        <v>765</v>
      </c>
      <c r="D837" s="332" t="s">
        <v>766</v>
      </c>
      <c r="E837" s="333">
        <v>45130.625010289354</v>
      </c>
      <c r="F837" s="332" t="s">
        <v>1670</v>
      </c>
      <c r="G837" s="332" t="s">
        <v>756</v>
      </c>
      <c r="J837" s="332" t="s">
        <v>767</v>
      </c>
    </row>
    <row r="838" spans="1:10" x14ac:dyDescent="0.25">
      <c r="A838" s="332">
        <v>1134</v>
      </c>
      <c r="B838" s="332">
        <v>157</v>
      </c>
      <c r="C838" s="332" t="s">
        <v>765</v>
      </c>
      <c r="D838" s="332" t="s">
        <v>766</v>
      </c>
      <c r="E838" s="333">
        <v>45130.625010289354</v>
      </c>
      <c r="F838" s="332" t="s">
        <v>816</v>
      </c>
      <c r="G838" s="332" t="s">
        <v>756</v>
      </c>
      <c r="J838" s="332" t="s">
        <v>767</v>
      </c>
    </row>
    <row r="839" spans="1:10" x14ac:dyDescent="0.25">
      <c r="A839" s="332">
        <v>1135</v>
      </c>
      <c r="B839" s="332">
        <v>123</v>
      </c>
      <c r="C839" s="332" t="s">
        <v>765</v>
      </c>
      <c r="D839" s="332" t="s">
        <v>766</v>
      </c>
      <c r="E839" s="333">
        <v>45130.625010289354</v>
      </c>
      <c r="F839" s="332" t="s">
        <v>821</v>
      </c>
      <c r="G839" s="332" t="s">
        <v>756</v>
      </c>
      <c r="J839" s="332" t="s">
        <v>767</v>
      </c>
    </row>
    <row r="840" spans="1:10" x14ac:dyDescent="0.25">
      <c r="A840" s="332">
        <v>1136</v>
      </c>
      <c r="B840" s="332">
        <v>122</v>
      </c>
      <c r="C840" s="332" t="s">
        <v>1812</v>
      </c>
      <c r="D840" s="332" t="s">
        <v>1813</v>
      </c>
      <c r="E840" s="333">
        <v>45124.875009004631</v>
      </c>
      <c r="F840" s="332" t="s">
        <v>760</v>
      </c>
      <c r="G840" s="332" t="s">
        <v>756</v>
      </c>
    </row>
    <row r="841" spans="1:10" x14ac:dyDescent="0.25">
      <c r="A841" s="332">
        <v>1137</v>
      </c>
      <c r="B841" s="332">
        <v>169</v>
      </c>
      <c r="C841" s="332" t="s">
        <v>1814</v>
      </c>
      <c r="D841" s="332" t="s">
        <v>1815</v>
      </c>
      <c r="E841" s="333">
        <v>45134.875011574077</v>
      </c>
      <c r="F841" s="332" t="s">
        <v>1473</v>
      </c>
      <c r="G841" s="332" t="s">
        <v>756</v>
      </c>
    </row>
    <row r="842" spans="1:10" x14ac:dyDescent="0.25">
      <c r="A842" s="332">
        <v>1138</v>
      </c>
      <c r="B842" s="332">
        <v>28</v>
      </c>
      <c r="C842" s="332" t="s">
        <v>720</v>
      </c>
      <c r="D842" s="332" t="s">
        <v>721</v>
      </c>
      <c r="E842" s="333">
        <v>45141.381365740737</v>
      </c>
      <c r="F842" s="332" t="s">
        <v>812</v>
      </c>
      <c r="G842" s="332" t="s">
        <v>1810</v>
      </c>
      <c r="J842" s="332" t="s">
        <v>1816</v>
      </c>
    </row>
    <row r="843" spans="1:10" x14ac:dyDescent="0.25">
      <c r="A843" s="332">
        <v>1139</v>
      </c>
      <c r="B843" s="332">
        <v>123</v>
      </c>
      <c r="C843" s="332" t="s">
        <v>720</v>
      </c>
      <c r="D843" s="332" t="s">
        <v>721</v>
      </c>
      <c r="E843" s="333">
        <v>45141.381365740737</v>
      </c>
      <c r="F843" s="332" t="s">
        <v>821</v>
      </c>
      <c r="G843" s="332" t="s">
        <v>1810</v>
      </c>
      <c r="J843" s="332" t="s">
        <v>1816</v>
      </c>
    </row>
    <row r="844" spans="1:10" x14ac:dyDescent="0.25">
      <c r="A844" s="332">
        <v>1140</v>
      </c>
      <c r="B844" s="332">
        <v>157</v>
      </c>
      <c r="C844" s="332" t="s">
        <v>720</v>
      </c>
      <c r="D844" s="332" t="s">
        <v>721</v>
      </c>
      <c r="E844" s="333">
        <v>45141.381365740737</v>
      </c>
      <c r="F844" s="332" t="s">
        <v>816</v>
      </c>
      <c r="G844" s="332" t="s">
        <v>1810</v>
      </c>
      <c r="J844" s="332" t="s">
        <v>1816</v>
      </c>
    </row>
    <row r="845" spans="1:10" x14ac:dyDescent="0.25">
      <c r="A845" s="332">
        <v>1141</v>
      </c>
      <c r="B845" s="332">
        <v>117</v>
      </c>
      <c r="C845" s="332" t="s">
        <v>260</v>
      </c>
      <c r="D845" s="332" t="s">
        <v>711</v>
      </c>
      <c r="E845" s="333">
        <v>45128.875009004631</v>
      </c>
      <c r="F845" s="332" t="s">
        <v>1817</v>
      </c>
      <c r="G845" s="332" t="s">
        <v>756</v>
      </c>
      <c r="I845" s="332">
        <v>10</v>
      </c>
    </row>
    <row r="846" spans="1:10" x14ac:dyDescent="0.25">
      <c r="A846" s="332">
        <v>1142</v>
      </c>
      <c r="B846" s="332">
        <v>210</v>
      </c>
      <c r="C846" s="332" t="s">
        <v>1812</v>
      </c>
      <c r="D846" s="332" t="s">
        <v>706</v>
      </c>
      <c r="E846" s="333">
        <v>45133.458344907405</v>
      </c>
      <c r="F846" s="332" t="s">
        <v>1818</v>
      </c>
      <c r="G846" s="332" t="s">
        <v>756</v>
      </c>
    </row>
    <row r="847" spans="1:10" x14ac:dyDescent="0.25">
      <c r="A847" s="332">
        <v>1143</v>
      </c>
      <c r="B847" s="332">
        <v>210</v>
      </c>
      <c r="C847" s="332" t="s">
        <v>765</v>
      </c>
      <c r="D847" s="332" t="s">
        <v>766</v>
      </c>
      <c r="E847" s="333">
        <v>45133.458344907405</v>
      </c>
      <c r="F847" s="332" t="s">
        <v>1818</v>
      </c>
      <c r="G847" s="332" t="s">
        <v>756</v>
      </c>
    </row>
    <row r="848" spans="1:10" x14ac:dyDescent="0.25">
      <c r="A848" s="332">
        <v>1144</v>
      </c>
      <c r="B848" s="332">
        <v>210</v>
      </c>
      <c r="C848" s="332" t="s">
        <v>1020</v>
      </c>
      <c r="D848" s="332" t="s">
        <v>721</v>
      </c>
      <c r="E848" s="333">
        <v>45133.458344907405</v>
      </c>
      <c r="F848" s="332" t="s">
        <v>1818</v>
      </c>
      <c r="G848" s="332" t="s">
        <v>756</v>
      </c>
    </row>
    <row r="849" spans="1:10" x14ac:dyDescent="0.25">
      <c r="A849" s="332">
        <v>1145</v>
      </c>
      <c r="B849" s="332">
        <v>210</v>
      </c>
      <c r="C849" s="332" t="s">
        <v>861</v>
      </c>
      <c r="D849" s="332" t="s">
        <v>862</v>
      </c>
      <c r="E849" s="333">
        <v>45133.458344907405</v>
      </c>
      <c r="F849" s="332" t="s">
        <v>1818</v>
      </c>
      <c r="G849" s="332" t="s">
        <v>756</v>
      </c>
    </row>
    <row r="850" spans="1:10" x14ac:dyDescent="0.25">
      <c r="A850" s="332">
        <v>1146</v>
      </c>
      <c r="B850" s="332">
        <v>210</v>
      </c>
      <c r="C850" s="332" t="s">
        <v>1102</v>
      </c>
      <c r="D850" s="332" t="s">
        <v>1103</v>
      </c>
      <c r="E850" s="333">
        <v>45133.458344907405</v>
      </c>
      <c r="F850" s="332" t="s">
        <v>1818</v>
      </c>
      <c r="G850" s="332" t="s">
        <v>756</v>
      </c>
    </row>
    <row r="851" spans="1:10" x14ac:dyDescent="0.25">
      <c r="A851" s="332">
        <v>1147</v>
      </c>
      <c r="B851" s="332">
        <v>210</v>
      </c>
      <c r="C851" s="332" t="s">
        <v>1819</v>
      </c>
      <c r="D851" s="332" t="s">
        <v>1820</v>
      </c>
      <c r="E851" s="333">
        <v>45133.458344907405</v>
      </c>
      <c r="F851" s="332" t="s">
        <v>1818</v>
      </c>
      <c r="G851" s="332" t="s">
        <v>756</v>
      </c>
    </row>
    <row r="852" spans="1:10" x14ac:dyDescent="0.25">
      <c r="A852" s="332">
        <v>1148</v>
      </c>
      <c r="B852" s="332">
        <v>210</v>
      </c>
      <c r="C852" s="332" t="s">
        <v>1821</v>
      </c>
      <c r="D852" s="332" t="s">
        <v>1822</v>
      </c>
      <c r="E852" s="333">
        <v>45133.458344907405</v>
      </c>
      <c r="F852" s="332" t="s">
        <v>1818</v>
      </c>
      <c r="G852" s="332" t="s">
        <v>756</v>
      </c>
    </row>
    <row r="853" spans="1:10" x14ac:dyDescent="0.25">
      <c r="A853" s="332">
        <v>1149</v>
      </c>
      <c r="B853" s="332">
        <v>210</v>
      </c>
      <c r="C853" s="332" t="s">
        <v>1823</v>
      </c>
      <c r="D853" s="332" t="s">
        <v>1824</v>
      </c>
      <c r="E853" s="333">
        <v>45133.458344907405</v>
      </c>
      <c r="F853" s="332" t="s">
        <v>1818</v>
      </c>
      <c r="G853" s="332" t="s">
        <v>756</v>
      </c>
    </row>
    <row r="854" spans="1:10" x14ac:dyDescent="0.25">
      <c r="A854" s="332">
        <v>1150</v>
      </c>
      <c r="B854" s="332">
        <v>210</v>
      </c>
      <c r="C854" s="332" t="s">
        <v>260</v>
      </c>
      <c r="D854" s="332" t="s">
        <v>711</v>
      </c>
      <c r="E854" s="333">
        <v>45133.458344907405</v>
      </c>
      <c r="F854" s="332" t="s">
        <v>1818</v>
      </c>
      <c r="G854" s="332" t="s">
        <v>756</v>
      </c>
      <c r="I854" s="332">
        <v>10</v>
      </c>
    </row>
    <row r="855" spans="1:10" x14ac:dyDescent="0.25">
      <c r="A855" s="332">
        <v>1151</v>
      </c>
      <c r="B855" s="332">
        <v>88</v>
      </c>
      <c r="C855" s="332" t="s">
        <v>726</v>
      </c>
      <c r="D855" s="332" t="s">
        <v>973</v>
      </c>
      <c r="E855" s="333">
        <v>45130.916676956018</v>
      </c>
      <c r="F855" s="332" t="s">
        <v>828</v>
      </c>
      <c r="G855" s="332" t="s">
        <v>756</v>
      </c>
    </row>
    <row r="856" spans="1:10" x14ac:dyDescent="0.25">
      <c r="A856" s="332">
        <v>1152</v>
      </c>
      <c r="B856" s="332">
        <v>195</v>
      </c>
      <c r="C856" s="332" t="s">
        <v>260</v>
      </c>
      <c r="D856" s="332" t="s">
        <v>711</v>
      </c>
      <c r="E856" s="333">
        <v>45151.916678240741</v>
      </c>
      <c r="F856" s="332" t="s">
        <v>850</v>
      </c>
      <c r="G856" s="332" t="s">
        <v>810</v>
      </c>
      <c r="I856" s="332">
        <v>10</v>
      </c>
    </row>
    <row r="857" spans="1:10" x14ac:dyDescent="0.25">
      <c r="A857" s="332">
        <v>1153</v>
      </c>
      <c r="B857" s="332">
        <v>2</v>
      </c>
      <c r="C857" s="332" t="s">
        <v>1825</v>
      </c>
      <c r="D857" s="332" t="s">
        <v>1826</v>
      </c>
      <c r="E857" s="333">
        <v>45072.847456041665</v>
      </c>
      <c r="F857" s="332" t="s">
        <v>713</v>
      </c>
      <c r="G857" s="332" t="s">
        <v>1827</v>
      </c>
    </row>
    <row r="858" spans="1:10" x14ac:dyDescent="0.25">
      <c r="A858" s="332">
        <v>1154</v>
      </c>
      <c r="B858" s="332">
        <v>2</v>
      </c>
      <c r="C858" s="332" t="s">
        <v>1828</v>
      </c>
      <c r="D858" s="332" t="s">
        <v>1829</v>
      </c>
      <c r="E858" s="333">
        <v>45146.847456041665</v>
      </c>
      <c r="F858" s="332" t="s">
        <v>713</v>
      </c>
      <c r="G858" s="332" t="s">
        <v>1810</v>
      </c>
    </row>
    <row r="859" spans="1:10" x14ac:dyDescent="0.25">
      <c r="A859" s="332">
        <v>1155</v>
      </c>
      <c r="B859" s="332">
        <v>28</v>
      </c>
      <c r="C859" s="332" t="s">
        <v>1830</v>
      </c>
      <c r="D859" s="332" t="s">
        <v>1831</v>
      </c>
      <c r="E859" s="333">
        <v>45461.847456041665</v>
      </c>
      <c r="F859" s="332" t="s">
        <v>812</v>
      </c>
      <c r="G859" s="332" t="s">
        <v>1827</v>
      </c>
      <c r="J859" s="332" t="s">
        <v>1832</v>
      </c>
    </row>
    <row r="860" spans="1:10" x14ac:dyDescent="0.25">
      <c r="A860" s="332">
        <v>1156</v>
      </c>
      <c r="B860" s="332">
        <v>28</v>
      </c>
      <c r="C860" s="332" t="s">
        <v>1828</v>
      </c>
      <c r="D860" s="332" t="s">
        <v>1829</v>
      </c>
      <c r="E860" s="333">
        <v>45146.847456041665</v>
      </c>
      <c r="F860" s="332" t="s">
        <v>812</v>
      </c>
      <c r="G860" s="332" t="s">
        <v>1810</v>
      </c>
    </row>
    <row r="861" spans="1:10" x14ac:dyDescent="0.25">
      <c r="A861" s="332">
        <v>1157</v>
      </c>
      <c r="B861" s="332">
        <v>148</v>
      </c>
      <c r="C861" s="332" t="s">
        <v>1833</v>
      </c>
      <c r="D861" s="332" t="s">
        <v>1834</v>
      </c>
      <c r="E861" s="333">
        <v>45146.847456041665</v>
      </c>
      <c r="F861" s="332" t="s">
        <v>814</v>
      </c>
      <c r="G861" s="332" t="s">
        <v>1810</v>
      </c>
    </row>
    <row r="862" spans="1:10" x14ac:dyDescent="0.25">
      <c r="A862" s="332">
        <v>1158</v>
      </c>
      <c r="B862" s="332">
        <v>77</v>
      </c>
      <c r="C862" s="332" t="s">
        <v>1835</v>
      </c>
      <c r="D862" s="332" t="s">
        <v>1836</v>
      </c>
      <c r="E862" s="333">
        <v>44608.782270844909</v>
      </c>
      <c r="F862" s="332" t="s">
        <v>1239</v>
      </c>
      <c r="G862" s="332" t="s">
        <v>1837</v>
      </c>
    </row>
    <row r="863" spans="1:10" x14ac:dyDescent="0.25">
      <c r="A863" s="332">
        <v>1159</v>
      </c>
      <c r="B863" s="332">
        <v>77</v>
      </c>
      <c r="C863" s="332" t="s">
        <v>1838</v>
      </c>
      <c r="D863" s="332" t="s">
        <v>1839</v>
      </c>
      <c r="E863" s="333">
        <v>44608.782271192133</v>
      </c>
      <c r="F863" s="332" t="s">
        <v>1239</v>
      </c>
      <c r="G863" s="332" t="s">
        <v>1837</v>
      </c>
    </row>
    <row r="864" spans="1:10" x14ac:dyDescent="0.25">
      <c r="A864" s="332">
        <v>1160</v>
      </c>
      <c r="B864" s="332">
        <v>77</v>
      </c>
      <c r="C864" s="332" t="s">
        <v>1840</v>
      </c>
      <c r="D864" s="332" t="s">
        <v>1841</v>
      </c>
      <c r="E864" s="333">
        <v>44608.782271388889</v>
      </c>
      <c r="F864" s="332" t="s">
        <v>1239</v>
      </c>
      <c r="G864" s="332" t="s">
        <v>1837</v>
      </c>
    </row>
    <row r="865" spans="1:9" x14ac:dyDescent="0.25">
      <c r="A865" s="332">
        <v>1161</v>
      </c>
      <c r="B865" s="332">
        <v>199</v>
      </c>
      <c r="C865" s="332" t="s">
        <v>1835</v>
      </c>
      <c r="D865" s="332" t="s">
        <v>706</v>
      </c>
      <c r="E865" s="333">
        <v>44608.784449340281</v>
      </c>
      <c r="F865" s="332" t="s">
        <v>1842</v>
      </c>
      <c r="G865" s="332" t="s">
        <v>1837</v>
      </c>
    </row>
    <row r="866" spans="1:9" x14ac:dyDescent="0.25">
      <c r="A866" s="332">
        <v>1162</v>
      </c>
      <c r="B866" s="332">
        <v>199</v>
      </c>
      <c r="C866" s="332" t="s">
        <v>1843</v>
      </c>
      <c r="D866" s="332" t="s">
        <v>1844</v>
      </c>
      <c r="E866" s="333">
        <v>44608.784449340281</v>
      </c>
      <c r="F866" s="332" t="s">
        <v>1842</v>
      </c>
      <c r="G866" s="332" t="s">
        <v>1837</v>
      </c>
    </row>
    <row r="867" spans="1:9" x14ac:dyDescent="0.25">
      <c r="A867" s="332">
        <v>1163</v>
      </c>
      <c r="B867" s="332">
        <v>199</v>
      </c>
      <c r="C867" s="332" t="s">
        <v>260</v>
      </c>
      <c r="D867" s="332" t="s">
        <v>711</v>
      </c>
      <c r="E867" s="333">
        <v>44608.784449340281</v>
      </c>
      <c r="F867" s="332" t="s">
        <v>1842</v>
      </c>
      <c r="G867" s="332" t="s">
        <v>1837</v>
      </c>
      <c r="I867" s="332">
        <v>10</v>
      </c>
    </row>
    <row r="868" spans="1:9" x14ac:dyDescent="0.25">
      <c r="A868" s="332">
        <v>1164</v>
      </c>
      <c r="B868" s="332">
        <v>200</v>
      </c>
      <c r="C868" s="332" t="s">
        <v>1845</v>
      </c>
      <c r="D868" s="332" t="s">
        <v>706</v>
      </c>
      <c r="E868" s="333">
        <v>44608.786032349541</v>
      </c>
      <c r="F868" s="332" t="s">
        <v>1846</v>
      </c>
      <c r="G868" s="332" t="s">
        <v>1837</v>
      </c>
    </row>
    <row r="869" spans="1:9" x14ac:dyDescent="0.25">
      <c r="A869" s="332">
        <v>1165</v>
      </c>
      <c r="B869" s="332">
        <v>200</v>
      </c>
      <c r="C869" s="332" t="s">
        <v>1238</v>
      </c>
      <c r="D869" s="332" t="s">
        <v>1847</v>
      </c>
      <c r="E869" s="333">
        <v>44608.786032349541</v>
      </c>
      <c r="F869" s="332" t="s">
        <v>1846</v>
      </c>
      <c r="G869" s="332" t="s">
        <v>1837</v>
      </c>
    </row>
    <row r="870" spans="1:9" x14ac:dyDescent="0.25">
      <c r="A870" s="332">
        <v>1166</v>
      </c>
      <c r="B870" s="332">
        <v>200</v>
      </c>
      <c r="C870" s="332" t="s">
        <v>906</v>
      </c>
      <c r="D870" s="332" t="s">
        <v>1848</v>
      </c>
      <c r="E870" s="333">
        <v>44608.786032349541</v>
      </c>
      <c r="F870" s="332" t="s">
        <v>1846</v>
      </c>
      <c r="G870" s="332" t="s">
        <v>1837</v>
      </c>
    </row>
    <row r="871" spans="1:9" x14ac:dyDescent="0.25">
      <c r="A871" s="332">
        <v>1167</v>
      </c>
      <c r="B871" s="332">
        <v>200</v>
      </c>
      <c r="C871" s="332" t="s">
        <v>260</v>
      </c>
      <c r="D871" s="332" t="s">
        <v>711</v>
      </c>
      <c r="E871" s="333">
        <v>44608.786032349541</v>
      </c>
      <c r="F871" s="332" t="s">
        <v>1846</v>
      </c>
      <c r="G871" s="332" t="s">
        <v>1837</v>
      </c>
      <c r="I871" s="332">
        <v>10</v>
      </c>
    </row>
    <row r="872" spans="1:9" x14ac:dyDescent="0.25">
      <c r="A872" s="332">
        <v>1168</v>
      </c>
      <c r="B872" s="332">
        <v>28</v>
      </c>
      <c r="C872" s="332" t="s">
        <v>1849</v>
      </c>
      <c r="D872" s="332" t="s">
        <v>1850</v>
      </c>
      <c r="E872" s="333">
        <v>44608.788968425928</v>
      </c>
      <c r="F872" s="332" t="s">
        <v>812</v>
      </c>
      <c r="G872" s="332" t="s">
        <v>1837</v>
      </c>
    </row>
    <row r="873" spans="1:9" x14ac:dyDescent="0.25">
      <c r="A873" s="332">
        <v>1169</v>
      </c>
      <c r="B873" s="332">
        <v>28</v>
      </c>
      <c r="C873" s="332" t="s">
        <v>1838</v>
      </c>
      <c r="D873" s="332" t="s">
        <v>1839</v>
      </c>
      <c r="E873" s="333">
        <v>44608.788968645837</v>
      </c>
      <c r="F873" s="332" t="s">
        <v>812</v>
      </c>
      <c r="G873" s="332" t="s">
        <v>1837</v>
      </c>
    </row>
    <row r="874" spans="1:9" x14ac:dyDescent="0.25">
      <c r="A874" s="332">
        <v>1170</v>
      </c>
      <c r="B874" s="332">
        <v>28</v>
      </c>
      <c r="C874" s="332" t="s">
        <v>1274</v>
      </c>
      <c r="D874" s="332" t="s">
        <v>1275</v>
      </c>
      <c r="E874" s="333">
        <v>44608.790034537036</v>
      </c>
      <c r="F874" s="332" t="s">
        <v>812</v>
      </c>
      <c r="G874" s="332" t="s">
        <v>1837</v>
      </c>
    </row>
    <row r="875" spans="1:9" x14ac:dyDescent="0.25">
      <c r="A875" s="332">
        <v>1171</v>
      </c>
      <c r="B875" s="332">
        <v>31</v>
      </c>
      <c r="C875" s="332" t="s">
        <v>1274</v>
      </c>
      <c r="D875" s="332" t="s">
        <v>1275</v>
      </c>
      <c r="E875" s="333">
        <v>44608.791973194442</v>
      </c>
      <c r="F875" s="332" t="s">
        <v>830</v>
      </c>
      <c r="G875" s="332" t="s">
        <v>1837</v>
      </c>
    </row>
    <row r="876" spans="1:9" x14ac:dyDescent="0.25">
      <c r="A876" s="332">
        <v>1172</v>
      </c>
      <c r="B876" s="332">
        <v>80</v>
      </c>
      <c r="C876" s="332" t="s">
        <v>1020</v>
      </c>
      <c r="D876" s="332" t="s">
        <v>1021</v>
      </c>
      <c r="E876" s="333">
        <v>44608.792826157405</v>
      </c>
      <c r="F876" s="332" t="s">
        <v>1251</v>
      </c>
      <c r="G876" s="332" t="s">
        <v>1837</v>
      </c>
    </row>
    <row r="877" spans="1:9" x14ac:dyDescent="0.25">
      <c r="A877" s="332">
        <v>1173</v>
      </c>
      <c r="B877" s="332">
        <v>79</v>
      </c>
      <c r="C877" s="332" t="s">
        <v>1020</v>
      </c>
      <c r="D877" s="332" t="s">
        <v>1021</v>
      </c>
      <c r="E877" s="333">
        <v>44608.794991319446</v>
      </c>
      <c r="F877" s="332" t="s">
        <v>1248</v>
      </c>
      <c r="G877" s="332" t="s">
        <v>1837</v>
      </c>
    </row>
    <row r="878" spans="1:9" x14ac:dyDescent="0.25">
      <c r="A878" s="332">
        <v>1175</v>
      </c>
      <c r="B878" s="332">
        <v>79</v>
      </c>
      <c r="C878" s="332" t="s">
        <v>1851</v>
      </c>
      <c r="D878" s="332" t="s">
        <v>1852</v>
      </c>
      <c r="E878" s="333">
        <v>44608.794991875002</v>
      </c>
      <c r="F878" s="332" t="s">
        <v>1248</v>
      </c>
      <c r="G878" s="332" t="s">
        <v>1837</v>
      </c>
    </row>
    <row r="879" spans="1:9" x14ac:dyDescent="0.25">
      <c r="A879" s="332">
        <v>1176</v>
      </c>
      <c r="B879" s="332">
        <v>78</v>
      </c>
      <c r="C879" s="332" t="s">
        <v>1020</v>
      </c>
      <c r="D879" s="332" t="s">
        <v>1021</v>
      </c>
      <c r="E879" s="333">
        <v>44608.795796527775</v>
      </c>
      <c r="F879" s="332" t="s">
        <v>1245</v>
      </c>
      <c r="G879" s="332" t="s">
        <v>1837</v>
      </c>
    </row>
    <row r="880" spans="1:9" x14ac:dyDescent="0.25">
      <c r="A880" s="332">
        <v>1177</v>
      </c>
      <c r="B880" s="332">
        <v>76</v>
      </c>
      <c r="C880" s="332" t="s">
        <v>1020</v>
      </c>
      <c r="D880" s="332" t="s">
        <v>1021</v>
      </c>
      <c r="E880" s="333">
        <v>44608.796410798612</v>
      </c>
      <c r="F880" s="332" t="s">
        <v>1235</v>
      </c>
      <c r="G880" s="332" t="s">
        <v>1837</v>
      </c>
    </row>
    <row r="881" spans="1:7" x14ac:dyDescent="0.25">
      <c r="A881" s="332">
        <v>1178</v>
      </c>
      <c r="B881" s="332">
        <v>148</v>
      </c>
      <c r="C881" s="332" t="s">
        <v>1828</v>
      </c>
      <c r="D881" s="332" t="s">
        <v>1829</v>
      </c>
      <c r="E881" s="333">
        <v>45146.847456041665</v>
      </c>
      <c r="F881" s="332" t="s">
        <v>814</v>
      </c>
      <c r="G881" s="332" t="s">
        <v>1810</v>
      </c>
    </row>
    <row r="882" spans="1:7" x14ac:dyDescent="0.25">
      <c r="A882" s="332">
        <v>1179</v>
      </c>
      <c r="B882" s="332">
        <v>157</v>
      </c>
      <c r="C882" s="332" t="s">
        <v>1833</v>
      </c>
      <c r="D882" s="332" t="s">
        <v>1834</v>
      </c>
      <c r="E882" s="333">
        <v>45146.847456041665</v>
      </c>
      <c r="F882" s="332" t="s">
        <v>816</v>
      </c>
      <c r="G882" s="332" t="s">
        <v>1810</v>
      </c>
    </row>
    <row r="883" spans="1:7" x14ac:dyDescent="0.25">
      <c r="A883" s="332">
        <v>1180</v>
      </c>
      <c r="B883" s="332">
        <v>174</v>
      </c>
      <c r="C883" s="332" t="s">
        <v>1274</v>
      </c>
      <c r="D883" s="332" t="s">
        <v>1275</v>
      </c>
      <c r="E883" s="333">
        <v>44608.801556296297</v>
      </c>
      <c r="F883" s="332" t="s">
        <v>1468</v>
      </c>
      <c r="G883" s="332" t="s">
        <v>1837</v>
      </c>
    </row>
    <row r="884" spans="1:7" x14ac:dyDescent="0.25">
      <c r="A884" s="332">
        <v>1181</v>
      </c>
      <c r="B884" s="332">
        <v>118</v>
      </c>
      <c r="C884" s="332" t="s">
        <v>981</v>
      </c>
      <c r="D884" s="332" t="s">
        <v>982</v>
      </c>
      <c r="E884" s="333">
        <v>45120.423726851855</v>
      </c>
      <c r="F884" s="332" t="s">
        <v>1448</v>
      </c>
      <c r="G884" s="332" t="s">
        <v>756</v>
      </c>
    </row>
    <row r="885" spans="1:7" x14ac:dyDescent="0.25">
      <c r="A885" s="332">
        <v>1182</v>
      </c>
      <c r="B885" s="332">
        <v>121</v>
      </c>
      <c r="C885" s="332" t="s">
        <v>1020</v>
      </c>
      <c r="D885" s="332" t="s">
        <v>1021</v>
      </c>
      <c r="E885" s="333">
        <v>44608.80348451389</v>
      </c>
      <c r="F885" s="332" t="s">
        <v>1484</v>
      </c>
      <c r="G885" s="332" t="s">
        <v>1837</v>
      </c>
    </row>
    <row r="886" spans="1:7" x14ac:dyDescent="0.25">
      <c r="A886" s="332">
        <v>1183</v>
      </c>
      <c r="B886" s="332">
        <v>116</v>
      </c>
      <c r="C886" s="332" t="s">
        <v>1020</v>
      </c>
      <c r="D886" s="332" t="s">
        <v>1021</v>
      </c>
      <c r="E886" s="333">
        <v>44608.804160162035</v>
      </c>
      <c r="F886" s="332" t="s">
        <v>1438</v>
      </c>
      <c r="G886" s="332" t="s">
        <v>1837</v>
      </c>
    </row>
    <row r="887" spans="1:7" x14ac:dyDescent="0.25">
      <c r="A887" s="332">
        <v>1184</v>
      </c>
      <c r="B887" s="332">
        <v>201</v>
      </c>
      <c r="C887" s="332" t="s">
        <v>1853</v>
      </c>
      <c r="D887" s="332" t="s">
        <v>706</v>
      </c>
      <c r="E887" s="333">
        <v>44608.807696307871</v>
      </c>
      <c r="F887" s="332" t="s">
        <v>1854</v>
      </c>
      <c r="G887" s="332" t="s">
        <v>1837</v>
      </c>
    </row>
    <row r="888" spans="1:7" x14ac:dyDescent="0.25">
      <c r="A888" s="332">
        <v>1185</v>
      </c>
      <c r="B888" s="332">
        <v>201</v>
      </c>
      <c r="C888" s="332" t="s">
        <v>720</v>
      </c>
      <c r="D888" s="332" t="s">
        <v>721</v>
      </c>
      <c r="E888" s="333">
        <v>44608.807696307871</v>
      </c>
      <c r="F888" s="332" t="s">
        <v>1854</v>
      </c>
      <c r="G888" s="332" t="s">
        <v>1837</v>
      </c>
    </row>
    <row r="889" spans="1:7" x14ac:dyDescent="0.25">
      <c r="A889" s="332">
        <v>1186</v>
      </c>
      <c r="B889" s="332">
        <v>201</v>
      </c>
      <c r="C889" s="332" t="s">
        <v>1855</v>
      </c>
      <c r="D889" s="332" t="s">
        <v>1856</v>
      </c>
      <c r="E889" s="333">
        <v>44608.807696307871</v>
      </c>
      <c r="F889" s="332" t="s">
        <v>1854</v>
      </c>
      <c r="G889" s="332" t="s">
        <v>1837</v>
      </c>
    </row>
    <row r="890" spans="1:7" x14ac:dyDescent="0.25">
      <c r="A890" s="332">
        <v>1187</v>
      </c>
      <c r="B890" s="332">
        <v>201</v>
      </c>
      <c r="C890" s="332" t="s">
        <v>1020</v>
      </c>
      <c r="D890" s="332" t="s">
        <v>1021</v>
      </c>
      <c r="E890" s="333">
        <v>44608.807696307871</v>
      </c>
      <c r="F890" s="332" t="s">
        <v>1854</v>
      </c>
      <c r="G890" s="332" t="s">
        <v>1837</v>
      </c>
    </row>
    <row r="891" spans="1:7" x14ac:dyDescent="0.25">
      <c r="A891" s="332">
        <v>1188</v>
      </c>
      <c r="B891" s="332">
        <v>201</v>
      </c>
      <c r="C891" s="332" t="s">
        <v>1518</v>
      </c>
      <c r="D891" s="332" t="s">
        <v>1857</v>
      </c>
      <c r="E891" s="333">
        <v>44608.807696307871</v>
      </c>
      <c r="F891" s="332" t="s">
        <v>1854</v>
      </c>
      <c r="G891" s="332" t="s">
        <v>1837</v>
      </c>
    </row>
    <row r="892" spans="1:7" x14ac:dyDescent="0.25">
      <c r="A892" s="332">
        <v>1189</v>
      </c>
      <c r="B892" s="332">
        <v>201</v>
      </c>
      <c r="C892" s="332" t="s">
        <v>1858</v>
      </c>
      <c r="D892" s="332" t="s">
        <v>1859</v>
      </c>
      <c r="E892" s="333">
        <v>44608.807696307871</v>
      </c>
      <c r="F892" s="332" t="s">
        <v>1854</v>
      </c>
      <c r="G892" s="332" t="s">
        <v>1837</v>
      </c>
    </row>
    <row r="893" spans="1:7" ht="45" x14ac:dyDescent="0.25">
      <c r="A893" s="332">
        <v>1190</v>
      </c>
      <c r="B893" s="332">
        <v>201</v>
      </c>
      <c r="C893" s="332" t="s">
        <v>1860</v>
      </c>
      <c r="D893" s="334" t="s">
        <v>1861</v>
      </c>
      <c r="E893" s="333">
        <v>44608.807696307871</v>
      </c>
      <c r="F893" s="332" t="s">
        <v>1854</v>
      </c>
      <c r="G893" s="332" t="s">
        <v>1837</v>
      </c>
    </row>
    <row r="894" spans="1:7" x14ac:dyDescent="0.25">
      <c r="A894" s="332">
        <v>1191</v>
      </c>
      <c r="B894" s="332">
        <v>201</v>
      </c>
      <c r="C894" s="332" t="s">
        <v>1862</v>
      </c>
      <c r="D894" s="332" t="s">
        <v>1863</v>
      </c>
      <c r="E894" s="333">
        <v>44608.807696307871</v>
      </c>
      <c r="F894" s="332" t="s">
        <v>1854</v>
      </c>
      <c r="G894" s="332" t="s">
        <v>1837</v>
      </c>
    </row>
    <row r="895" spans="1:7" x14ac:dyDescent="0.25">
      <c r="A895" s="332">
        <v>1192</v>
      </c>
      <c r="B895" s="332">
        <v>201</v>
      </c>
      <c r="C895" s="332" t="s">
        <v>1864</v>
      </c>
      <c r="D895" s="332" t="s">
        <v>1865</v>
      </c>
      <c r="E895" s="333">
        <v>44608.807696307871</v>
      </c>
      <c r="F895" s="332" t="s">
        <v>1854</v>
      </c>
      <c r="G895" s="332" t="s">
        <v>1837</v>
      </c>
    </row>
    <row r="896" spans="1:7" x14ac:dyDescent="0.25">
      <c r="A896" s="332">
        <v>1193</v>
      </c>
      <c r="B896" s="332">
        <v>201</v>
      </c>
      <c r="C896" s="332" t="s">
        <v>1866</v>
      </c>
      <c r="D896" s="332" t="s">
        <v>1867</v>
      </c>
      <c r="E896" s="333">
        <v>44608.807696307871</v>
      </c>
      <c r="F896" s="332" t="s">
        <v>1854</v>
      </c>
      <c r="G896" s="332" t="s">
        <v>1837</v>
      </c>
    </row>
    <row r="897" spans="1:9" x14ac:dyDescent="0.25">
      <c r="A897" s="332">
        <v>1194</v>
      </c>
      <c r="B897" s="332">
        <v>201</v>
      </c>
      <c r="C897" s="332" t="s">
        <v>1868</v>
      </c>
      <c r="D897" s="332" t="s">
        <v>1869</v>
      </c>
      <c r="E897" s="333">
        <v>44608.807696307871</v>
      </c>
      <c r="F897" s="332" t="s">
        <v>1854</v>
      </c>
      <c r="G897" s="332" t="s">
        <v>1837</v>
      </c>
    </row>
    <row r="898" spans="1:9" x14ac:dyDescent="0.25">
      <c r="A898" s="332">
        <v>1195</v>
      </c>
      <c r="B898" s="332">
        <v>201</v>
      </c>
      <c r="C898" s="332" t="s">
        <v>260</v>
      </c>
      <c r="D898" s="332" t="s">
        <v>711</v>
      </c>
      <c r="E898" s="333">
        <v>44608.807696307871</v>
      </c>
      <c r="F898" s="332" t="s">
        <v>1854</v>
      </c>
      <c r="G898" s="332" t="s">
        <v>1837</v>
      </c>
      <c r="I898" s="332">
        <v>10</v>
      </c>
    </row>
    <row r="899" spans="1:9" x14ac:dyDescent="0.25">
      <c r="A899" s="332">
        <v>1196</v>
      </c>
      <c r="B899" s="332">
        <v>201</v>
      </c>
      <c r="C899" s="332" t="s">
        <v>1274</v>
      </c>
      <c r="D899" s="332" t="s">
        <v>1275</v>
      </c>
      <c r="E899" s="333">
        <v>44608.807696307871</v>
      </c>
      <c r="F899" s="332" t="s">
        <v>1854</v>
      </c>
      <c r="G899" s="332" t="s">
        <v>1837</v>
      </c>
    </row>
    <row r="900" spans="1:9" x14ac:dyDescent="0.25">
      <c r="A900" s="332">
        <v>1197</v>
      </c>
      <c r="B900" s="332">
        <v>202</v>
      </c>
      <c r="C900" s="332" t="s">
        <v>1855</v>
      </c>
      <c r="D900" s="332" t="s">
        <v>706</v>
      </c>
      <c r="E900" s="333">
        <v>44608.812834490738</v>
      </c>
      <c r="F900" s="332" t="s">
        <v>1576</v>
      </c>
      <c r="G900" s="332" t="s">
        <v>1837</v>
      </c>
    </row>
    <row r="901" spans="1:9" x14ac:dyDescent="0.25">
      <c r="A901" s="332">
        <v>1198</v>
      </c>
      <c r="B901" s="332">
        <v>202</v>
      </c>
      <c r="C901" s="332" t="s">
        <v>729</v>
      </c>
      <c r="D901" s="332" t="s">
        <v>730</v>
      </c>
      <c r="E901" s="333">
        <v>44608.812834490738</v>
      </c>
      <c r="F901" s="332" t="s">
        <v>1576</v>
      </c>
      <c r="G901" s="332" t="s">
        <v>1837</v>
      </c>
    </row>
    <row r="902" spans="1:9" x14ac:dyDescent="0.25">
      <c r="A902" s="332">
        <v>1199</v>
      </c>
      <c r="B902" s="332">
        <v>202</v>
      </c>
      <c r="C902" s="332" t="s">
        <v>260</v>
      </c>
      <c r="D902" s="332" t="s">
        <v>711</v>
      </c>
      <c r="E902" s="333">
        <v>44608.812834490738</v>
      </c>
      <c r="F902" s="332" t="s">
        <v>1576</v>
      </c>
      <c r="G902" s="332" t="s">
        <v>1837</v>
      </c>
      <c r="I902" s="332">
        <v>10</v>
      </c>
    </row>
    <row r="903" spans="1:9" x14ac:dyDescent="0.25">
      <c r="A903" s="332">
        <v>1200</v>
      </c>
      <c r="B903" s="332">
        <v>57</v>
      </c>
      <c r="C903" s="332" t="s">
        <v>1020</v>
      </c>
      <c r="D903" s="332" t="s">
        <v>1021</v>
      </c>
      <c r="E903" s="333">
        <v>44608.821737418984</v>
      </c>
      <c r="F903" s="332" t="s">
        <v>1100</v>
      </c>
      <c r="G903" s="332" t="s">
        <v>1837</v>
      </c>
    </row>
    <row r="904" spans="1:9" x14ac:dyDescent="0.25">
      <c r="A904" s="332">
        <v>1202</v>
      </c>
      <c r="B904" s="332">
        <v>57</v>
      </c>
      <c r="C904" s="332" t="s">
        <v>1851</v>
      </c>
      <c r="D904" s="332" t="s">
        <v>1852</v>
      </c>
      <c r="E904" s="333">
        <v>44608.821737962964</v>
      </c>
      <c r="F904" s="332" t="s">
        <v>1100</v>
      </c>
      <c r="G904" s="332" t="s">
        <v>1837</v>
      </c>
    </row>
    <row r="905" spans="1:9" x14ac:dyDescent="0.25">
      <c r="A905" s="332">
        <v>1203</v>
      </c>
      <c r="B905" s="332">
        <v>48</v>
      </c>
      <c r="C905" s="332" t="s">
        <v>1020</v>
      </c>
      <c r="D905" s="332" t="s">
        <v>1021</v>
      </c>
      <c r="E905" s="333">
        <v>44608.823557662035</v>
      </c>
      <c r="F905" s="332" t="s">
        <v>1033</v>
      </c>
      <c r="G905" s="332" t="s">
        <v>1837</v>
      </c>
    </row>
    <row r="906" spans="1:9" x14ac:dyDescent="0.25">
      <c r="A906" s="332">
        <v>1204</v>
      </c>
      <c r="B906" s="332">
        <v>110</v>
      </c>
      <c r="C906" s="332" t="s">
        <v>1020</v>
      </c>
      <c r="D906" s="332" t="s">
        <v>1021</v>
      </c>
      <c r="E906" s="333">
        <v>44608.826505243058</v>
      </c>
      <c r="F906" s="332" t="s">
        <v>1386</v>
      </c>
      <c r="G906" s="332" t="s">
        <v>1837</v>
      </c>
    </row>
    <row r="907" spans="1:9" x14ac:dyDescent="0.25">
      <c r="A907" s="332">
        <v>1206</v>
      </c>
      <c r="B907" s="332">
        <v>110</v>
      </c>
      <c r="C907" s="332" t="s">
        <v>1851</v>
      </c>
      <c r="D907" s="332" t="s">
        <v>1852</v>
      </c>
      <c r="E907" s="333">
        <v>44608.826505636571</v>
      </c>
      <c r="F907" s="332" t="s">
        <v>1386</v>
      </c>
      <c r="G907" s="332" t="s">
        <v>1837</v>
      </c>
    </row>
    <row r="908" spans="1:9" x14ac:dyDescent="0.25">
      <c r="A908" s="332">
        <v>1207</v>
      </c>
      <c r="B908" s="332">
        <v>107</v>
      </c>
      <c r="C908" s="332" t="s">
        <v>1020</v>
      </c>
      <c r="D908" s="332" t="s">
        <v>1021</v>
      </c>
      <c r="E908" s="333">
        <v>44608.827893831018</v>
      </c>
      <c r="F908" s="332" t="s">
        <v>1371</v>
      </c>
      <c r="G908" s="332" t="s">
        <v>1837</v>
      </c>
    </row>
    <row r="909" spans="1:9" x14ac:dyDescent="0.25">
      <c r="A909" s="332">
        <v>1208</v>
      </c>
      <c r="B909" s="332">
        <v>165</v>
      </c>
      <c r="C909" s="332" t="s">
        <v>1274</v>
      </c>
      <c r="D909" s="332" t="s">
        <v>1275</v>
      </c>
      <c r="E909" s="333">
        <v>44608.82879078704</v>
      </c>
      <c r="F909" s="332" t="s">
        <v>1674</v>
      </c>
      <c r="G909" s="332" t="s">
        <v>1837</v>
      </c>
    </row>
    <row r="910" spans="1:9" x14ac:dyDescent="0.25">
      <c r="A910" s="332">
        <v>1209</v>
      </c>
      <c r="B910" s="332">
        <v>104</v>
      </c>
      <c r="C910" s="332" t="s">
        <v>1274</v>
      </c>
      <c r="D910" s="332" t="s">
        <v>1275</v>
      </c>
      <c r="E910" s="333">
        <v>44608.830627129631</v>
      </c>
      <c r="F910" s="332" t="s">
        <v>1357</v>
      </c>
      <c r="G910" s="332" t="s">
        <v>1837</v>
      </c>
    </row>
    <row r="911" spans="1:9" x14ac:dyDescent="0.25">
      <c r="A911" s="332">
        <v>1210</v>
      </c>
      <c r="B911" s="332">
        <v>53</v>
      </c>
      <c r="C911" s="332" t="s">
        <v>1020</v>
      </c>
      <c r="D911" s="332" t="s">
        <v>1021</v>
      </c>
      <c r="E911" s="333">
        <v>44608.833251921293</v>
      </c>
      <c r="F911" s="332" t="s">
        <v>1061</v>
      </c>
      <c r="G911" s="332" t="s">
        <v>1837</v>
      </c>
    </row>
    <row r="912" spans="1:9" x14ac:dyDescent="0.25">
      <c r="A912" s="332">
        <v>1211</v>
      </c>
      <c r="B912" s="332">
        <v>56</v>
      </c>
      <c r="C912" s="332" t="s">
        <v>1020</v>
      </c>
      <c r="D912" s="332" t="s">
        <v>1021</v>
      </c>
      <c r="E912" s="333">
        <v>44608.839333414355</v>
      </c>
      <c r="F912" s="332" t="s">
        <v>1091</v>
      </c>
      <c r="G912" s="332" t="s">
        <v>1837</v>
      </c>
    </row>
    <row r="913" spans="1:10" x14ac:dyDescent="0.25">
      <c r="A913" s="332">
        <v>1212</v>
      </c>
      <c r="B913" s="332">
        <v>68</v>
      </c>
      <c r="C913" s="332" t="s">
        <v>1788</v>
      </c>
      <c r="D913" s="332" t="s">
        <v>1789</v>
      </c>
      <c r="E913" s="333">
        <v>44816.805081018516</v>
      </c>
      <c r="F913" s="332" t="s">
        <v>1181</v>
      </c>
      <c r="G913" s="332" t="s">
        <v>1791</v>
      </c>
      <c r="J913" s="332" t="s">
        <v>1792</v>
      </c>
    </row>
    <row r="914" spans="1:10" x14ac:dyDescent="0.25">
      <c r="A914" s="332">
        <v>1213</v>
      </c>
      <c r="B914" s="332">
        <v>157</v>
      </c>
      <c r="C914" s="332" t="s">
        <v>846</v>
      </c>
      <c r="D914" s="332" t="s">
        <v>847</v>
      </c>
      <c r="E914" s="333">
        <v>45265.211869861108</v>
      </c>
      <c r="F914" s="332" t="s">
        <v>816</v>
      </c>
      <c r="G914" s="332" t="s">
        <v>810</v>
      </c>
    </row>
    <row r="915" spans="1:10" x14ac:dyDescent="0.25">
      <c r="A915" s="332">
        <v>1214</v>
      </c>
      <c r="B915" s="332">
        <v>182</v>
      </c>
      <c r="C915" s="332" t="s">
        <v>1274</v>
      </c>
      <c r="D915" s="332" t="s">
        <v>1275</v>
      </c>
      <c r="E915" s="333">
        <v>44711.000004849535</v>
      </c>
      <c r="F915" s="332" t="s">
        <v>1734</v>
      </c>
      <c r="G915" s="332" t="s">
        <v>806</v>
      </c>
    </row>
    <row r="916" spans="1:10" x14ac:dyDescent="0.25">
      <c r="A916" s="332">
        <v>1215</v>
      </c>
      <c r="B916" s="332">
        <v>138</v>
      </c>
      <c r="C916" s="332" t="s">
        <v>1454</v>
      </c>
      <c r="D916" s="332" t="s">
        <v>706</v>
      </c>
      <c r="E916" s="333">
        <v>45076</v>
      </c>
      <c r="F916" s="332" t="s">
        <v>1870</v>
      </c>
      <c r="G916" s="332" t="s">
        <v>806</v>
      </c>
    </row>
    <row r="917" spans="1:10" x14ac:dyDescent="0.25">
      <c r="A917" s="332">
        <v>1216</v>
      </c>
      <c r="B917" s="332">
        <v>154</v>
      </c>
      <c r="C917" s="332" t="s">
        <v>1274</v>
      </c>
      <c r="D917" s="332" t="s">
        <v>1275</v>
      </c>
      <c r="E917" s="333">
        <v>44608.845765821759</v>
      </c>
      <c r="F917" s="332" t="s">
        <v>1630</v>
      </c>
      <c r="G917" s="332" t="s">
        <v>1837</v>
      </c>
    </row>
    <row r="918" spans="1:10" x14ac:dyDescent="0.25">
      <c r="A918" s="332">
        <v>1218</v>
      </c>
      <c r="B918" s="332">
        <v>12</v>
      </c>
      <c r="C918" s="332" t="s">
        <v>1274</v>
      </c>
      <c r="D918" s="332" t="s">
        <v>1275</v>
      </c>
      <c r="E918" s="333">
        <v>44608.850894062503</v>
      </c>
      <c r="F918" s="332" t="s">
        <v>799</v>
      </c>
      <c r="G918" s="332" t="s">
        <v>1837</v>
      </c>
    </row>
    <row r="919" spans="1:10" x14ac:dyDescent="0.25">
      <c r="A919" s="332">
        <v>1219</v>
      </c>
      <c r="B919" s="332">
        <v>2</v>
      </c>
      <c r="C919" s="332" t="s">
        <v>1274</v>
      </c>
      <c r="D919" s="332" t="s">
        <v>1275</v>
      </c>
      <c r="E919" s="333">
        <v>44608.850894247684</v>
      </c>
      <c r="F919" s="332" t="s">
        <v>713</v>
      </c>
      <c r="G919" s="332" t="s">
        <v>1837</v>
      </c>
    </row>
    <row r="920" spans="1:10" x14ac:dyDescent="0.25">
      <c r="A920" s="332">
        <v>1220</v>
      </c>
      <c r="B920" s="332">
        <v>87</v>
      </c>
      <c r="C920" s="332" t="s">
        <v>1020</v>
      </c>
      <c r="D920" s="332" t="s">
        <v>1021</v>
      </c>
      <c r="E920" s="333">
        <v>44608.853725960646</v>
      </c>
      <c r="F920" s="332" t="s">
        <v>1262</v>
      </c>
      <c r="G920" s="332" t="s">
        <v>1837</v>
      </c>
    </row>
    <row r="921" spans="1:10" x14ac:dyDescent="0.25">
      <c r="A921" s="332">
        <v>1222</v>
      </c>
      <c r="B921" s="332">
        <v>87</v>
      </c>
      <c r="C921" s="332" t="s">
        <v>1851</v>
      </c>
      <c r="D921" s="332" t="s">
        <v>1852</v>
      </c>
      <c r="E921" s="333">
        <v>44608.853726400463</v>
      </c>
      <c r="F921" s="332" t="s">
        <v>1262</v>
      </c>
      <c r="G921" s="332" t="s">
        <v>1837</v>
      </c>
    </row>
    <row r="922" spans="1:10" x14ac:dyDescent="0.25">
      <c r="A922" s="332">
        <v>1223</v>
      </c>
      <c r="B922" s="332">
        <v>40</v>
      </c>
      <c r="C922" s="332" t="s">
        <v>1020</v>
      </c>
      <c r="D922" s="332" t="s">
        <v>1021</v>
      </c>
      <c r="E922" s="333">
        <v>44609.283682754627</v>
      </c>
      <c r="F922" s="332" t="s">
        <v>985</v>
      </c>
      <c r="G922" s="332" t="s">
        <v>1837</v>
      </c>
    </row>
    <row r="923" spans="1:10" x14ac:dyDescent="0.25">
      <c r="A923" s="332">
        <v>1224</v>
      </c>
      <c r="B923" s="332">
        <v>41</v>
      </c>
      <c r="C923" s="332" t="s">
        <v>1020</v>
      </c>
      <c r="D923" s="332" t="s">
        <v>1021</v>
      </c>
      <c r="E923" s="333">
        <v>44609.283683078706</v>
      </c>
      <c r="F923" s="332" t="s">
        <v>994</v>
      </c>
      <c r="G923" s="332" t="s">
        <v>1837</v>
      </c>
    </row>
    <row r="924" spans="1:10" x14ac:dyDescent="0.25">
      <c r="A924" s="332">
        <v>1225</v>
      </c>
      <c r="B924" s="332">
        <v>43</v>
      </c>
      <c r="C924" s="332" t="s">
        <v>1020</v>
      </c>
      <c r="D924" s="332" t="s">
        <v>1021</v>
      </c>
      <c r="E924" s="333">
        <v>44609.283683738424</v>
      </c>
      <c r="F924" s="332" t="s">
        <v>1008</v>
      </c>
      <c r="G924" s="332" t="s">
        <v>1837</v>
      </c>
    </row>
    <row r="925" spans="1:10" x14ac:dyDescent="0.25">
      <c r="A925" s="332">
        <v>1226</v>
      </c>
      <c r="B925" s="332">
        <v>49</v>
      </c>
      <c r="C925" s="332" t="s">
        <v>1020</v>
      </c>
      <c r="D925" s="332" t="s">
        <v>1021</v>
      </c>
      <c r="E925" s="333">
        <v>44609.283683969908</v>
      </c>
      <c r="F925" s="332" t="s">
        <v>1039</v>
      </c>
      <c r="G925" s="332" t="s">
        <v>1837</v>
      </c>
    </row>
    <row r="926" spans="1:10" x14ac:dyDescent="0.25">
      <c r="A926" s="332">
        <v>1227</v>
      </c>
      <c r="B926" s="332">
        <v>51</v>
      </c>
      <c r="C926" s="332" t="s">
        <v>1020</v>
      </c>
      <c r="D926" s="332" t="s">
        <v>1021</v>
      </c>
      <c r="E926" s="333">
        <v>44609.283684317132</v>
      </c>
      <c r="F926" s="332" t="s">
        <v>1051</v>
      </c>
      <c r="G926" s="332" t="s">
        <v>1837</v>
      </c>
    </row>
    <row r="927" spans="1:10" x14ac:dyDescent="0.25">
      <c r="A927" s="332">
        <v>1228</v>
      </c>
      <c r="B927" s="332">
        <v>52</v>
      </c>
      <c r="C927" s="332" t="s">
        <v>1020</v>
      </c>
      <c r="D927" s="332" t="s">
        <v>1021</v>
      </c>
      <c r="E927" s="333">
        <v>44609.283684872687</v>
      </c>
      <c r="F927" s="332" t="s">
        <v>1055</v>
      </c>
      <c r="G927" s="332" t="s">
        <v>1837</v>
      </c>
    </row>
    <row r="928" spans="1:10" x14ac:dyDescent="0.25">
      <c r="A928" s="332">
        <v>1229</v>
      </c>
      <c r="B928" s="332">
        <v>54</v>
      </c>
      <c r="C928" s="332" t="s">
        <v>1020</v>
      </c>
      <c r="D928" s="332" t="s">
        <v>1021</v>
      </c>
      <c r="E928" s="333">
        <v>44609.283685069444</v>
      </c>
      <c r="F928" s="332" t="s">
        <v>1075</v>
      </c>
      <c r="G928" s="332" t="s">
        <v>1837</v>
      </c>
    </row>
    <row r="929" spans="1:7" x14ac:dyDescent="0.25">
      <c r="A929" s="332">
        <v>1230</v>
      </c>
      <c r="B929" s="332">
        <v>61</v>
      </c>
      <c r="C929" s="332" t="s">
        <v>1020</v>
      </c>
      <c r="D929" s="332" t="s">
        <v>1021</v>
      </c>
      <c r="E929" s="333">
        <v>44609.283685312497</v>
      </c>
      <c r="F929" s="332" t="s">
        <v>1136</v>
      </c>
      <c r="G929" s="332" t="s">
        <v>1837</v>
      </c>
    </row>
    <row r="930" spans="1:7" x14ac:dyDescent="0.25">
      <c r="A930" s="332">
        <v>1231</v>
      </c>
      <c r="B930" s="332">
        <v>62</v>
      </c>
      <c r="C930" s="332" t="s">
        <v>1020</v>
      </c>
      <c r="D930" s="332" t="s">
        <v>1021</v>
      </c>
      <c r="E930" s="333">
        <v>44609.283685555558</v>
      </c>
      <c r="F930" s="332" t="s">
        <v>1142</v>
      </c>
      <c r="G930" s="332" t="s">
        <v>1837</v>
      </c>
    </row>
    <row r="931" spans="1:7" x14ac:dyDescent="0.25">
      <c r="A931" s="332">
        <v>1232</v>
      </c>
      <c r="B931" s="332">
        <v>64</v>
      </c>
      <c r="C931" s="332" t="s">
        <v>1020</v>
      </c>
      <c r="D931" s="332" t="s">
        <v>1021</v>
      </c>
      <c r="E931" s="333">
        <v>44609.283685821756</v>
      </c>
      <c r="F931" s="332" t="s">
        <v>1147</v>
      </c>
      <c r="G931" s="332" t="s">
        <v>1837</v>
      </c>
    </row>
    <row r="932" spans="1:7" x14ac:dyDescent="0.25">
      <c r="A932" s="332">
        <v>1233</v>
      </c>
      <c r="B932" s="332">
        <v>65</v>
      </c>
      <c r="C932" s="332" t="s">
        <v>1020</v>
      </c>
      <c r="D932" s="332" t="s">
        <v>1021</v>
      </c>
      <c r="E932" s="333">
        <v>44754.878292175927</v>
      </c>
      <c r="F932" s="332" t="s">
        <v>1154</v>
      </c>
      <c r="G932" s="332" t="s">
        <v>1108</v>
      </c>
    </row>
    <row r="933" spans="1:7" x14ac:dyDescent="0.25">
      <c r="A933" s="332">
        <v>1234</v>
      </c>
      <c r="B933" s="332">
        <v>60</v>
      </c>
      <c r="C933" s="332" t="s">
        <v>1020</v>
      </c>
      <c r="D933" s="332" t="s">
        <v>1021</v>
      </c>
      <c r="E933" s="333">
        <v>44609.290664814813</v>
      </c>
      <c r="F933" s="332" t="s">
        <v>1125</v>
      </c>
      <c r="G933" s="332" t="s">
        <v>1837</v>
      </c>
    </row>
    <row r="934" spans="1:7" x14ac:dyDescent="0.25">
      <c r="A934" s="332">
        <v>1235</v>
      </c>
      <c r="B934" s="332">
        <v>68</v>
      </c>
      <c r="C934" s="332" t="s">
        <v>1020</v>
      </c>
      <c r="D934" s="332" t="s">
        <v>1021</v>
      </c>
      <c r="E934" s="333">
        <v>44609.290665115739</v>
      </c>
      <c r="F934" s="332" t="s">
        <v>1181</v>
      </c>
      <c r="G934" s="332" t="s">
        <v>1837</v>
      </c>
    </row>
    <row r="935" spans="1:7" x14ac:dyDescent="0.25">
      <c r="A935" s="332">
        <v>1236</v>
      </c>
      <c r="B935" s="332">
        <v>73</v>
      </c>
      <c r="C935" s="332" t="s">
        <v>1020</v>
      </c>
      <c r="D935" s="332" t="s">
        <v>1021</v>
      </c>
      <c r="E935" s="333">
        <v>44609.290665335648</v>
      </c>
      <c r="F935" s="332" t="s">
        <v>1217</v>
      </c>
      <c r="G935" s="332" t="s">
        <v>1837</v>
      </c>
    </row>
    <row r="936" spans="1:7" x14ac:dyDescent="0.25">
      <c r="A936" s="332">
        <v>1237</v>
      </c>
      <c r="B936" s="332">
        <v>85</v>
      </c>
      <c r="C936" s="332" t="s">
        <v>1020</v>
      </c>
      <c r="D936" s="332" t="s">
        <v>1021</v>
      </c>
      <c r="E936" s="333">
        <v>44609.290665844906</v>
      </c>
      <c r="F936" s="332" t="s">
        <v>1259</v>
      </c>
      <c r="G936" s="332" t="s">
        <v>1837</v>
      </c>
    </row>
    <row r="937" spans="1:7" x14ac:dyDescent="0.25">
      <c r="A937" s="332">
        <v>1238</v>
      </c>
      <c r="B937" s="332">
        <v>109</v>
      </c>
      <c r="C937" s="332" t="s">
        <v>1020</v>
      </c>
      <c r="D937" s="332" t="s">
        <v>1021</v>
      </c>
      <c r="E937" s="333">
        <v>44609.290666018518</v>
      </c>
      <c r="F937" s="332" t="s">
        <v>1383</v>
      </c>
      <c r="G937" s="332" t="s">
        <v>1837</v>
      </c>
    </row>
    <row r="938" spans="1:7" x14ac:dyDescent="0.25">
      <c r="A938" s="332">
        <v>1239</v>
      </c>
      <c r="B938" s="332">
        <v>127</v>
      </c>
      <c r="C938" s="332" t="s">
        <v>1274</v>
      </c>
      <c r="D938" s="332" t="s">
        <v>1275</v>
      </c>
      <c r="E938" s="333">
        <v>44609.293132939812</v>
      </c>
      <c r="F938" s="332" t="s">
        <v>1508</v>
      </c>
      <c r="G938" s="332" t="s">
        <v>1837</v>
      </c>
    </row>
    <row r="939" spans="1:7" x14ac:dyDescent="0.25">
      <c r="A939" s="332">
        <v>1240</v>
      </c>
      <c r="B939" s="332">
        <v>148</v>
      </c>
      <c r="C939" s="332" t="s">
        <v>1274</v>
      </c>
      <c r="D939" s="332" t="s">
        <v>1275</v>
      </c>
      <c r="E939" s="333">
        <v>44609.293133125</v>
      </c>
      <c r="F939" s="332" t="s">
        <v>814</v>
      </c>
      <c r="G939" s="332" t="s">
        <v>1837</v>
      </c>
    </row>
    <row r="940" spans="1:7" x14ac:dyDescent="0.25">
      <c r="A940" s="332">
        <v>1241</v>
      </c>
      <c r="B940" s="332">
        <v>157</v>
      </c>
      <c r="C940" s="332" t="s">
        <v>1274</v>
      </c>
      <c r="D940" s="332" t="s">
        <v>1275</v>
      </c>
      <c r="E940" s="333">
        <v>44609.293133356485</v>
      </c>
      <c r="F940" s="332" t="s">
        <v>816</v>
      </c>
      <c r="G940" s="332" t="s">
        <v>1837</v>
      </c>
    </row>
    <row r="941" spans="1:7" x14ac:dyDescent="0.25">
      <c r="A941" s="332">
        <v>1242</v>
      </c>
      <c r="B941" s="332">
        <v>4</v>
      </c>
      <c r="C941" s="332" t="s">
        <v>1274</v>
      </c>
      <c r="D941" s="332" t="s">
        <v>1275</v>
      </c>
      <c r="E941" s="333">
        <v>44610.29168678241</v>
      </c>
      <c r="F941" s="332" t="s">
        <v>734</v>
      </c>
      <c r="G941" s="332" t="s">
        <v>1837</v>
      </c>
    </row>
    <row r="942" spans="1:7" x14ac:dyDescent="0.25">
      <c r="A942" s="332">
        <v>1243</v>
      </c>
      <c r="B942" s="332">
        <v>5</v>
      </c>
      <c r="C942" s="332" t="s">
        <v>1274</v>
      </c>
      <c r="D942" s="332" t="s">
        <v>1275</v>
      </c>
      <c r="E942" s="333">
        <v>44610.291687199075</v>
      </c>
      <c r="F942" s="332" t="s">
        <v>742</v>
      </c>
      <c r="G942" s="332" t="s">
        <v>1837</v>
      </c>
    </row>
    <row r="943" spans="1:7" x14ac:dyDescent="0.25">
      <c r="A943" s="332">
        <v>1244</v>
      </c>
      <c r="B943" s="332">
        <v>8</v>
      </c>
      <c r="C943" s="332" t="s">
        <v>1274</v>
      </c>
      <c r="D943" s="332" t="s">
        <v>1275</v>
      </c>
      <c r="E943" s="333">
        <v>44610.291687395831</v>
      </c>
      <c r="F943" s="332" t="s">
        <v>771</v>
      </c>
      <c r="G943" s="332" t="s">
        <v>1837</v>
      </c>
    </row>
    <row r="944" spans="1:7" x14ac:dyDescent="0.25">
      <c r="A944" s="332">
        <v>1245</v>
      </c>
      <c r="B944" s="332">
        <v>19</v>
      </c>
      <c r="C944" s="332" t="s">
        <v>1274</v>
      </c>
      <c r="D944" s="332" t="s">
        <v>1275</v>
      </c>
      <c r="E944" s="333">
        <v>44610.291687581019</v>
      </c>
      <c r="F944" s="332" t="s">
        <v>867</v>
      </c>
      <c r="G944" s="332" t="s">
        <v>1837</v>
      </c>
    </row>
    <row r="945" spans="1:10" x14ac:dyDescent="0.25">
      <c r="A945" s="332">
        <v>1246</v>
      </c>
      <c r="B945" s="332">
        <v>21</v>
      </c>
      <c r="C945" s="332" t="s">
        <v>1274</v>
      </c>
      <c r="D945" s="332" t="s">
        <v>1275</v>
      </c>
      <c r="E945" s="333">
        <v>44610.291687777775</v>
      </c>
      <c r="F945" s="332" t="s">
        <v>872</v>
      </c>
      <c r="G945" s="332" t="s">
        <v>1837</v>
      </c>
    </row>
    <row r="946" spans="1:10" x14ac:dyDescent="0.25">
      <c r="A946" s="332">
        <v>1247</v>
      </c>
      <c r="B946" s="332">
        <v>36</v>
      </c>
      <c r="C946" s="332" t="s">
        <v>1871</v>
      </c>
      <c r="D946" s="332" t="s">
        <v>1275</v>
      </c>
      <c r="E946" s="333">
        <v>44610.291688449077</v>
      </c>
      <c r="F946" s="332" t="s">
        <v>949</v>
      </c>
      <c r="G946" s="332" t="s">
        <v>1837</v>
      </c>
    </row>
    <row r="947" spans="1:10" x14ac:dyDescent="0.25">
      <c r="A947" s="332">
        <v>1248</v>
      </c>
      <c r="B947" s="332">
        <v>38</v>
      </c>
      <c r="C947" s="332" t="s">
        <v>1871</v>
      </c>
      <c r="D947" s="332" t="s">
        <v>1275</v>
      </c>
      <c r="E947" s="333">
        <v>44610.291688726851</v>
      </c>
      <c r="F947" s="332" t="s">
        <v>963</v>
      </c>
      <c r="G947" s="332" t="s">
        <v>1837</v>
      </c>
    </row>
    <row r="948" spans="1:10" x14ac:dyDescent="0.25">
      <c r="A948" s="332">
        <v>1249</v>
      </c>
      <c r="B948" s="332">
        <v>67</v>
      </c>
      <c r="C948" s="332" t="s">
        <v>1274</v>
      </c>
      <c r="D948" s="332" t="s">
        <v>1275</v>
      </c>
      <c r="E948" s="333">
        <v>44610.291688981481</v>
      </c>
      <c r="F948" s="332" t="s">
        <v>1164</v>
      </c>
      <c r="G948" s="332" t="s">
        <v>1837</v>
      </c>
    </row>
    <row r="949" spans="1:10" x14ac:dyDescent="0.25">
      <c r="A949" s="332">
        <v>1250</v>
      </c>
      <c r="B949" s="332">
        <v>68</v>
      </c>
      <c r="C949" s="332" t="s">
        <v>1274</v>
      </c>
      <c r="D949" s="332" t="s">
        <v>1275</v>
      </c>
      <c r="E949" s="333">
        <v>44610.29168923611</v>
      </c>
      <c r="F949" s="332" t="s">
        <v>1181</v>
      </c>
      <c r="G949" s="332" t="s">
        <v>1837</v>
      </c>
    </row>
    <row r="950" spans="1:10" x14ac:dyDescent="0.25">
      <c r="A950" s="332">
        <v>1251</v>
      </c>
      <c r="B950" s="332">
        <v>157</v>
      </c>
      <c r="C950" s="332" t="s">
        <v>1828</v>
      </c>
      <c r="D950" s="332" t="s">
        <v>1829</v>
      </c>
      <c r="E950" s="333">
        <v>45146.847456041665</v>
      </c>
      <c r="F950" s="332" t="s">
        <v>816</v>
      </c>
      <c r="G950" s="332" t="s">
        <v>1810</v>
      </c>
    </row>
    <row r="951" spans="1:10" x14ac:dyDescent="0.25">
      <c r="A951" s="332">
        <v>1252</v>
      </c>
      <c r="B951" s="332">
        <v>71</v>
      </c>
      <c r="C951" s="332" t="s">
        <v>1274</v>
      </c>
      <c r="D951" s="332" t="s">
        <v>1275</v>
      </c>
      <c r="E951" s="333">
        <v>44610.291691840277</v>
      </c>
      <c r="F951" s="332" t="s">
        <v>820</v>
      </c>
      <c r="G951" s="332" t="s">
        <v>1837</v>
      </c>
      <c r="J951" s="332" t="s">
        <v>1872</v>
      </c>
    </row>
    <row r="952" spans="1:10" x14ac:dyDescent="0.25">
      <c r="A952" s="332">
        <v>1253</v>
      </c>
      <c r="B952" s="332">
        <v>73</v>
      </c>
      <c r="C952" s="332" t="s">
        <v>1274</v>
      </c>
      <c r="D952" s="332" t="s">
        <v>1275</v>
      </c>
      <c r="E952" s="333">
        <v>44610.291692025465</v>
      </c>
      <c r="F952" s="332" t="s">
        <v>1217</v>
      </c>
      <c r="G952" s="332" t="s">
        <v>1837</v>
      </c>
    </row>
    <row r="953" spans="1:10" x14ac:dyDescent="0.25">
      <c r="A953" s="332">
        <v>1254</v>
      </c>
      <c r="B953" s="332">
        <v>51</v>
      </c>
      <c r="C953" s="332" t="s">
        <v>1788</v>
      </c>
      <c r="D953" s="332" t="s">
        <v>1789</v>
      </c>
      <c r="E953" s="333">
        <v>44816.805081018516</v>
      </c>
      <c r="F953" s="332" t="s">
        <v>1051</v>
      </c>
      <c r="G953" s="332" t="s">
        <v>1791</v>
      </c>
      <c r="J953" s="332" t="s">
        <v>1792</v>
      </c>
    </row>
    <row r="954" spans="1:10" x14ac:dyDescent="0.25">
      <c r="A954" s="332">
        <v>1256</v>
      </c>
      <c r="B954" s="332">
        <v>123</v>
      </c>
      <c r="C954" s="332" t="s">
        <v>1833</v>
      </c>
      <c r="D954" s="332" t="s">
        <v>1834</v>
      </c>
      <c r="E954" s="333">
        <v>45146.847456041665</v>
      </c>
      <c r="F954" s="332" t="s">
        <v>821</v>
      </c>
      <c r="G954" s="332" t="s">
        <v>1810</v>
      </c>
    </row>
    <row r="955" spans="1:10" x14ac:dyDescent="0.25">
      <c r="A955" s="332">
        <v>1257</v>
      </c>
      <c r="B955" s="332">
        <v>222</v>
      </c>
      <c r="C955" s="332" t="s">
        <v>1788</v>
      </c>
      <c r="D955" s="332" t="s">
        <v>1789</v>
      </c>
      <c r="E955" s="333">
        <v>44816.805081018516</v>
      </c>
      <c r="F955" s="332" t="s">
        <v>1873</v>
      </c>
      <c r="G955" s="332" t="s">
        <v>1791</v>
      </c>
      <c r="J955" s="332" t="s">
        <v>1792</v>
      </c>
    </row>
    <row r="956" spans="1:10" x14ac:dyDescent="0.25">
      <c r="A956" s="332">
        <v>1258</v>
      </c>
      <c r="B956" s="332">
        <v>188</v>
      </c>
      <c r="C956" s="332" t="s">
        <v>1274</v>
      </c>
      <c r="D956" s="332" t="s">
        <v>1275</v>
      </c>
      <c r="E956" s="333">
        <v>44610.291693194442</v>
      </c>
      <c r="F956" s="332" t="s">
        <v>1772</v>
      </c>
      <c r="G956" s="332" t="s">
        <v>1837</v>
      </c>
    </row>
    <row r="957" spans="1:10" x14ac:dyDescent="0.25">
      <c r="A957" s="332">
        <v>1259</v>
      </c>
      <c r="B957" s="332">
        <v>123</v>
      </c>
      <c r="C957" s="332" t="s">
        <v>1274</v>
      </c>
      <c r="D957" s="332" t="s">
        <v>1275</v>
      </c>
      <c r="E957" s="333">
        <v>44610.291695509259</v>
      </c>
      <c r="F957" s="332" t="s">
        <v>821</v>
      </c>
      <c r="G957" s="332" t="s">
        <v>1837</v>
      </c>
    </row>
    <row r="958" spans="1:10" x14ac:dyDescent="0.25">
      <c r="A958" s="332">
        <v>1260</v>
      </c>
      <c r="B958" s="332">
        <v>139</v>
      </c>
      <c r="C958" s="332" t="s">
        <v>1874</v>
      </c>
      <c r="D958" s="332" t="s">
        <v>1875</v>
      </c>
      <c r="E958" s="333">
        <v>44750.638427349535</v>
      </c>
      <c r="F958" s="332" t="s">
        <v>1272</v>
      </c>
      <c r="G958" s="332" t="s">
        <v>1108</v>
      </c>
    </row>
    <row r="959" spans="1:10" x14ac:dyDescent="0.25">
      <c r="A959" s="332">
        <v>1261</v>
      </c>
      <c r="B959" s="332">
        <v>88</v>
      </c>
      <c r="C959" s="332" t="s">
        <v>1876</v>
      </c>
      <c r="D959" s="332" t="s">
        <v>706</v>
      </c>
      <c r="E959" s="333">
        <v>44829.754951134259</v>
      </c>
      <c r="F959" s="332" t="s">
        <v>828</v>
      </c>
      <c r="G959" s="332" t="s">
        <v>1204</v>
      </c>
      <c r="I959" s="332">
        <v>8</v>
      </c>
    </row>
    <row r="960" spans="1:10" x14ac:dyDescent="0.25">
      <c r="A960" s="332">
        <v>1262</v>
      </c>
      <c r="B960" s="332">
        <v>138</v>
      </c>
      <c r="C960" s="332" t="s">
        <v>1124</v>
      </c>
      <c r="D960" s="332" t="s">
        <v>1877</v>
      </c>
      <c r="E960" s="333">
        <v>45076</v>
      </c>
      <c r="F960" s="332" t="s">
        <v>1870</v>
      </c>
      <c r="G960" s="332" t="s">
        <v>806</v>
      </c>
    </row>
    <row r="961" spans="1:9" x14ac:dyDescent="0.25">
      <c r="A961" s="332">
        <v>1263</v>
      </c>
      <c r="B961" s="332">
        <v>143</v>
      </c>
      <c r="C961" s="332" t="s">
        <v>1274</v>
      </c>
      <c r="D961" s="332" t="s">
        <v>1275</v>
      </c>
      <c r="E961" s="333">
        <v>44610.291696412038</v>
      </c>
      <c r="F961" s="332" t="s">
        <v>1564</v>
      </c>
      <c r="G961" s="332" t="s">
        <v>1837</v>
      </c>
    </row>
    <row r="962" spans="1:9" x14ac:dyDescent="0.25">
      <c r="A962" s="332">
        <v>1264</v>
      </c>
      <c r="B962" s="332">
        <v>150</v>
      </c>
      <c r="C962" s="332" t="s">
        <v>1274</v>
      </c>
      <c r="D962" s="332" t="s">
        <v>1275</v>
      </c>
      <c r="E962" s="333">
        <v>44610.291696655091</v>
      </c>
      <c r="F962" s="332" t="s">
        <v>1611</v>
      </c>
      <c r="G962" s="332" t="s">
        <v>1837</v>
      </c>
    </row>
    <row r="963" spans="1:9" x14ac:dyDescent="0.25">
      <c r="A963" s="332">
        <v>1265</v>
      </c>
      <c r="B963" s="332">
        <v>149</v>
      </c>
      <c r="C963" s="332" t="s">
        <v>1274</v>
      </c>
      <c r="D963" s="332" t="s">
        <v>1275</v>
      </c>
      <c r="E963" s="333">
        <v>44610.291696944441</v>
      </c>
      <c r="F963" s="332" t="s">
        <v>1603</v>
      </c>
      <c r="G963" s="332" t="s">
        <v>1837</v>
      </c>
    </row>
    <row r="964" spans="1:9" x14ac:dyDescent="0.25">
      <c r="A964" s="332">
        <v>1266</v>
      </c>
      <c r="B964" s="332">
        <v>151</v>
      </c>
      <c r="C964" s="332" t="s">
        <v>1274</v>
      </c>
      <c r="D964" s="332" t="s">
        <v>1275</v>
      </c>
      <c r="E964" s="333">
        <v>44610.291697210647</v>
      </c>
      <c r="F964" s="332" t="s">
        <v>1614</v>
      </c>
      <c r="G964" s="332" t="s">
        <v>1837</v>
      </c>
    </row>
    <row r="965" spans="1:9" x14ac:dyDescent="0.25">
      <c r="A965" s="332">
        <v>1267</v>
      </c>
      <c r="B965" s="332">
        <v>155</v>
      </c>
      <c r="C965" s="332" t="s">
        <v>1274</v>
      </c>
      <c r="D965" s="332" t="s">
        <v>1275</v>
      </c>
      <c r="E965" s="333">
        <v>44610.291697511573</v>
      </c>
      <c r="F965" s="332" t="s">
        <v>1632</v>
      </c>
      <c r="G965" s="332" t="s">
        <v>1837</v>
      </c>
    </row>
    <row r="966" spans="1:9" x14ac:dyDescent="0.25">
      <c r="A966" s="332">
        <v>1268</v>
      </c>
      <c r="B966" s="332">
        <v>164</v>
      </c>
      <c r="C966" s="332" t="s">
        <v>1274</v>
      </c>
      <c r="D966" s="332" t="s">
        <v>1275</v>
      </c>
      <c r="E966" s="333">
        <v>44610.291700393522</v>
      </c>
      <c r="F966" s="332" t="s">
        <v>1670</v>
      </c>
      <c r="G966" s="332" t="s">
        <v>1837</v>
      </c>
    </row>
    <row r="967" spans="1:9" x14ac:dyDescent="0.25">
      <c r="A967" s="332">
        <v>1269</v>
      </c>
      <c r="B967" s="332">
        <v>97</v>
      </c>
      <c r="C967" s="332" t="s">
        <v>1274</v>
      </c>
      <c r="D967" s="332" t="s">
        <v>1275</v>
      </c>
      <c r="E967" s="333">
        <v>44610.291700613423</v>
      </c>
      <c r="F967" s="332" t="s">
        <v>1310</v>
      </c>
      <c r="G967" s="332" t="s">
        <v>1837</v>
      </c>
    </row>
    <row r="968" spans="1:9" x14ac:dyDescent="0.25">
      <c r="A968" s="332">
        <v>1270</v>
      </c>
      <c r="B968" s="332">
        <v>176</v>
      </c>
      <c r="C968" s="332" t="s">
        <v>1274</v>
      </c>
      <c r="D968" s="332" t="s">
        <v>1275</v>
      </c>
      <c r="E968" s="333">
        <v>44610.291700810187</v>
      </c>
      <c r="F968" s="332" t="s">
        <v>1712</v>
      </c>
      <c r="G968" s="332" t="s">
        <v>1837</v>
      </c>
    </row>
    <row r="969" spans="1:9" x14ac:dyDescent="0.25">
      <c r="A969" s="332">
        <v>1271</v>
      </c>
      <c r="B969" s="332">
        <v>203</v>
      </c>
      <c r="C969" s="332" t="s">
        <v>1878</v>
      </c>
      <c r="D969" s="332" t="s">
        <v>706</v>
      </c>
      <c r="E969" s="333">
        <v>44611.49773787037</v>
      </c>
      <c r="F969" s="332" t="s">
        <v>1879</v>
      </c>
      <c r="G969" s="332" t="s">
        <v>1880</v>
      </c>
    </row>
    <row r="970" spans="1:9" x14ac:dyDescent="0.25">
      <c r="A970" s="332">
        <v>1272</v>
      </c>
      <c r="B970" s="332">
        <v>203</v>
      </c>
      <c r="C970" s="332" t="s">
        <v>1881</v>
      </c>
      <c r="D970" s="332" t="s">
        <v>1882</v>
      </c>
      <c r="E970" s="333">
        <v>44611.49773787037</v>
      </c>
      <c r="F970" s="332" t="s">
        <v>1879</v>
      </c>
      <c r="G970" s="332" t="s">
        <v>1880</v>
      </c>
    </row>
    <row r="971" spans="1:9" x14ac:dyDescent="0.25">
      <c r="A971" s="332">
        <v>1273</v>
      </c>
      <c r="B971" s="332">
        <v>203</v>
      </c>
      <c r="C971" s="332" t="s">
        <v>260</v>
      </c>
      <c r="D971" s="332" t="s">
        <v>711</v>
      </c>
      <c r="E971" s="333">
        <v>44611.49773787037</v>
      </c>
      <c r="F971" s="332" t="s">
        <v>1879</v>
      </c>
      <c r="G971" s="332" t="s">
        <v>1880</v>
      </c>
      <c r="I971" s="332">
        <v>10</v>
      </c>
    </row>
    <row r="972" spans="1:9" x14ac:dyDescent="0.25">
      <c r="A972" s="332">
        <v>1274</v>
      </c>
      <c r="B972" s="332">
        <v>204</v>
      </c>
      <c r="C972" s="332" t="s">
        <v>1883</v>
      </c>
      <c r="D972" s="332" t="s">
        <v>706</v>
      </c>
      <c r="E972" s="333">
        <v>44611.50425943287</v>
      </c>
      <c r="F972" s="332" t="s">
        <v>1884</v>
      </c>
      <c r="G972" s="332" t="s">
        <v>1880</v>
      </c>
    </row>
    <row r="973" spans="1:9" x14ac:dyDescent="0.25">
      <c r="A973" s="332">
        <v>1275</v>
      </c>
      <c r="B973" s="332">
        <v>204</v>
      </c>
      <c r="C973" s="332" t="s">
        <v>1885</v>
      </c>
      <c r="D973" s="332" t="s">
        <v>1886</v>
      </c>
      <c r="E973" s="333">
        <v>44611.50425943287</v>
      </c>
      <c r="F973" s="332" t="s">
        <v>1884</v>
      </c>
      <c r="G973" s="332" t="s">
        <v>1880</v>
      </c>
    </row>
    <row r="974" spans="1:9" x14ac:dyDescent="0.25">
      <c r="A974" s="332">
        <v>1276</v>
      </c>
      <c r="B974" s="332">
        <v>204</v>
      </c>
      <c r="C974" s="332" t="s">
        <v>1887</v>
      </c>
      <c r="D974" s="332" t="s">
        <v>1888</v>
      </c>
      <c r="E974" s="333">
        <v>44611.50425943287</v>
      </c>
      <c r="F974" s="332" t="s">
        <v>1884</v>
      </c>
      <c r="G974" s="332" t="s">
        <v>1880</v>
      </c>
    </row>
    <row r="975" spans="1:9" x14ac:dyDescent="0.25">
      <c r="A975" s="332">
        <v>1277</v>
      </c>
      <c r="B975" s="332">
        <v>204</v>
      </c>
      <c r="C975" s="332" t="s">
        <v>260</v>
      </c>
      <c r="D975" s="332" t="s">
        <v>711</v>
      </c>
      <c r="E975" s="333">
        <v>44611.50425943287</v>
      </c>
      <c r="F975" s="332" t="s">
        <v>1884</v>
      </c>
      <c r="G975" s="332" t="s">
        <v>1880</v>
      </c>
      <c r="I975" s="332">
        <v>10</v>
      </c>
    </row>
    <row r="976" spans="1:9" x14ac:dyDescent="0.25">
      <c r="A976" s="332">
        <v>1278</v>
      </c>
      <c r="B976" s="332">
        <v>205</v>
      </c>
      <c r="C976" s="332" t="s">
        <v>1889</v>
      </c>
      <c r="D976" s="332" t="s">
        <v>706</v>
      </c>
      <c r="E976" s="333">
        <v>44611.509207025461</v>
      </c>
      <c r="F976" s="332" t="s">
        <v>1890</v>
      </c>
      <c r="G976" s="332" t="s">
        <v>1880</v>
      </c>
    </row>
    <row r="977" spans="1:9" x14ac:dyDescent="0.25">
      <c r="A977" s="332">
        <v>1279</v>
      </c>
      <c r="B977" s="332">
        <v>205</v>
      </c>
      <c r="C977" s="332" t="s">
        <v>1029</v>
      </c>
      <c r="D977" s="332" t="s">
        <v>1030</v>
      </c>
      <c r="E977" s="333">
        <v>44611.509207025461</v>
      </c>
      <c r="F977" s="332" t="s">
        <v>1890</v>
      </c>
      <c r="G977" s="332" t="s">
        <v>1880</v>
      </c>
    </row>
    <row r="978" spans="1:9" x14ac:dyDescent="0.25">
      <c r="A978" s="332">
        <v>1280</v>
      </c>
      <c r="B978" s="332">
        <v>205</v>
      </c>
      <c r="C978" s="332" t="s">
        <v>1891</v>
      </c>
      <c r="D978" s="332" t="s">
        <v>721</v>
      </c>
      <c r="E978" s="333">
        <v>44611.509207025461</v>
      </c>
      <c r="F978" s="332" t="s">
        <v>1890</v>
      </c>
      <c r="G978" s="332" t="s">
        <v>1880</v>
      </c>
    </row>
    <row r="979" spans="1:9" x14ac:dyDescent="0.25">
      <c r="A979" s="332">
        <v>1281</v>
      </c>
      <c r="B979" s="332">
        <v>205</v>
      </c>
      <c r="C979" s="332" t="s">
        <v>1892</v>
      </c>
      <c r="D979" s="332" t="s">
        <v>1893</v>
      </c>
      <c r="E979" s="333">
        <v>44611.509207025461</v>
      </c>
      <c r="F979" s="332" t="s">
        <v>1890</v>
      </c>
      <c r="G979" s="332" t="s">
        <v>1880</v>
      </c>
    </row>
    <row r="980" spans="1:9" x14ac:dyDescent="0.25">
      <c r="A980" s="332">
        <v>1282</v>
      </c>
      <c r="B980" s="332">
        <v>205</v>
      </c>
      <c r="C980" s="332" t="s">
        <v>1894</v>
      </c>
      <c r="D980" s="332" t="s">
        <v>1895</v>
      </c>
      <c r="E980" s="333">
        <v>44611.509207025461</v>
      </c>
      <c r="F980" s="332" t="s">
        <v>1890</v>
      </c>
      <c r="G980" s="332" t="s">
        <v>1880</v>
      </c>
    </row>
    <row r="981" spans="1:9" x14ac:dyDescent="0.25">
      <c r="A981" s="332">
        <v>1283</v>
      </c>
      <c r="B981" s="332">
        <v>205</v>
      </c>
      <c r="C981" s="332" t="s">
        <v>1883</v>
      </c>
      <c r="D981" s="332" t="s">
        <v>1896</v>
      </c>
      <c r="E981" s="333">
        <v>44611.509207025461</v>
      </c>
      <c r="F981" s="332" t="s">
        <v>1890</v>
      </c>
      <c r="G981" s="332" t="s">
        <v>1880</v>
      </c>
    </row>
    <row r="982" spans="1:9" x14ac:dyDescent="0.25">
      <c r="A982" s="332">
        <v>1284</v>
      </c>
      <c r="B982" s="332">
        <v>205</v>
      </c>
      <c r="C982" s="332" t="s">
        <v>17</v>
      </c>
      <c r="D982" s="332" t="s">
        <v>1897</v>
      </c>
      <c r="E982" s="333">
        <v>44611.509207025461</v>
      </c>
      <c r="F982" s="332" t="s">
        <v>1890</v>
      </c>
      <c r="G982" s="332" t="s">
        <v>1880</v>
      </c>
    </row>
    <row r="983" spans="1:9" x14ac:dyDescent="0.25">
      <c r="A983" s="332">
        <v>1285</v>
      </c>
      <c r="B983" s="332">
        <v>205</v>
      </c>
      <c r="C983" s="332" t="s">
        <v>1898</v>
      </c>
      <c r="D983" s="332" t="s">
        <v>1899</v>
      </c>
      <c r="E983" s="333">
        <v>44611.509207025461</v>
      </c>
      <c r="F983" s="332" t="s">
        <v>1890</v>
      </c>
      <c r="G983" s="332" t="s">
        <v>1880</v>
      </c>
    </row>
    <row r="984" spans="1:9" x14ac:dyDescent="0.25">
      <c r="A984" s="332">
        <v>1286</v>
      </c>
      <c r="B984" s="332">
        <v>205</v>
      </c>
      <c r="C984" s="332" t="s">
        <v>1900</v>
      </c>
      <c r="D984" s="332" t="s">
        <v>1901</v>
      </c>
      <c r="E984" s="333">
        <v>44611.509207025461</v>
      </c>
      <c r="F984" s="332" t="s">
        <v>1890</v>
      </c>
      <c r="G984" s="332" t="s">
        <v>1880</v>
      </c>
    </row>
    <row r="985" spans="1:9" x14ac:dyDescent="0.25">
      <c r="A985" s="332">
        <v>1287</v>
      </c>
      <c r="B985" s="332">
        <v>205</v>
      </c>
      <c r="C985" s="332" t="s">
        <v>1902</v>
      </c>
      <c r="D985" s="332" t="s">
        <v>1903</v>
      </c>
      <c r="E985" s="333">
        <v>44611.509207025461</v>
      </c>
      <c r="F985" s="332" t="s">
        <v>1890</v>
      </c>
      <c r="G985" s="332" t="s">
        <v>1880</v>
      </c>
    </row>
    <row r="986" spans="1:9" x14ac:dyDescent="0.25">
      <c r="A986" s="332">
        <v>1288</v>
      </c>
      <c r="B986" s="332">
        <v>205</v>
      </c>
      <c r="C986" s="332" t="s">
        <v>260</v>
      </c>
      <c r="D986" s="332" t="s">
        <v>711</v>
      </c>
      <c r="E986" s="333">
        <v>44611.509207025461</v>
      </c>
      <c r="F986" s="332" t="s">
        <v>1890</v>
      </c>
      <c r="G986" s="332" t="s">
        <v>1880</v>
      </c>
      <c r="I986" s="332">
        <v>10</v>
      </c>
    </row>
    <row r="987" spans="1:9" x14ac:dyDescent="0.25">
      <c r="A987" s="332">
        <v>1289</v>
      </c>
      <c r="B987" s="332">
        <v>205</v>
      </c>
      <c r="C987" s="332" t="s">
        <v>1274</v>
      </c>
      <c r="D987" s="332" t="s">
        <v>1275</v>
      </c>
      <c r="E987" s="333">
        <v>44611.509207025461</v>
      </c>
      <c r="F987" s="332" t="s">
        <v>1890</v>
      </c>
      <c r="G987" s="332" t="s">
        <v>1880</v>
      </c>
    </row>
    <row r="988" spans="1:9" x14ac:dyDescent="0.25">
      <c r="A988" s="332">
        <v>1290</v>
      </c>
      <c r="B988" s="332">
        <v>206</v>
      </c>
      <c r="C988" s="332" t="s">
        <v>886</v>
      </c>
      <c r="D988" s="332" t="s">
        <v>706</v>
      </c>
      <c r="E988" s="333">
        <v>44611.514259791664</v>
      </c>
      <c r="F988" s="332" t="s">
        <v>1904</v>
      </c>
      <c r="G988" s="332" t="s">
        <v>1880</v>
      </c>
      <c r="I988" s="332">
        <v>5</v>
      </c>
    </row>
    <row r="989" spans="1:9" x14ac:dyDescent="0.25">
      <c r="A989" s="332">
        <v>1291</v>
      </c>
      <c r="B989" s="332">
        <v>206</v>
      </c>
      <c r="C989" s="332" t="s">
        <v>889</v>
      </c>
      <c r="D989" s="332" t="s">
        <v>1905</v>
      </c>
      <c r="E989" s="333">
        <v>44611.514259791664</v>
      </c>
      <c r="F989" s="332" t="s">
        <v>1904</v>
      </c>
      <c r="G989" s="332" t="s">
        <v>1880</v>
      </c>
    </row>
    <row r="990" spans="1:9" x14ac:dyDescent="0.25">
      <c r="A990" s="332">
        <v>1292</v>
      </c>
      <c r="B990" s="332">
        <v>206</v>
      </c>
      <c r="C990" s="332" t="s">
        <v>891</v>
      </c>
      <c r="D990" s="332" t="s">
        <v>1906</v>
      </c>
      <c r="E990" s="333">
        <v>44611.514259791664</v>
      </c>
      <c r="F990" s="332" t="s">
        <v>1904</v>
      </c>
      <c r="G990" s="332" t="s">
        <v>1880</v>
      </c>
    </row>
    <row r="991" spans="1:9" x14ac:dyDescent="0.25">
      <c r="A991" s="332">
        <v>1293</v>
      </c>
      <c r="B991" s="332">
        <v>206</v>
      </c>
      <c r="C991" s="332" t="s">
        <v>260</v>
      </c>
      <c r="D991" s="332" t="s">
        <v>711</v>
      </c>
      <c r="E991" s="333">
        <v>44611.514259791664</v>
      </c>
      <c r="F991" s="332" t="s">
        <v>1904</v>
      </c>
      <c r="G991" s="332" t="s">
        <v>1880</v>
      </c>
      <c r="I991" s="332">
        <v>10</v>
      </c>
    </row>
    <row r="992" spans="1:9" x14ac:dyDescent="0.25">
      <c r="A992" s="332">
        <v>1294</v>
      </c>
      <c r="B992" s="332">
        <v>207</v>
      </c>
      <c r="C992" s="332" t="s">
        <v>1907</v>
      </c>
      <c r="D992" s="332" t="s">
        <v>706</v>
      </c>
      <c r="E992" s="333">
        <v>44611.53023449074</v>
      </c>
      <c r="F992" s="332" t="s">
        <v>1908</v>
      </c>
      <c r="G992" s="332" t="s">
        <v>1880</v>
      </c>
    </row>
    <row r="993" spans="1:9" x14ac:dyDescent="0.25">
      <c r="A993" s="332">
        <v>1295</v>
      </c>
      <c r="B993" s="332">
        <v>207</v>
      </c>
      <c r="C993" s="332" t="s">
        <v>798</v>
      </c>
      <c r="D993" s="332" t="s">
        <v>973</v>
      </c>
      <c r="E993" s="333">
        <v>44611.53023449074</v>
      </c>
      <c r="F993" s="332" t="s">
        <v>1908</v>
      </c>
      <c r="G993" s="332" t="s">
        <v>1880</v>
      </c>
    </row>
    <row r="994" spans="1:9" x14ac:dyDescent="0.25">
      <c r="A994" s="332">
        <v>1296</v>
      </c>
      <c r="B994" s="332">
        <v>207</v>
      </c>
      <c r="C994" s="332" t="s">
        <v>1909</v>
      </c>
      <c r="D994" s="332" t="s">
        <v>1910</v>
      </c>
      <c r="E994" s="333">
        <v>44611.53023449074</v>
      </c>
      <c r="F994" s="332" t="s">
        <v>1908</v>
      </c>
      <c r="G994" s="332" t="s">
        <v>1880</v>
      </c>
    </row>
    <row r="995" spans="1:9" x14ac:dyDescent="0.25">
      <c r="A995" s="332">
        <v>1297</v>
      </c>
      <c r="B995" s="332">
        <v>207</v>
      </c>
      <c r="C995" s="332" t="s">
        <v>1780</v>
      </c>
      <c r="D995" s="332" t="s">
        <v>1781</v>
      </c>
      <c r="E995" s="333">
        <v>44611.53023449074</v>
      </c>
      <c r="F995" s="332" t="s">
        <v>1908</v>
      </c>
      <c r="G995" s="332" t="s">
        <v>1880</v>
      </c>
    </row>
    <row r="996" spans="1:9" x14ac:dyDescent="0.25">
      <c r="A996" s="332">
        <v>1298</v>
      </c>
      <c r="B996" s="332">
        <v>207</v>
      </c>
      <c r="C996" s="332" t="s">
        <v>1774</v>
      </c>
      <c r="D996" s="332" t="s">
        <v>1782</v>
      </c>
      <c r="E996" s="333">
        <v>44611.53023449074</v>
      </c>
      <c r="F996" s="332" t="s">
        <v>1908</v>
      </c>
      <c r="G996" s="332" t="s">
        <v>1880</v>
      </c>
    </row>
    <row r="997" spans="1:9" x14ac:dyDescent="0.25">
      <c r="A997" s="332">
        <v>1299</v>
      </c>
      <c r="B997" s="332">
        <v>207</v>
      </c>
      <c r="C997" s="332" t="s">
        <v>981</v>
      </c>
      <c r="D997" s="332" t="s">
        <v>982</v>
      </c>
      <c r="E997" s="333">
        <v>44611.53023449074</v>
      </c>
      <c r="F997" s="332" t="s">
        <v>1908</v>
      </c>
      <c r="G997" s="332" t="s">
        <v>1880</v>
      </c>
    </row>
    <row r="998" spans="1:9" x14ac:dyDescent="0.25">
      <c r="A998" s="332">
        <v>1302</v>
      </c>
      <c r="B998" s="332">
        <v>207</v>
      </c>
      <c r="C998" s="332" t="s">
        <v>260</v>
      </c>
      <c r="D998" s="332" t="s">
        <v>711</v>
      </c>
      <c r="E998" s="333">
        <v>44611.53023449074</v>
      </c>
      <c r="F998" s="332" t="s">
        <v>1908</v>
      </c>
      <c r="G998" s="332" t="s">
        <v>1880</v>
      </c>
      <c r="I998" s="332">
        <v>10</v>
      </c>
    </row>
    <row r="999" spans="1:9" x14ac:dyDescent="0.25">
      <c r="A999" s="332">
        <v>1303</v>
      </c>
      <c r="B999" s="332">
        <v>207</v>
      </c>
      <c r="C999" s="332" t="s">
        <v>1274</v>
      </c>
      <c r="D999" s="332" t="s">
        <v>1275</v>
      </c>
      <c r="E999" s="333">
        <v>44611.53023449074</v>
      </c>
      <c r="F999" s="332" t="s">
        <v>1908</v>
      </c>
      <c r="G999" s="332" t="s">
        <v>1880</v>
      </c>
    </row>
    <row r="1000" spans="1:9" x14ac:dyDescent="0.25">
      <c r="A1000" s="332">
        <v>1305</v>
      </c>
      <c r="B1000" s="332">
        <v>123</v>
      </c>
      <c r="C1000" s="332" t="s">
        <v>1911</v>
      </c>
      <c r="D1000" s="332" t="s">
        <v>1912</v>
      </c>
      <c r="E1000" s="333">
        <v>44611.534887997688</v>
      </c>
      <c r="F1000" s="332" t="s">
        <v>821</v>
      </c>
      <c r="G1000" s="332" t="s">
        <v>1880</v>
      </c>
    </row>
    <row r="1001" spans="1:9" x14ac:dyDescent="0.25">
      <c r="A1001" s="332">
        <v>1306</v>
      </c>
      <c r="B1001" s="332">
        <v>123</v>
      </c>
      <c r="C1001" s="332" t="s">
        <v>1337</v>
      </c>
      <c r="D1001" s="332" t="s">
        <v>1913</v>
      </c>
      <c r="E1001" s="333">
        <v>44611.534889525465</v>
      </c>
      <c r="F1001" s="332" t="s">
        <v>821</v>
      </c>
      <c r="G1001" s="332" t="s">
        <v>1880</v>
      </c>
    </row>
    <row r="1002" spans="1:9" x14ac:dyDescent="0.25">
      <c r="A1002" s="332">
        <v>1307</v>
      </c>
      <c r="B1002" s="332">
        <v>12</v>
      </c>
      <c r="C1002" s="332" t="s">
        <v>720</v>
      </c>
      <c r="D1002" s="332" t="s">
        <v>721</v>
      </c>
      <c r="E1002" s="333">
        <v>44611.538580405089</v>
      </c>
      <c r="F1002" s="332" t="s">
        <v>799</v>
      </c>
      <c r="G1002" s="332" t="s">
        <v>1880</v>
      </c>
    </row>
    <row r="1003" spans="1:9" x14ac:dyDescent="0.25">
      <c r="A1003" s="332">
        <v>1308</v>
      </c>
      <c r="B1003" s="332">
        <v>107</v>
      </c>
      <c r="C1003" s="332" t="s">
        <v>1909</v>
      </c>
      <c r="D1003" s="332" t="s">
        <v>1910</v>
      </c>
      <c r="E1003" s="333">
        <v>44611.540876226849</v>
      </c>
      <c r="F1003" s="332" t="s">
        <v>1371</v>
      </c>
      <c r="G1003" s="332" t="s">
        <v>1880</v>
      </c>
    </row>
    <row r="1004" spans="1:9" x14ac:dyDescent="0.25">
      <c r="A1004" s="332">
        <v>1309</v>
      </c>
      <c r="B1004" s="332">
        <v>208</v>
      </c>
      <c r="C1004" s="332" t="s">
        <v>886</v>
      </c>
      <c r="D1004" s="332" t="s">
        <v>706</v>
      </c>
      <c r="E1004" s="333">
        <v>44611.549124120371</v>
      </c>
      <c r="F1004" s="332" t="s">
        <v>1914</v>
      </c>
      <c r="G1004" s="332" t="s">
        <v>1880</v>
      </c>
      <c r="I1004" s="332">
        <v>4</v>
      </c>
    </row>
    <row r="1005" spans="1:9" x14ac:dyDescent="0.25">
      <c r="A1005" s="332">
        <v>1310</v>
      </c>
      <c r="B1005" s="332">
        <v>208</v>
      </c>
      <c r="C1005" s="332" t="s">
        <v>889</v>
      </c>
      <c r="D1005" s="332" t="s">
        <v>709</v>
      </c>
      <c r="E1005" s="333">
        <v>44611.549124120371</v>
      </c>
      <c r="F1005" s="332" t="s">
        <v>1914</v>
      </c>
      <c r="G1005" s="332" t="s">
        <v>1880</v>
      </c>
    </row>
    <row r="1006" spans="1:9" x14ac:dyDescent="0.25">
      <c r="A1006" s="332">
        <v>1311</v>
      </c>
      <c r="B1006" s="332">
        <v>208</v>
      </c>
      <c r="C1006" s="332" t="s">
        <v>891</v>
      </c>
      <c r="D1006" s="332" t="s">
        <v>1906</v>
      </c>
      <c r="E1006" s="333">
        <v>44611.549124120371</v>
      </c>
      <c r="F1006" s="332" t="s">
        <v>1914</v>
      </c>
      <c r="G1006" s="332" t="s">
        <v>1880</v>
      </c>
    </row>
    <row r="1007" spans="1:9" x14ac:dyDescent="0.25">
      <c r="A1007" s="332">
        <v>1312</v>
      </c>
      <c r="B1007" s="332">
        <v>208</v>
      </c>
      <c r="C1007" s="332" t="s">
        <v>260</v>
      </c>
      <c r="D1007" s="332" t="s">
        <v>711</v>
      </c>
      <c r="E1007" s="333">
        <v>44611.549124120371</v>
      </c>
      <c r="F1007" s="332" t="s">
        <v>1914</v>
      </c>
      <c r="G1007" s="332" t="s">
        <v>1880</v>
      </c>
      <c r="I1007" s="332">
        <v>10</v>
      </c>
    </row>
    <row r="1008" spans="1:9" x14ac:dyDescent="0.25">
      <c r="A1008" s="332">
        <v>1314</v>
      </c>
      <c r="B1008" s="332">
        <v>98</v>
      </c>
      <c r="C1008" s="332" t="s">
        <v>1883</v>
      </c>
      <c r="D1008" s="332" t="s">
        <v>1896</v>
      </c>
      <c r="E1008" s="333">
        <v>44611.575415752312</v>
      </c>
      <c r="F1008" s="332" t="s">
        <v>1315</v>
      </c>
      <c r="G1008" s="332" t="s">
        <v>1880</v>
      </c>
    </row>
    <row r="1009" spans="1:7" x14ac:dyDescent="0.25">
      <c r="A1009" s="332">
        <v>1317</v>
      </c>
      <c r="B1009" s="332">
        <v>98</v>
      </c>
      <c r="C1009" s="332" t="s">
        <v>1915</v>
      </c>
      <c r="D1009" s="332" t="s">
        <v>1895</v>
      </c>
      <c r="E1009" s="333">
        <v>44611.575421099536</v>
      </c>
      <c r="F1009" s="332" t="s">
        <v>1315</v>
      </c>
      <c r="G1009" s="332" t="s">
        <v>1880</v>
      </c>
    </row>
    <row r="1010" spans="1:7" x14ac:dyDescent="0.25">
      <c r="A1010" s="332">
        <v>1319</v>
      </c>
      <c r="B1010" s="332">
        <v>98</v>
      </c>
      <c r="C1010" s="332" t="s">
        <v>1892</v>
      </c>
      <c r="D1010" s="332" t="s">
        <v>1916</v>
      </c>
      <c r="E1010" s="333">
        <v>44611.575424050927</v>
      </c>
      <c r="F1010" s="332" t="s">
        <v>1315</v>
      </c>
      <c r="G1010" s="332" t="s">
        <v>1880</v>
      </c>
    </row>
    <row r="1011" spans="1:7" x14ac:dyDescent="0.25">
      <c r="A1011" s="332">
        <v>1320</v>
      </c>
      <c r="B1011" s="332">
        <v>98</v>
      </c>
      <c r="C1011" s="332" t="s">
        <v>1917</v>
      </c>
      <c r="D1011" s="332" t="s">
        <v>1918</v>
      </c>
      <c r="E1011" s="333">
        <v>44611.575425717594</v>
      </c>
      <c r="F1011" s="332" t="s">
        <v>1315</v>
      </c>
      <c r="G1011" s="332" t="s">
        <v>1880</v>
      </c>
    </row>
    <row r="1012" spans="1:7" x14ac:dyDescent="0.25">
      <c r="A1012" s="332">
        <v>1321</v>
      </c>
      <c r="B1012" s="332">
        <v>3</v>
      </c>
      <c r="C1012" s="332" t="s">
        <v>1919</v>
      </c>
      <c r="D1012" s="332" t="s">
        <v>853</v>
      </c>
      <c r="E1012" s="333">
        <v>44612.752587407405</v>
      </c>
      <c r="F1012" s="332" t="s">
        <v>727</v>
      </c>
      <c r="G1012" s="332" t="s">
        <v>1880</v>
      </c>
    </row>
    <row r="1013" spans="1:7" x14ac:dyDescent="0.25">
      <c r="A1013" s="332">
        <v>1322</v>
      </c>
      <c r="B1013" s="332">
        <v>158</v>
      </c>
      <c r="C1013" s="332" t="s">
        <v>1919</v>
      </c>
      <c r="D1013" s="332" t="s">
        <v>853</v>
      </c>
      <c r="E1013" s="333">
        <v>44612.754900856482</v>
      </c>
      <c r="F1013" s="332" t="s">
        <v>1446</v>
      </c>
      <c r="G1013" s="332" t="s">
        <v>1880</v>
      </c>
    </row>
    <row r="1014" spans="1:7" x14ac:dyDescent="0.25">
      <c r="A1014" s="332">
        <v>1323</v>
      </c>
      <c r="B1014" s="332">
        <v>29</v>
      </c>
      <c r="C1014" s="332" t="s">
        <v>1919</v>
      </c>
      <c r="D1014" s="332" t="s">
        <v>853</v>
      </c>
      <c r="E1014" s="333">
        <v>44612.756956851852</v>
      </c>
      <c r="F1014" s="332" t="s">
        <v>923</v>
      </c>
      <c r="G1014" s="332" t="s">
        <v>1880</v>
      </c>
    </row>
    <row r="1015" spans="1:7" x14ac:dyDescent="0.25">
      <c r="A1015" s="332">
        <v>1324</v>
      </c>
      <c r="B1015" s="332">
        <v>124</v>
      </c>
      <c r="C1015" s="332" t="s">
        <v>1919</v>
      </c>
      <c r="D1015" s="332" t="s">
        <v>853</v>
      </c>
      <c r="E1015" s="333">
        <v>44612.757623969905</v>
      </c>
      <c r="F1015" s="332" t="s">
        <v>1444</v>
      </c>
      <c r="G1015" s="332" t="s">
        <v>1880</v>
      </c>
    </row>
    <row r="1016" spans="1:7" x14ac:dyDescent="0.25">
      <c r="A1016" s="332">
        <v>1325</v>
      </c>
      <c r="B1016" s="332">
        <v>118</v>
      </c>
      <c r="C1016" s="332" t="s">
        <v>720</v>
      </c>
      <c r="D1016" s="332" t="s">
        <v>721</v>
      </c>
      <c r="E1016" s="333">
        <v>45120.423726851855</v>
      </c>
      <c r="F1016" s="332" t="s">
        <v>1448</v>
      </c>
      <c r="G1016" s="332" t="s">
        <v>756</v>
      </c>
    </row>
    <row r="1017" spans="1:7" x14ac:dyDescent="0.25">
      <c r="A1017" s="332">
        <v>1326</v>
      </c>
      <c r="B1017" s="332">
        <v>145</v>
      </c>
      <c r="C1017" s="332" t="s">
        <v>1020</v>
      </c>
      <c r="D1017" s="332" t="s">
        <v>1021</v>
      </c>
      <c r="E1017" s="333">
        <v>45119</v>
      </c>
      <c r="F1017" s="332" t="s">
        <v>1920</v>
      </c>
      <c r="G1017" s="332" t="s">
        <v>756</v>
      </c>
    </row>
    <row r="1018" spans="1:7" x14ac:dyDescent="0.25">
      <c r="A1018" s="332">
        <v>1327</v>
      </c>
      <c r="B1018" s="332">
        <v>209</v>
      </c>
      <c r="C1018" s="332" t="s">
        <v>1921</v>
      </c>
      <c r="D1018" s="332" t="s">
        <v>706</v>
      </c>
      <c r="E1018" s="333">
        <v>44613.751517500001</v>
      </c>
      <c r="F1018" s="332" t="s">
        <v>1922</v>
      </c>
      <c r="G1018" s="332" t="s">
        <v>1923</v>
      </c>
    </row>
    <row r="1019" spans="1:7" x14ac:dyDescent="0.25">
      <c r="A1019" s="332">
        <v>1328</v>
      </c>
      <c r="B1019" s="332">
        <v>209</v>
      </c>
      <c r="C1019" s="332" t="s">
        <v>1924</v>
      </c>
      <c r="D1019" s="332" t="s">
        <v>1925</v>
      </c>
      <c r="E1019" s="333">
        <v>44613.751517500001</v>
      </c>
      <c r="F1019" s="332" t="s">
        <v>1922</v>
      </c>
      <c r="G1019" s="332" t="s">
        <v>1923</v>
      </c>
    </row>
    <row r="1020" spans="1:7" x14ac:dyDescent="0.25">
      <c r="A1020" s="332">
        <v>1329</v>
      </c>
      <c r="B1020" s="332">
        <v>209</v>
      </c>
      <c r="C1020" s="332" t="s">
        <v>1926</v>
      </c>
      <c r="D1020" s="332" t="s">
        <v>1927</v>
      </c>
      <c r="E1020" s="333">
        <v>44613.751517500001</v>
      </c>
      <c r="F1020" s="332" t="s">
        <v>1922</v>
      </c>
      <c r="G1020" s="332" t="s">
        <v>1923</v>
      </c>
    </row>
    <row r="1021" spans="1:7" x14ac:dyDescent="0.25">
      <c r="A1021" s="332">
        <v>1330</v>
      </c>
      <c r="B1021" s="332">
        <v>209</v>
      </c>
      <c r="C1021" s="332" t="s">
        <v>1928</v>
      </c>
      <c r="D1021" s="332" t="s">
        <v>1929</v>
      </c>
      <c r="E1021" s="333">
        <v>44613.751517500001</v>
      </c>
      <c r="F1021" s="332" t="s">
        <v>1922</v>
      </c>
      <c r="G1021" s="332" t="s">
        <v>1923</v>
      </c>
    </row>
    <row r="1022" spans="1:7" x14ac:dyDescent="0.25">
      <c r="A1022" s="332">
        <v>1331</v>
      </c>
      <c r="B1022" s="332">
        <v>209</v>
      </c>
      <c r="C1022" s="332" t="s">
        <v>1930</v>
      </c>
      <c r="D1022" s="332" t="s">
        <v>1931</v>
      </c>
      <c r="E1022" s="333">
        <v>44613.751517500001</v>
      </c>
      <c r="F1022" s="332" t="s">
        <v>1922</v>
      </c>
      <c r="G1022" s="332" t="s">
        <v>1923</v>
      </c>
    </row>
    <row r="1023" spans="1:7" x14ac:dyDescent="0.25">
      <c r="A1023" s="332">
        <v>1332</v>
      </c>
      <c r="B1023" s="332">
        <v>209</v>
      </c>
      <c r="C1023" s="332" t="s">
        <v>1932</v>
      </c>
      <c r="D1023" s="332" t="s">
        <v>1933</v>
      </c>
      <c r="E1023" s="333">
        <v>44613.751517500001</v>
      </c>
      <c r="F1023" s="332" t="s">
        <v>1922</v>
      </c>
      <c r="G1023" s="332" t="s">
        <v>1923</v>
      </c>
    </row>
    <row r="1024" spans="1:7" x14ac:dyDescent="0.25">
      <c r="A1024" s="332">
        <v>1333</v>
      </c>
      <c r="B1024" s="332">
        <v>209</v>
      </c>
      <c r="C1024" s="332" t="s">
        <v>1934</v>
      </c>
      <c r="D1024" s="332" t="s">
        <v>1935</v>
      </c>
      <c r="E1024" s="333">
        <v>44613.751517500001</v>
      </c>
      <c r="F1024" s="332" t="s">
        <v>1922</v>
      </c>
      <c r="G1024" s="332" t="s">
        <v>1923</v>
      </c>
    </row>
    <row r="1025" spans="1:10" x14ac:dyDescent="0.25">
      <c r="A1025" s="332">
        <v>1334</v>
      </c>
      <c r="B1025" s="332">
        <v>209</v>
      </c>
      <c r="C1025" s="332" t="s">
        <v>1936</v>
      </c>
      <c r="D1025" s="332" t="s">
        <v>1937</v>
      </c>
      <c r="E1025" s="333">
        <v>44613.751517500001</v>
      </c>
      <c r="F1025" s="332" t="s">
        <v>1922</v>
      </c>
      <c r="G1025" s="332" t="s">
        <v>1923</v>
      </c>
    </row>
    <row r="1026" spans="1:10" x14ac:dyDescent="0.25">
      <c r="A1026" s="332">
        <v>1335</v>
      </c>
      <c r="B1026" s="332">
        <v>209</v>
      </c>
      <c r="C1026" s="332" t="s">
        <v>1938</v>
      </c>
      <c r="D1026" s="332" t="s">
        <v>1939</v>
      </c>
      <c r="E1026" s="333">
        <v>44613.751517500001</v>
      </c>
      <c r="F1026" s="332" t="s">
        <v>1922</v>
      </c>
      <c r="G1026" s="332" t="s">
        <v>1923</v>
      </c>
    </row>
    <row r="1027" spans="1:10" x14ac:dyDescent="0.25">
      <c r="A1027" s="332">
        <v>1336</v>
      </c>
      <c r="B1027" s="332">
        <v>209</v>
      </c>
      <c r="C1027" s="332" t="s">
        <v>1940</v>
      </c>
      <c r="D1027" s="332" t="s">
        <v>1941</v>
      </c>
      <c r="E1027" s="333">
        <v>44613.751517500001</v>
      </c>
      <c r="F1027" s="332" t="s">
        <v>1922</v>
      </c>
      <c r="G1027" s="332" t="s">
        <v>1923</v>
      </c>
    </row>
    <row r="1028" spans="1:10" x14ac:dyDescent="0.25">
      <c r="A1028" s="332">
        <v>1337</v>
      </c>
      <c r="B1028" s="332">
        <v>209</v>
      </c>
      <c r="C1028" s="332" t="s">
        <v>1942</v>
      </c>
      <c r="D1028" s="332" t="s">
        <v>1943</v>
      </c>
      <c r="E1028" s="333">
        <v>44613.751517500001</v>
      </c>
      <c r="F1028" s="332" t="s">
        <v>1922</v>
      </c>
      <c r="G1028" s="332" t="s">
        <v>1923</v>
      </c>
    </row>
    <row r="1029" spans="1:10" x14ac:dyDescent="0.25">
      <c r="A1029" s="332">
        <v>1338</v>
      </c>
      <c r="B1029" s="332">
        <v>209</v>
      </c>
      <c r="C1029" s="332" t="s">
        <v>1944</v>
      </c>
      <c r="D1029" s="332" t="s">
        <v>1945</v>
      </c>
      <c r="E1029" s="333">
        <v>44613.751517500001</v>
      </c>
      <c r="F1029" s="332" t="s">
        <v>1922</v>
      </c>
      <c r="G1029" s="332" t="s">
        <v>1923</v>
      </c>
    </row>
    <row r="1030" spans="1:10" x14ac:dyDescent="0.25">
      <c r="A1030" s="332">
        <v>1339</v>
      </c>
      <c r="B1030" s="332">
        <v>209</v>
      </c>
      <c r="C1030" s="332" t="s">
        <v>260</v>
      </c>
      <c r="D1030" s="332" t="s">
        <v>711</v>
      </c>
      <c r="E1030" s="333">
        <v>44613.751517500001</v>
      </c>
      <c r="F1030" s="332" t="s">
        <v>1922</v>
      </c>
      <c r="G1030" s="332" t="s">
        <v>1923</v>
      </c>
      <c r="I1030" s="332">
        <v>10</v>
      </c>
    </row>
    <row r="1031" spans="1:10" x14ac:dyDescent="0.25">
      <c r="A1031" s="332">
        <v>1340</v>
      </c>
      <c r="B1031" s="332">
        <v>98</v>
      </c>
      <c r="C1031" s="332" t="s">
        <v>1921</v>
      </c>
      <c r="D1031" s="332" t="s">
        <v>1946</v>
      </c>
      <c r="E1031" s="333">
        <v>44613.756970995368</v>
      </c>
      <c r="F1031" s="332" t="s">
        <v>1315</v>
      </c>
      <c r="G1031" s="332" t="s">
        <v>1923</v>
      </c>
    </row>
    <row r="1032" spans="1:10" x14ac:dyDescent="0.25">
      <c r="A1032" s="332">
        <v>1341</v>
      </c>
      <c r="B1032" s="332">
        <v>98</v>
      </c>
      <c r="C1032" s="332" t="s">
        <v>1947</v>
      </c>
      <c r="D1032" s="332" t="s">
        <v>1948</v>
      </c>
      <c r="E1032" s="333">
        <v>44613.756971423609</v>
      </c>
      <c r="F1032" s="332" t="s">
        <v>1315</v>
      </c>
      <c r="G1032" s="332" t="s">
        <v>1923</v>
      </c>
    </row>
    <row r="1033" spans="1:10" x14ac:dyDescent="0.25">
      <c r="A1033" s="332">
        <v>1342</v>
      </c>
      <c r="B1033" s="332">
        <v>98</v>
      </c>
      <c r="C1033" s="332" t="s">
        <v>1949</v>
      </c>
      <c r="D1033" s="332" t="s">
        <v>1950</v>
      </c>
      <c r="E1033" s="333">
        <v>44613.756971643517</v>
      </c>
      <c r="F1033" s="332" t="s">
        <v>1315</v>
      </c>
      <c r="G1033" s="332" t="s">
        <v>1923</v>
      </c>
    </row>
    <row r="1034" spans="1:10" x14ac:dyDescent="0.25">
      <c r="A1034" s="332">
        <v>1343</v>
      </c>
      <c r="B1034" s="332">
        <v>138</v>
      </c>
      <c r="C1034" s="332" t="s">
        <v>1765</v>
      </c>
      <c r="D1034" s="332" t="s">
        <v>1766</v>
      </c>
      <c r="E1034" s="333">
        <v>45076</v>
      </c>
      <c r="F1034" s="332" t="s">
        <v>1870</v>
      </c>
      <c r="G1034" s="332" t="s">
        <v>806</v>
      </c>
    </row>
    <row r="1035" spans="1:10" x14ac:dyDescent="0.25">
      <c r="A1035" s="332">
        <v>1344</v>
      </c>
      <c r="B1035" s="332">
        <v>138</v>
      </c>
      <c r="C1035" s="332" t="s">
        <v>260</v>
      </c>
      <c r="D1035" s="332" t="s">
        <v>711</v>
      </c>
      <c r="E1035" s="333">
        <v>45076</v>
      </c>
      <c r="F1035" s="332" t="s">
        <v>1870</v>
      </c>
      <c r="G1035" s="332" t="s">
        <v>806</v>
      </c>
      <c r="I1035" s="332">
        <v>10</v>
      </c>
    </row>
    <row r="1036" spans="1:10" x14ac:dyDescent="0.25">
      <c r="A1036" s="332">
        <v>1345</v>
      </c>
      <c r="B1036" s="332">
        <v>215</v>
      </c>
      <c r="C1036" s="332" t="s">
        <v>765</v>
      </c>
      <c r="D1036" s="332" t="s">
        <v>766</v>
      </c>
      <c r="E1036" s="333">
        <v>45080.847453703704</v>
      </c>
      <c r="F1036" s="332" t="s">
        <v>1951</v>
      </c>
      <c r="G1036" s="332" t="s">
        <v>1827</v>
      </c>
      <c r="J1036" s="332" t="s">
        <v>1952</v>
      </c>
    </row>
    <row r="1037" spans="1:10" x14ac:dyDescent="0.25">
      <c r="A1037" s="332">
        <v>1346</v>
      </c>
      <c r="B1037" s="332">
        <v>136</v>
      </c>
      <c r="C1037" s="332" t="s">
        <v>1953</v>
      </c>
      <c r="D1037" s="332" t="s">
        <v>1954</v>
      </c>
      <c r="E1037" s="333">
        <v>45080.847453703704</v>
      </c>
      <c r="F1037" s="332" t="s">
        <v>1134</v>
      </c>
      <c r="G1037" s="332" t="s">
        <v>806</v>
      </c>
      <c r="J1037" s="332" t="s">
        <v>1955</v>
      </c>
    </row>
    <row r="1038" spans="1:10" x14ac:dyDescent="0.25">
      <c r="A1038" s="332">
        <v>1347</v>
      </c>
      <c r="B1038" s="332">
        <v>71</v>
      </c>
      <c r="C1038" s="332" t="s">
        <v>1956</v>
      </c>
      <c r="D1038" s="332" t="s">
        <v>1957</v>
      </c>
      <c r="E1038" s="333">
        <v>45106.847453703704</v>
      </c>
      <c r="F1038" s="332" t="s">
        <v>820</v>
      </c>
      <c r="G1038" s="332" t="s">
        <v>756</v>
      </c>
    </row>
    <row r="1039" spans="1:10" x14ac:dyDescent="0.25">
      <c r="A1039" s="332">
        <v>1348</v>
      </c>
      <c r="B1039" s="332">
        <v>88</v>
      </c>
      <c r="C1039" s="332" t="s">
        <v>1958</v>
      </c>
      <c r="D1039" s="332" t="s">
        <v>1130</v>
      </c>
      <c r="E1039" s="333">
        <v>45087.514120370368</v>
      </c>
      <c r="F1039" s="332" t="s">
        <v>828</v>
      </c>
      <c r="G1039" s="332" t="s">
        <v>806</v>
      </c>
      <c r="J1039" s="332" t="s">
        <v>1959</v>
      </c>
    </row>
    <row r="1040" spans="1:10" x14ac:dyDescent="0.25">
      <c r="A1040" s="332">
        <v>1349</v>
      </c>
      <c r="B1040" s="332">
        <v>71</v>
      </c>
      <c r="C1040" s="332" t="s">
        <v>1960</v>
      </c>
      <c r="D1040" s="332" t="s">
        <v>1961</v>
      </c>
      <c r="E1040" s="333">
        <v>45106.847453703704</v>
      </c>
      <c r="F1040" s="332" t="s">
        <v>820</v>
      </c>
      <c r="G1040" s="332" t="s">
        <v>756</v>
      </c>
      <c r="J1040" s="332" t="s">
        <v>1962</v>
      </c>
    </row>
    <row r="1041" spans="1:10" x14ac:dyDescent="0.25">
      <c r="A1041" s="332">
        <v>1350</v>
      </c>
      <c r="B1041" s="332">
        <v>88</v>
      </c>
      <c r="C1041" s="332" t="s">
        <v>1963</v>
      </c>
      <c r="D1041" s="332" t="s">
        <v>1964</v>
      </c>
      <c r="E1041" s="333">
        <v>45106.847453703704</v>
      </c>
      <c r="F1041" s="332" t="s">
        <v>828</v>
      </c>
      <c r="G1041" s="332" t="s">
        <v>756</v>
      </c>
      <c r="J1041" s="332" t="s">
        <v>1965</v>
      </c>
    </row>
    <row r="1042" spans="1:10" x14ac:dyDescent="0.25">
      <c r="A1042" s="332">
        <v>1351</v>
      </c>
      <c r="B1042" s="332">
        <v>136</v>
      </c>
      <c r="C1042" s="332" t="s">
        <v>1966</v>
      </c>
      <c r="D1042" s="332" t="s">
        <v>1805</v>
      </c>
      <c r="E1042" s="333">
        <v>45080.847453703704</v>
      </c>
      <c r="F1042" s="332" t="s">
        <v>1134</v>
      </c>
      <c r="G1042" s="332" t="s">
        <v>806</v>
      </c>
    </row>
    <row r="1043" spans="1:10" x14ac:dyDescent="0.25">
      <c r="A1043" s="332">
        <v>1352</v>
      </c>
      <c r="B1043" s="332">
        <v>147</v>
      </c>
      <c r="C1043" s="332" t="s">
        <v>1967</v>
      </c>
      <c r="D1043" s="332" t="s">
        <v>706</v>
      </c>
      <c r="E1043" s="333">
        <v>45119</v>
      </c>
      <c r="F1043" s="332" t="s">
        <v>1584</v>
      </c>
      <c r="G1043" s="332" t="s">
        <v>756</v>
      </c>
    </row>
    <row r="1044" spans="1:10" x14ac:dyDescent="0.25">
      <c r="A1044" s="332">
        <v>1353</v>
      </c>
      <c r="B1044" s="332">
        <v>211</v>
      </c>
      <c r="C1044" s="332" t="s">
        <v>1968</v>
      </c>
      <c r="D1044" s="332" t="s">
        <v>706</v>
      </c>
      <c r="E1044" s="333">
        <v>44613.770339768518</v>
      </c>
      <c r="F1044" s="332" t="s">
        <v>1969</v>
      </c>
      <c r="G1044" s="332" t="s">
        <v>1923</v>
      </c>
    </row>
    <row r="1045" spans="1:10" x14ac:dyDescent="0.25">
      <c r="A1045" s="332">
        <v>1354</v>
      </c>
      <c r="B1045" s="332">
        <v>211</v>
      </c>
      <c r="C1045" s="332" t="s">
        <v>773</v>
      </c>
      <c r="D1045" s="332" t="s">
        <v>774</v>
      </c>
      <c r="E1045" s="333">
        <v>44613.770339768518</v>
      </c>
      <c r="F1045" s="332" t="s">
        <v>1969</v>
      </c>
      <c r="G1045" s="332" t="s">
        <v>1923</v>
      </c>
    </row>
    <row r="1046" spans="1:10" x14ac:dyDescent="0.25">
      <c r="A1046" s="332">
        <v>1355</v>
      </c>
      <c r="B1046" s="332">
        <v>211</v>
      </c>
      <c r="C1046" s="332" t="s">
        <v>1942</v>
      </c>
      <c r="D1046" s="332" t="s">
        <v>1970</v>
      </c>
      <c r="E1046" s="333">
        <v>44613.770339768518</v>
      </c>
      <c r="F1046" s="332" t="s">
        <v>1969</v>
      </c>
      <c r="G1046" s="332" t="s">
        <v>1923</v>
      </c>
    </row>
    <row r="1047" spans="1:10" x14ac:dyDescent="0.25">
      <c r="A1047" s="332">
        <v>1356</v>
      </c>
      <c r="B1047" s="332">
        <v>211</v>
      </c>
      <c r="C1047" s="332" t="s">
        <v>260</v>
      </c>
      <c r="D1047" s="332" t="s">
        <v>711</v>
      </c>
      <c r="E1047" s="333">
        <v>44613.770339768518</v>
      </c>
      <c r="F1047" s="332" t="s">
        <v>1969</v>
      </c>
      <c r="G1047" s="332" t="s">
        <v>1923</v>
      </c>
      <c r="I1047" s="332">
        <v>10</v>
      </c>
    </row>
    <row r="1048" spans="1:10" x14ac:dyDescent="0.25">
      <c r="A1048" s="332">
        <v>1357</v>
      </c>
      <c r="B1048" s="332">
        <v>145</v>
      </c>
      <c r="C1048" s="332" t="s">
        <v>1971</v>
      </c>
      <c r="D1048" s="332" t="s">
        <v>1972</v>
      </c>
      <c r="E1048" s="333">
        <v>45119</v>
      </c>
      <c r="F1048" s="332" t="s">
        <v>1920</v>
      </c>
      <c r="G1048" s="332" t="s">
        <v>756</v>
      </c>
    </row>
    <row r="1049" spans="1:10" x14ac:dyDescent="0.25">
      <c r="A1049" s="332">
        <v>1358</v>
      </c>
      <c r="B1049" s="332">
        <v>145</v>
      </c>
      <c r="C1049" s="332" t="s">
        <v>1973</v>
      </c>
      <c r="D1049" s="332" t="s">
        <v>1974</v>
      </c>
      <c r="E1049" s="333">
        <v>45119</v>
      </c>
      <c r="F1049" s="332" t="s">
        <v>1920</v>
      </c>
      <c r="G1049" s="332" t="s">
        <v>756</v>
      </c>
    </row>
    <row r="1050" spans="1:10" x14ac:dyDescent="0.25">
      <c r="A1050" s="332">
        <v>1359</v>
      </c>
      <c r="B1050" s="332">
        <v>145</v>
      </c>
      <c r="C1050" s="332" t="s">
        <v>1975</v>
      </c>
      <c r="D1050" s="332" t="s">
        <v>1976</v>
      </c>
      <c r="E1050" s="333">
        <v>45119</v>
      </c>
      <c r="F1050" s="332" t="s">
        <v>1920</v>
      </c>
      <c r="G1050" s="332" t="s">
        <v>756</v>
      </c>
    </row>
    <row r="1051" spans="1:10" x14ac:dyDescent="0.25">
      <c r="A1051" s="332">
        <v>1360</v>
      </c>
      <c r="B1051" s="332">
        <v>145</v>
      </c>
      <c r="C1051" s="332" t="s">
        <v>260</v>
      </c>
      <c r="D1051" s="332" t="s">
        <v>711</v>
      </c>
      <c r="E1051" s="333">
        <v>45119</v>
      </c>
      <c r="F1051" s="332" t="s">
        <v>1920</v>
      </c>
      <c r="G1051" s="332" t="s">
        <v>756</v>
      </c>
      <c r="I1051" s="332">
        <v>10</v>
      </c>
    </row>
    <row r="1052" spans="1:10" x14ac:dyDescent="0.25">
      <c r="A1052" s="332">
        <v>1361</v>
      </c>
      <c r="B1052" s="332">
        <v>145</v>
      </c>
      <c r="C1052" s="332" t="s">
        <v>1977</v>
      </c>
      <c r="D1052" s="332" t="s">
        <v>706</v>
      </c>
      <c r="E1052" s="333">
        <v>45119</v>
      </c>
      <c r="F1052" s="332" t="s">
        <v>1920</v>
      </c>
      <c r="G1052" s="332" t="s">
        <v>756</v>
      </c>
    </row>
    <row r="1053" spans="1:10" x14ac:dyDescent="0.25">
      <c r="A1053" s="332">
        <v>1362</v>
      </c>
      <c r="B1053" s="332">
        <v>212</v>
      </c>
      <c r="C1053" s="332" t="s">
        <v>1011</v>
      </c>
      <c r="D1053" s="332" t="s">
        <v>706</v>
      </c>
      <c r="E1053" s="333">
        <v>44615.969260254627</v>
      </c>
      <c r="F1053" s="332" t="s">
        <v>1978</v>
      </c>
      <c r="G1053" s="332" t="s">
        <v>1751</v>
      </c>
    </row>
    <row r="1054" spans="1:10" x14ac:dyDescent="0.25">
      <c r="A1054" s="332">
        <v>1363</v>
      </c>
      <c r="B1054" s="332">
        <v>212</v>
      </c>
      <c r="C1054" s="332" t="s">
        <v>798</v>
      </c>
      <c r="D1054" s="332" t="s">
        <v>973</v>
      </c>
      <c r="E1054" s="333">
        <v>44615.969260254627</v>
      </c>
      <c r="F1054" s="332" t="s">
        <v>1978</v>
      </c>
      <c r="G1054" s="332" t="s">
        <v>1751</v>
      </c>
    </row>
    <row r="1055" spans="1:10" x14ac:dyDescent="0.25">
      <c r="A1055" s="332">
        <v>1364</v>
      </c>
      <c r="B1055" s="332">
        <v>212</v>
      </c>
      <c r="C1055" s="332" t="s">
        <v>906</v>
      </c>
      <c r="D1055" s="332" t="s">
        <v>1848</v>
      </c>
      <c r="E1055" s="333">
        <v>44615.969260254627</v>
      </c>
      <c r="F1055" s="332" t="s">
        <v>1978</v>
      </c>
      <c r="G1055" s="332" t="s">
        <v>1751</v>
      </c>
    </row>
    <row r="1056" spans="1:10" x14ac:dyDescent="0.25">
      <c r="A1056" s="332">
        <v>1365</v>
      </c>
      <c r="B1056" s="332">
        <v>212</v>
      </c>
      <c r="C1056" s="332" t="s">
        <v>1020</v>
      </c>
      <c r="D1056" s="332" t="s">
        <v>1021</v>
      </c>
      <c r="E1056" s="333">
        <v>44615.969260254627</v>
      </c>
      <c r="F1056" s="332" t="s">
        <v>1978</v>
      </c>
      <c r="G1056" s="332" t="s">
        <v>1751</v>
      </c>
    </row>
    <row r="1057" spans="1:9" x14ac:dyDescent="0.25">
      <c r="A1057" s="332">
        <v>1366</v>
      </c>
      <c r="B1057" s="332">
        <v>212</v>
      </c>
      <c r="C1057" s="332" t="s">
        <v>260</v>
      </c>
      <c r="D1057" s="332" t="s">
        <v>711</v>
      </c>
      <c r="E1057" s="333">
        <v>44615.969260254627</v>
      </c>
      <c r="F1057" s="332" t="s">
        <v>1978</v>
      </c>
      <c r="G1057" s="332" t="s">
        <v>1751</v>
      </c>
      <c r="I1057" s="332">
        <v>10</v>
      </c>
    </row>
    <row r="1058" spans="1:9" x14ac:dyDescent="0.25">
      <c r="A1058" s="332">
        <v>1367</v>
      </c>
      <c r="B1058" s="332">
        <v>213</v>
      </c>
      <c r="C1058" s="332" t="s">
        <v>1979</v>
      </c>
      <c r="D1058" s="332" t="s">
        <v>706</v>
      </c>
      <c r="E1058" s="333">
        <v>44615.970738703705</v>
      </c>
      <c r="F1058" s="332" t="s">
        <v>1980</v>
      </c>
      <c r="G1058" s="332" t="s">
        <v>1751</v>
      </c>
    </row>
    <row r="1059" spans="1:9" x14ac:dyDescent="0.25">
      <c r="A1059" s="332">
        <v>1368</v>
      </c>
      <c r="B1059" s="332">
        <v>213</v>
      </c>
      <c r="C1059" s="332" t="s">
        <v>798</v>
      </c>
      <c r="D1059" s="332" t="s">
        <v>973</v>
      </c>
      <c r="E1059" s="333">
        <v>44615.970738703705</v>
      </c>
      <c r="F1059" s="332" t="s">
        <v>1980</v>
      </c>
      <c r="G1059" s="332" t="s">
        <v>1751</v>
      </c>
    </row>
    <row r="1060" spans="1:9" x14ac:dyDescent="0.25">
      <c r="A1060" s="332">
        <v>1369</v>
      </c>
      <c r="B1060" s="332">
        <v>213</v>
      </c>
      <c r="C1060" s="332" t="s">
        <v>1020</v>
      </c>
      <c r="D1060" s="332" t="s">
        <v>1021</v>
      </c>
      <c r="E1060" s="333">
        <v>44615.970738703705</v>
      </c>
      <c r="F1060" s="332" t="s">
        <v>1980</v>
      </c>
      <c r="G1060" s="332" t="s">
        <v>1751</v>
      </c>
    </row>
    <row r="1061" spans="1:9" x14ac:dyDescent="0.25">
      <c r="A1061" s="332">
        <v>1370</v>
      </c>
      <c r="B1061" s="332">
        <v>213</v>
      </c>
      <c r="C1061" s="332" t="s">
        <v>260</v>
      </c>
      <c r="D1061" s="332" t="s">
        <v>711</v>
      </c>
      <c r="E1061" s="333">
        <v>44615.970738703705</v>
      </c>
      <c r="F1061" s="332" t="s">
        <v>1980</v>
      </c>
      <c r="G1061" s="332" t="s">
        <v>1751</v>
      </c>
      <c r="I1061" s="332">
        <v>10</v>
      </c>
    </row>
    <row r="1062" spans="1:9" x14ac:dyDescent="0.25">
      <c r="A1062" s="332">
        <v>1371</v>
      </c>
      <c r="B1062" s="332">
        <v>214</v>
      </c>
      <c r="C1062" s="332" t="s">
        <v>1981</v>
      </c>
      <c r="D1062" s="332" t="s">
        <v>706</v>
      </c>
      <c r="E1062" s="333">
        <v>44615.97288202546</v>
      </c>
      <c r="F1062" s="332" t="s">
        <v>1982</v>
      </c>
      <c r="G1062" s="332" t="s">
        <v>1751</v>
      </c>
    </row>
    <row r="1063" spans="1:9" x14ac:dyDescent="0.25">
      <c r="A1063" s="332">
        <v>1372</v>
      </c>
      <c r="B1063" s="332">
        <v>214</v>
      </c>
      <c r="C1063" s="332" t="s">
        <v>798</v>
      </c>
      <c r="D1063" s="332" t="s">
        <v>973</v>
      </c>
      <c r="E1063" s="333">
        <v>44615.97288202546</v>
      </c>
      <c r="F1063" s="332" t="s">
        <v>1982</v>
      </c>
      <c r="G1063" s="332" t="s">
        <v>1751</v>
      </c>
    </row>
    <row r="1064" spans="1:9" x14ac:dyDescent="0.25">
      <c r="A1064" s="332">
        <v>1373</v>
      </c>
      <c r="B1064" s="332">
        <v>214</v>
      </c>
      <c r="C1064" s="332" t="s">
        <v>886</v>
      </c>
      <c r="D1064" s="332" t="s">
        <v>1206</v>
      </c>
      <c r="E1064" s="333">
        <v>44615.97288202546</v>
      </c>
      <c r="F1064" s="332" t="s">
        <v>1982</v>
      </c>
      <c r="G1064" s="332" t="s">
        <v>1751</v>
      </c>
      <c r="I1064" s="332">
        <v>5</v>
      </c>
    </row>
    <row r="1065" spans="1:9" x14ac:dyDescent="0.25">
      <c r="A1065" s="332">
        <v>1374</v>
      </c>
      <c r="B1065" s="332">
        <v>214</v>
      </c>
      <c r="C1065" s="332" t="s">
        <v>891</v>
      </c>
      <c r="D1065" s="332" t="s">
        <v>853</v>
      </c>
      <c r="E1065" s="333">
        <v>44615.97288202546</v>
      </c>
      <c r="F1065" s="332" t="s">
        <v>1982</v>
      </c>
      <c r="G1065" s="332" t="s">
        <v>1751</v>
      </c>
    </row>
    <row r="1066" spans="1:9" x14ac:dyDescent="0.25">
      <c r="A1066" s="332">
        <v>1375</v>
      </c>
      <c r="B1066" s="332">
        <v>214</v>
      </c>
      <c r="C1066" s="332" t="s">
        <v>1020</v>
      </c>
      <c r="D1066" s="332" t="s">
        <v>1021</v>
      </c>
      <c r="E1066" s="333">
        <v>44615.97288202546</v>
      </c>
      <c r="F1066" s="332" t="s">
        <v>1982</v>
      </c>
      <c r="G1066" s="332" t="s">
        <v>1751</v>
      </c>
    </row>
    <row r="1067" spans="1:9" x14ac:dyDescent="0.25">
      <c r="A1067" s="332">
        <v>1376</v>
      </c>
      <c r="B1067" s="332">
        <v>214</v>
      </c>
      <c r="C1067" s="332" t="s">
        <v>260</v>
      </c>
      <c r="D1067" s="332" t="s">
        <v>711</v>
      </c>
      <c r="E1067" s="333">
        <v>44615.97288202546</v>
      </c>
      <c r="F1067" s="332" t="s">
        <v>1982</v>
      </c>
      <c r="G1067" s="332" t="s">
        <v>1751</v>
      </c>
      <c r="I1067" s="332">
        <v>10</v>
      </c>
    </row>
    <row r="1068" spans="1:9" x14ac:dyDescent="0.25">
      <c r="A1068" s="332">
        <v>1377</v>
      </c>
      <c r="B1068" s="332">
        <v>215</v>
      </c>
      <c r="C1068" s="332" t="s">
        <v>1979</v>
      </c>
      <c r="D1068" s="332" t="s">
        <v>706</v>
      </c>
      <c r="E1068" s="333">
        <v>44615.977175416665</v>
      </c>
      <c r="F1068" s="332" t="s">
        <v>1951</v>
      </c>
      <c r="G1068" s="332" t="s">
        <v>1751</v>
      </c>
    </row>
    <row r="1069" spans="1:9" x14ac:dyDescent="0.25">
      <c r="A1069" s="332">
        <v>1378</v>
      </c>
      <c r="B1069" s="332">
        <v>215</v>
      </c>
      <c r="C1069" s="332" t="s">
        <v>798</v>
      </c>
      <c r="D1069" s="332" t="s">
        <v>973</v>
      </c>
      <c r="E1069" s="333">
        <v>44615.977175416665</v>
      </c>
      <c r="F1069" s="332" t="s">
        <v>1951</v>
      </c>
      <c r="G1069" s="332" t="s">
        <v>1751</v>
      </c>
    </row>
    <row r="1070" spans="1:9" x14ac:dyDescent="0.25">
      <c r="A1070" s="332">
        <v>1379</v>
      </c>
      <c r="B1070" s="332">
        <v>215</v>
      </c>
      <c r="C1070" s="332" t="s">
        <v>1020</v>
      </c>
      <c r="D1070" s="332" t="s">
        <v>1021</v>
      </c>
      <c r="E1070" s="333">
        <v>44615.977175416665</v>
      </c>
      <c r="F1070" s="332" t="s">
        <v>1951</v>
      </c>
      <c r="G1070" s="332" t="s">
        <v>1751</v>
      </c>
    </row>
    <row r="1071" spans="1:9" x14ac:dyDescent="0.25">
      <c r="A1071" s="332">
        <v>1380</v>
      </c>
      <c r="B1071" s="332">
        <v>215</v>
      </c>
      <c r="C1071" s="332" t="s">
        <v>260</v>
      </c>
      <c r="D1071" s="332" t="s">
        <v>711</v>
      </c>
      <c r="E1071" s="333">
        <v>44615.977175416665</v>
      </c>
      <c r="F1071" s="332" t="s">
        <v>1951</v>
      </c>
      <c r="G1071" s="332" t="s">
        <v>1751</v>
      </c>
      <c r="I1071" s="332">
        <v>10</v>
      </c>
    </row>
    <row r="1072" spans="1:9" x14ac:dyDescent="0.25">
      <c r="A1072" s="332">
        <v>1381</v>
      </c>
      <c r="B1072" s="332">
        <v>216</v>
      </c>
      <c r="C1072" s="332" t="s">
        <v>1026</v>
      </c>
      <c r="D1072" s="332" t="s">
        <v>706</v>
      </c>
      <c r="E1072" s="333">
        <v>44615.979432708336</v>
      </c>
      <c r="F1072" s="332" t="s">
        <v>1983</v>
      </c>
      <c r="G1072" s="332" t="s">
        <v>1751</v>
      </c>
    </row>
    <row r="1073" spans="1:9" x14ac:dyDescent="0.25">
      <c r="A1073" s="332">
        <v>1382</v>
      </c>
      <c r="B1073" s="332">
        <v>216</v>
      </c>
      <c r="C1073" s="332" t="s">
        <v>798</v>
      </c>
      <c r="D1073" s="332" t="s">
        <v>973</v>
      </c>
      <c r="E1073" s="333">
        <v>44615.979432708336</v>
      </c>
      <c r="F1073" s="332" t="s">
        <v>1983</v>
      </c>
      <c r="G1073" s="332" t="s">
        <v>1751</v>
      </c>
    </row>
    <row r="1074" spans="1:9" x14ac:dyDescent="0.25">
      <c r="A1074" s="332">
        <v>1383</v>
      </c>
      <c r="B1074" s="332">
        <v>216</v>
      </c>
      <c r="C1074" s="332" t="s">
        <v>1029</v>
      </c>
      <c r="D1074" s="332" t="s">
        <v>1030</v>
      </c>
      <c r="E1074" s="333">
        <v>44615.979432708336</v>
      </c>
      <c r="F1074" s="332" t="s">
        <v>1983</v>
      </c>
      <c r="G1074" s="332" t="s">
        <v>1751</v>
      </c>
    </row>
    <row r="1075" spans="1:9" x14ac:dyDescent="0.25">
      <c r="A1075" s="332">
        <v>1384</v>
      </c>
      <c r="B1075" s="332">
        <v>216</v>
      </c>
      <c r="C1075" s="332" t="s">
        <v>1020</v>
      </c>
      <c r="D1075" s="332" t="s">
        <v>1021</v>
      </c>
      <c r="E1075" s="333">
        <v>44615.979432708336</v>
      </c>
      <c r="F1075" s="332" t="s">
        <v>1983</v>
      </c>
      <c r="G1075" s="332" t="s">
        <v>1751</v>
      </c>
    </row>
    <row r="1076" spans="1:9" x14ac:dyDescent="0.25">
      <c r="A1076" s="332">
        <v>1385</v>
      </c>
      <c r="B1076" s="332">
        <v>216</v>
      </c>
      <c r="C1076" s="332" t="s">
        <v>260</v>
      </c>
      <c r="D1076" s="332" t="s">
        <v>711</v>
      </c>
      <c r="E1076" s="333">
        <v>44615.979432708336</v>
      </c>
      <c r="F1076" s="332" t="s">
        <v>1983</v>
      </c>
      <c r="G1076" s="332" t="s">
        <v>1751</v>
      </c>
      <c r="I1076" s="332">
        <v>10</v>
      </c>
    </row>
    <row r="1077" spans="1:9" x14ac:dyDescent="0.25">
      <c r="A1077" s="332">
        <v>1386</v>
      </c>
      <c r="B1077" s="332">
        <v>217</v>
      </c>
      <c r="C1077" s="332" t="s">
        <v>1981</v>
      </c>
      <c r="D1077" s="332" t="s">
        <v>706</v>
      </c>
      <c r="E1077" s="333">
        <v>44615.981214444444</v>
      </c>
      <c r="F1077" s="332" t="s">
        <v>1984</v>
      </c>
      <c r="G1077" s="332" t="s">
        <v>1751</v>
      </c>
    </row>
    <row r="1078" spans="1:9" x14ac:dyDescent="0.25">
      <c r="A1078" s="332">
        <v>1387</v>
      </c>
      <c r="B1078" s="332">
        <v>217</v>
      </c>
      <c r="C1078" s="332" t="s">
        <v>798</v>
      </c>
      <c r="D1078" s="332" t="s">
        <v>973</v>
      </c>
      <c r="E1078" s="333">
        <v>44615.981214444444</v>
      </c>
      <c r="F1078" s="332" t="s">
        <v>1984</v>
      </c>
      <c r="G1078" s="332" t="s">
        <v>1751</v>
      </c>
    </row>
    <row r="1079" spans="1:9" x14ac:dyDescent="0.25">
      <c r="A1079" s="332">
        <v>1388</v>
      </c>
      <c r="B1079" s="332">
        <v>217</v>
      </c>
      <c r="C1079" s="332" t="s">
        <v>886</v>
      </c>
      <c r="D1079" s="332" t="s">
        <v>1206</v>
      </c>
      <c r="E1079" s="333">
        <v>44615.981214444444</v>
      </c>
      <c r="F1079" s="332" t="s">
        <v>1984</v>
      </c>
      <c r="G1079" s="332" t="s">
        <v>1751</v>
      </c>
      <c r="I1079" s="332">
        <v>3</v>
      </c>
    </row>
    <row r="1080" spans="1:9" x14ac:dyDescent="0.25">
      <c r="A1080" s="332">
        <v>1389</v>
      </c>
      <c r="B1080" s="332">
        <v>217</v>
      </c>
      <c r="C1080" s="332" t="s">
        <v>891</v>
      </c>
      <c r="D1080" s="332" t="s">
        <v>853</v>
      </c>
      <c r="E1080" s="333">
        <v>44615.981214444444</v>
      </c>
      <c r="F1080" s="332" t="s">
        <v>1984</v>
      </c>
      <c r="G1080" s="332" t="s">
        <v>1751</v>
      </c>
    </row>
    <row r="1081" spans="1:9" x14ac:dyDescent="0.25">
      <c r="A1081" s="332">
        <v>1390</v>
      </c>
      <c r="B1081" s="332">
        <v>217</v>
      </c>
      <c r="C1081" s="332" t="s">
        <v>1020</v>
      </c>
      <c r="D1081" s="332" t="s">
        <v>1021</v>
      </c>
      <c r="E1081" s="333">
        <v>44615.981214444444</v>
      </c>
      <c r="F1081" s="332" t="s">
        <v>1984</v>
      </c>
      <c r="G1081" s="332" t="s">
        <v>1751</v>
      </c>
    </row>
    <row r="1082" spans="1:9" x14ac:dyDescent="0.25">
      <c r="A1082" s="332">
        <v>1391</v>
      </c>
      <c r="B1082" s="332">
        <v>217</v>
      </c>
      <c r="C1082" s="332" t="s">
        <v>260</v>
      </c>
      <c r="D1082" s="332" t="s">
        <v>711</v>
      </c>
      <c r="E1082" s="333">
        <v>44615.981214444444</v>
      </c>
      <c r="F1082" s="332" t="s">
        <v>1984</v>
      </c>
      <c r="G1082" s="332" t="s">
        <v>1751</v>
      </c>
      <c r="I1082" s="332">
        <v>10</v>
      </c>
    </row>
    <row r="1083" spans="1:9" x14ac:dyDescent="0.25">
      <c r="A1083" s="332">
        <v>1392</v>
      </c>
      <c r="B1083" s="332">
        <v>32</v>
      </c>
      <c r="C1083" s="332" t="s">
        <v>891</v>
      </c>
      <c r="D1083" s="332" t="s">
        <v>853</v>
      </c>
      <c r="E1083" s="333">
        <v>44615.986546608794</v>
      </c>
      <c r="F1083" s="332" t="s">
        <v>932</v>
      </c>
      <c r="G1083" s="332" t="s">
        <v>1751</v>
      </c>
    </row>
    <row r="1084" spans="1:9" x14ac:dyDescent="0.25">
      <c r="A1084" s="332">
        <v>1393</v>
      </c>
      <c r="B1084" s="332">
        <v>218</v>
      </c>
      <c r="C1084" s="332" t="s">
        <v>1979</v>
      </c>
      <c r="D1084" s="332" t="s">
        <v>706</v>
      </c>
      <c r="E1084" s="333">
        <v>44615.991724444444</v>
      </c>
      <c r="F1084" s="332" t="s">
        <v>1790</v>
      </c>
      <c r="G1084" s="332" t="s">
        <v>1751</v>
      </c>
    </row>
    <row r="1085" spans="1:9" x14ac:dyDescent="0.25">
      <c r="A1085" s="332">
        <v>1394</v>
      </c>
      <c r="B1085" s="332">
        <v>218</v>
      </c>
      <c r="C1085" s="332" t="s">
        <v>798</v>
      </c>
      <c r="D1085" s="332" t="s">
        <v>973</v>
      </c>
      <c r="E1085" s="333">
        <v>44615.991724444444</v>
      </c>
      <c r="F1085" s="332" t="s">
        <v>1790</v>
      </c>
      <c r="G1085" s="332" t="s">
        <v>1751</v>
      </c>
      <c r="I1085" s="332">
        <v>7</v>
      </c>
    </row>
    <row r="1086" spans="1:9" x14ac:dyDescent="0.25">
      <c r="A1086" s="332">
        <v>1395</v>
      </c>
      <c r="B1086" s="332">
        <v>218</v>
      </c>
      <c r="C1086" s="332" t="s">
        <v>1020</v>
      </c>
      <c r="D1086" s="332" t="s">
        <v>1021</v>
      </c>
      <c r="E1086" s="333">
        <v>44615.991724444444</v>
      </c>
      <c r="F1086" s="332" t="s">
        <v>1790</v>
      </c>
      <c r="G1086" s="332" t="s">
        <v>1751</v>
      </c>
    </row>
    <row r="1087" spans="1:9" x14ac:dyDescent="0.25">
      <c r="A1087" s="332">
        <v>1396</v>
      </c>
      <c r="B1087" s="332">
        <v>218</v>
      </c>
      <c r="C1087" s="332" t="s">
        <v>260</v>
      </c>
      <c r="D1087" s="332" t="s">
        <v>711</v>
      </c>
      <c r="E1087" s="333">
        <v>44615.991724444444</v>
      </c>
      <c r="F1087" s="332" t="s">
        <v>1790</v>
      </c>
      <c r="G1087" s="332" t="s">
        <v>1751</v>
      </c>
      <c r="I1087" s="332">
        <v>10</v>
      </c>
    </row>
    <row r="1088" spans="1:9" x14ac:dyDescent="0.25">
      <c r="A1088" s="332">
        <v>1397</v>
      </c>
      <c r="B1088" s="332">
        <v>219</v>
      </c>
      <c r="C1088" s="332" t="s">
        <v>1981</v>
      </c>
      <c r="D1088" s="332" t="s">
        <v>706</v>
      </c>
      <c r="E1088" s="333">
        <v>44615.993621608795</v>
      </c>
      <c r="F1088" s="332" t="s">
        <v>1985</v>
      </c>
      <c r="G1088" s="332" t="s">
        <v>1751</v>
      </c>
    </row>
    <row r="1089" spans="1:9" x14ac:dyDescent="0.25">
      <c r="A1089" s="332">
        <v>1398</v>
      </c>
      <c r="B1089" s="332">
        <v>219</v>
      </c>
      <c r="C1089" s="332" t="s">
        <v>798</v>
      </c>
      <c r="D1089" s="332" t="s">
        <v>973</v>
      </c>
      <c r="E1089" s="333">
        <v>44615.993621608795</v>
      </c>
      <c r="F1089" s="332" t="s">
        <v>1985</v>
      </c>
      <c r="G1089" s="332" t="s">
        <v>1751</v>
      </c>
    </row>
    <row r="1090" spans="1:9" x14ac:dyDescent="0.25">
      <c r="A1090" s="332">
        <v>1399</v>
      </c>
      <c r="B1090" s="332">
        <v>219</v>
      </c>
      <c r="C1090" s="332" t="s">
        <v>886</v>
      </c>
      <c r="D1090" s="332" t="s">
        <v>1206</v>
      </c>
      <c r="E1090" s="333">
        <v>44615.993621608795</v>
      </c>
      <c r="F1090" s="332" t="s">
        <v>1985</v>
      </c>
      <c r="G1090" s="332" t="s">
        <v>1751</v>
      </c>
      <c r="I1090" s="332">
        <v>4</v>
      </c>
    </row>
    <row r="1091" spans="1:9" x14ac:dyDescent="0.25">
      <c r="A1091" s="332">
        <v>1400</v>
      </c>
      <c r="B1091" s="332">
        <v>219</v>
      </c>
      <c r="C1091" s="332" t="s">
        <v>891</v>
      </c>
      <c r="D1091" s="332" t="s">
        <v>853</v>
      </c>
      <c r="E1091" s="333">
        <v>44615.993621608795</v>
      </c>
      <c r="F1091" s="332" t="s">
        <v>1985</v>
      </c>
      <c r="G1091" s="332" t="s">
        <v>1751</v>
      </c>
    </row>
    <row r="1092" spans="1:9" x14ac:dyDescent="0.25">
      <c r="A1092" s="332">
        <v>1401</v>
      </c>
      <c r="B1092" s="332">
        <v>219</v>
      </c>
      <c r="C1092" s="332" t="s">
        <v>1020</v>
      </c>
      <c r="D1092" s="332" t="s">
        <v>1021</v>
      </c>
      <c r="E1092" s="333">
        <v>44615.993621608795</v>
      </c>
      <c r="F1092" s="332" t="s">
        <v>1985</v>
      </c>
      <c r="G1092" s="332" t="s">
        <v>1751</v>
      </c>
    </row>
    <row r="1093" spans="1:9" x14ac:dyDescent="0.25">
      <c r="A1093" s="332">
        <v>1402</v>
      </c>
      <c r="B1093" s="332">
        <v>219</v>
      </c>
      <c r="C1093" s="332" t="s">
        <v>260</v>
      </c>
      <c r="D1093" s="332" t="s">
        <v>711</v>
      </c>
      <c r="E1093" s="333">
        <v>44615.993621608795</v>
      </c>
      <c r="F1093" s="332" t="s">
        <v>1985</v>
      </c>
      <c r="G1093" s="332" t="s">
        <v>1751</v>
      </c>
      <c r="I1093" s="332">
        <v>10</v>
      </c>
    </row>
    <row r="1094" spans="1:9" x14ac:dyDescent="0.25">
      <c r="A1094" s="332">
        <v>1403</v>
      </c>
      <c r="B1094" s="332">
        <v>220</v>
      </c>
      <c r="C1094" s="332" t="s">
        <v>1979</v>
      </c>
      <c r="D1094" s="332" t="s">
        <v>706</v>
      </c>
      <c r="E1094" s="333">
        <v>44616.272180173612</v>
      </c>
      <c r="F1094" s="332" t="s">
        <v>1986</v>
      </c>
      <c r="G1094" s="332" t="s">
        <v>1751</v>
      </c>
    </row>
    <row r="1095" spans="1:9" x14ac:dyDescent="0.25">
      <c r="A1095" s="332">
        <v>1404</v>
      </c>
      <c r="B1095" s="332">
        <v>220</v>
      </c>
      <c r="C1095" s="332" t="s">
        <v>798</v>
      </c>
      <c r="D1095" s="332" t="s">
        <v>973</v>
      </c>
      <c r="E1095" s="333">
        <v>44616.272180173612</v>
      </c>
      <c r="F1095" s="332" t="s">
        <v>1986</v>
      </c>
      <c r="G1095" s="332" t="s">
        <v>1751</v>
      </c>
    </row>
    <row r="1096" spans="1:9" x14ac:dyDescent="0.25">
      <c r="A1096" s="332">
        <v>1405</v>
      </c>
      <c r="B1096" s="332">
        <v>220</v>
      </c>
      <c r="C1096" s="332" t="s">
        <v>1020</v>
      </c>
      <c r="D1096" s="332" t="s">
        <v>1021</v>
      </c>
      <c r="E1096" s="333">
        <v>44616.272180173612</v>
      </c>
      <c r="F1096" s="332" t="s">
        <v>1986</v>
      </c>
      <c r="G1096" s="332" t="s">
        <v>1751</v>
      </c>
    </row>
    <row r="1097" spans="1:9" x14ac:dyDescent="0.25">
      <c r="A1097" s="332">
        <v>1406</v>
      </c>
      <c r="B1097" s="332">
        <v>220</v>
      </c>
      <c r="C1097" s="332" t="s">
        <v>260</v>
      </c>
      <c r="D1097" s="332" t="s">
        <v>711</v>
      </c>
      <c r="E1097" s="333">
        <v>44616.272180173612</v>
      </c>
      <c r="F1097" s="332" t="s">
        <v>1986</v>
      </c>
      <c r="G1097" s="332" t="s">
        <v>1751</v>
      </c>
      <c r="I1097" s="332">
        <v>10</v>
      </c>
    </row>
    <row r="1098" spans="1:9" x14ac:dyDescent="0.25">
      <c r="A1098" s="332">
        <v>1407</v>
      </c>
      <c r="B1098" s="332">
        <v>221</v>
      </c>
      <c r="C1098" s="332" t="s">
        <v>1987</v>
      </c>
      <c r="D1098" s="332" t="s">
        <v>706</v>
      </c>
      <c r="E1098" s="333">
        <v>44616.274257118057</v>
      </c>
      <c r="F1098" s="332" t="s">
        <v>1988</v>
      </c>
      <c r="G1098" s="332" t="s">
        <v>1751</v>
      </c>
    </row>
    <row r="1099" spans="1:9" x14ac:dyDescent="0.25">
      <c r="A1099" s="332">
        <v>1408</v>
      </c>
      <c r="B1099" s="332">
        <v>221</v>
      </c>
      <c r="C1099" s="332" t="s">
        <v>1989</v>
      </c>
      <c r="D1099" s="332" t="s">
        <v>1990</v>
      </c>
      <c r="E1099" s="333">
        <v>44616.274257118057</v>
      </c>
      <c r="F1099" s="332" t="s">
        <v>1988</v>
      </c>
      <c r="G1099" s="332" t="s">
        <v>1751</v>
      </c>
    </row>
    <row r="1100" spans="1:9" x14ac:dyDescent="0.25">
      <c r="A1100" s="332">
        <v>1409</v>
      </c>
      <c r="B1100" s="332">
        <v>221</v>
      </c>
      <c r="C1100" s="332" t="s">
        <v>260</v>
      </c>
      <c r="D1100" s="332" t="s">
        <v>711</v>
      </c>
      <c r="E1100" s="333">
        <v>44616.274257118057</v>
      </c>
      <c r="F1100" s="332" t="s">
        <v>1988</v>
      </c>
      <c r="G1100" s="332" t="s">
        <v>1751</v>
      </c>
      <c r="I1100" s="332">
        <v>10</v>
      </c>
    </row>
    <row r="1101" spans="1:9" x14ac:dyDescent="0.25">
      <c r="A1101" s="332">
        <v>1410</v>
      </c>
      <c r="B1101" s="332">
        <v>222</v>
      </c>
      <c r="C1101" s="332" t="s">
        <v>1981</v>
      </c>
      <c r="D1101" s="332" t="s">
        <v>706</v>
      </c>
      <c r="E1101" s="333">
        <v>44616.277541886571</v>
      </c>
      <c r="F1101" s="332" t="s">
        <v>1873</v>
      </c>
      <c r="G1101" s="332" t="s">
        <v>1751</v>
      </c>
    </row>
    <row r="1102" spans="1:9" x14ac:dyDescent="0.25">
      <c r="A1102" s="332">
        <v>1411</v>
      </c>
      <c r="B1102" s="332">
        <v>222</v>
      </c>
      <c r="C1102" s="332" t="s">
        <v>798</v>
      </c>
      <c r="D1102" s="332" t="s">
        <v>973</v>
      </c>
      <c r="E1102" s="333">
        <v>44616.277541886571</v>
      </c>
      <c r="F1102" s="332" t="s">
        <v>1873</v>
      </c>
      <c r="G1102" s="332" t="s">
        <v>1751</v>
      </c>
      <c r="I1102" s="332">
        <v>7</v>
      </c>
    </row>
    <row r="1103" spans="1:9" x14ac:dyDescent="0.25">
      <c r="A1103" s="332">
        <v>1412</v>
      </c>
      <c r="B1103" s="332">
        <v>222</v>
      </c>
      <c r="C1103" s="332" t="s">
        <v>886</v>
      </c>
      <c r="D1103" s="332" t="s">
        <v>1206</v>
      </c>
      <c r="E1103" s="333">
        <v>44616.277541886571</v>
      </c>
      <c r="F1103" s="332" t="s">
        <v>1873</v>
      </c>
      <c r="G1103" s="332" t="s">
        <v>1751</v>
      </c>
      <c r="I1103" s="332">
        <v>2</v>
      </c>
    </row>
    <row r="1104" spans="1:9" x14ac:dyDescent="0.25">
      <c r="A1104" s="332">
        <v>1413</v>
      </c>
      <c r="B1104" s="332">
        <v>222</v>
      </c>
      <c r="C1104" s="332" t="s">
        <v>891</v>
      </c>
      <c r="D1104" s="332" t="s">
        <v>853</v>
      </c>
      <c r="E1104" s="333">
        <v>44616.277541886571</v>
      </c>
      <c r="F1104" s="332" t="s">
        <v>1873</v>
      </c>
      <c r="G1104" s="332" t="s">
        <v>1751</v>
      </c>
    </row>
    <row r="1105" spans="1:9" x14ac:dyDescent="0.25">
      <c r="A1105" s="332">
        <v>1414</v>
      </c>
      <c r="B1105" s="332">
        <v>222</v>
      </c>
      <c r="C1105" s="332" t="s">
        <v>1020</v>
      </c>
      <c r="D1105" s="332" t="s">
        <v>1021</v>
      </c>
      <c r="E1105" s="333">
        <v>44616.277541886571</v>
      </c>
      <c r="F1105" s="332" t="s">
        <v>1873</v>
      </c>
      <c r="G1105" s="332" t="s">
        <v>1751</v>
      </c>
    </row>
    <row r="1106" spans="1:9" x14ac:dyDescent="0.25">
      <c r="A1106" s="332">
        <v>1415</v>
      </c>
      <c r="B1106" s="332">
        <v>222</v>
      </c>
      <c r="C1106" s="332" t="s">
        <v>260</v>
      </c>
      <c r="D1106" s="332" t="s">
        <v>711</v>
      </c>
      <c r="E1106" s="333">
        <v>44616.277541886571</v>
      </c>
      <c r="F1106" s="332" t="s">
        <v>1873</v>
      </c>
      <c r="G1106" s="332" t="s">
        <v>1751</v>
      </c>
      <c r="I1106" s="332">
        <v>10</v>
      </c>
    </row>
    <row r="1107" spans="1:9" x14ac:dyDescent="0.25">
      <c r="A1107" s="332">
        <v>1416</v>
      </c>
      <c r="B1107" s="332">
        <v>223</v>
      </c>
      <c r="C1107" s="332" t="s">
        <v>1991</v>
      </c>
      <c r="D1107" s="332" t="s">
        <v>706</v>
      </c>
      <c r="E1107" s="333">
        <v>44616.282006701389</v>
      </c>
      <c r="F1107" s="332" t="s">
        <v>1992</v>
      </c>
      <c r="G1107" s="332" t="s">
        <v>1751</v>
      </c>
    </row>
    <row r="1108" spans="1:9" x14ac:dyDescent="0.25">
      <c r="A1108" s="332">
        <v>1417</v>
      </c>
      <c r="B1108" s="332">
        <v>223</v>
      </c>
      <c r="C1108" s="332" t="s">
        <v>726</v>
      </c>
      <c r="D1108" s="332" t="s">
        <v>1993</v>
      </c>
      <c r="E1108" s="333">
        <v>44616.282006701389</v>
      </c>
      <c r="F1108" s="332" t="s">
        <v>1992</v>
      </c>
      <c r="G1108" s="332" t="s">
        <v>1751</v>
      </c>
    </row>
    <row r="1109" spans="1:9" x14ac:dyDescent="0.25">
      <c r="A1109" s="332">
        <v>1418</v>
      </c>
      <c r="B1109" s="332">
        <v>223</v>
      </c>
      <c r="C1109" s="332" t="s">
        <v>1994</v>
      </c>
      <c r="D1109" s="332" t="s">
        <v>1995</v>
      </c>
      <c r="E1109" s="333">
        <v>44616.282006701389</v>
      </c>
      <c r="F1109" s="332" t="s">
        <v>1992</v>
      </c>
      <c r="G1109" s="332" t="s">
        <v>1751</v>
      </c>
    </row>
    <row r="1110" spans="1:9" x14ac:dyDescent="0.25">
      <c r="A1110" s="332">
        <v>1419</v>
      </c>
      <c r="B1110" s="332">
        <v>223</v>
      </c>
      <c r="C1110" s="332" t="s">
        <v>1996</v>
      </c>
      <c r="D1110" s="332" t="s">
        <v>1997</v>
      </c>
      <c r="E1110" s="333">
        <v>44616.282006701389</v>
      </c>
      <c r="F1110" s="332" t="s">
        <v>1992</v>
      </c>
      <c r="G1110" s="332" t="s">
        <v>1751</v>
      </c>
    </row>
    <row r="1111" spans="1:9" x14ac:dyDescent="0.25">
      <c r="A1111" s="332">
        <v>1420</v>
      </c>
      <c r="B1111" s="332">
        <v>223</v>
      </c>
      <c r="C1111" s="332" t="s">
        <v>1998</v>
      </c>
      <c r="D1111" s="332" t="s">
        <v>1999</v>
      </c>
      <c r="E1111" s="333">
        <v>44616.282006701389</v>
      </c>
      <c r="F1111" s="332" t="s">
        <v>1992</v>
      </c>
      <c r="G1111" s="332" t="s">
        <v>1751</v>
      </c>
    </row>
    <row r="1112" spans="1:9" x14ac:dyDescent="0.25">
      <c r="A1112" s="332">
        <v>1421</v>
      </c>
      <c r="B1112" s="332">
        <v>94</v>
      </c>
      <c r="C1112" s="332" t="s">
        <v>1020</v>
      </c>
      <c r="D1112" s="332" t="s">
        <v>1021</v>
      </c>
      <c r="E1112" s="333">
        <v>44616.285445995367</v>
      </c>
      <c r="F1112" s="332" t="s">
        <v>1280</v>
      </c>
      <c r="G1112" s="332" t="s">
        <v>1751</v>
      </c>
    </row>
    <row r="1113" spans="1:9" x14ac:dyDescent="0.25">
      <c r="A1113" s="332">
        <v>1422</v>
      </c>
      <c r="B1113" s="332">
        <v>224</v>
      </c>
      <c r="C1113" s="332" t="s">
        <v>1026</v>
      </c>
      <c r="D1113" s="332" t="s">
        <v>706</v>
      </c>
      <c r="E1113" s="333">
        <v>44616.856147893515</v>
      </c>
      <c r="F1113" s="332" t="s">
        <v>2000</v>
      </c>
      <c r="G1113" s="332" t="s">
        <v>1751</v>
      </c>
    </row>
    <row r="1114" spans="1:9" x14ac:dyDescent="0.25">
      <c r="A1114" s="332">
        <v>1423</v>
      </c>
      <c r="B1114" s="332">
        <v>224</v>
      </c>
      <c r="C1114" s="332" t="s">
        <v>798</v>
      </c>
      <c r="D1114" s="332" t="s">
        <v>973</v>
      </c>
      <c r="E1114" s="333">
        <v>44616.856147893515</v>
      </c>
      <c r="F1114" s="332" t="s">
        <v>2000</v>
      </c>
      <c r="G1114" s="332" t="s">
        <v>1751</v>
      </c>
    </row>
    <row r="1115" spans="1:9" x14ac:dyDescent="0.25">
      <c r="A1115" s="332">
        <v>1424</v>
      </c>
      <c r="B1115" s="332">
        <v>224</v>
      </c>
      <c r="C1115" s="332" t="s">
        <v>1029</v>
      </c>
      <c r="D1115" s="332" t="s">
        <v>1030</v>
      </c>
      <c r="E1115" s="333">
        <v>44616.856147893515</v>
      </c>
      <c r="F1115" s="332" t="s">
        <v>2000</v>
      </c>
      <c r="G1115" s="332" t="s">
        <v>1751</v>
      </c>
    </row>
    <row r="1116" spans="1:9" x14ac:dyDescent="0.25">
      <c r="A1116" s="332">
        <v>1425</v>
      </c>
      <c r="B1116" s="332">
        <v>224</v>
      </c>
      <c r="C1116" s="332" t="s">
        <v>1020</v>
      </c>
      <c r="D1116" s="332" t="s">
        <v>1021</v>
      </c>
      <c r="E1116" s="333">
        <v>44616.856147893515</v>
      </c>
      <c r="F1116" s="332" t="s">
        <v>2000</v>
      </c>
      <c r="G1116" s="332" t="s">
        <v>1751</v>
      </c>
    </row>
    <row r="1117" spans="1:9" x14ac:dyDescent="0.25">
      <c r="A1117" s="332">
        <v>1426</v>
      </c>
      <c r="B1117" s="332">
        <v>224</v>
      </c>
      <c r="C1117" s="332" t="s">
        <v>260</v>
      </c>
      <c r="D1117" s="332" t="s">
        <v>711</v>
      </c>
      <c r="E1117" s="333">
        <v>44616.856147893515</v>
      </c>
      <c r="F1117" s="332" t="s">
        <v>2000</v>
      </c>
      <c r="G1117" s="332" t="s">
        <v>1751</v>
      </c>
      <c r="I1117" s="332">
        <v>10</v>
      </c>
    </row>
    <row r="1118" spans="1:9" x14ac:dyDescent="0.25">
      <c r="A1118" s="332">
        <v>1427</v>
      </c>
      <c r="B1118" s="332">
        <v>157</v>
      </c>
      <c r="C1118" s="332" t="s">
        <v>2001</v>
      </c>
      <c r="D1118" s="332" t="s">
        <v>2002</v>
      </c>
      <c r="E1118" s="333">
        <v>44616.862566481483</v>
      </c>
      <c r="F1118" s="332" t="s">
        <v>816</v>
      </c>
      <c r="G1118" s="332" t="s">
        <v>1751</v>
      </c>
    </row>
    <row r="1119" spans="1:9" x14ac:dyDescent="0.25">
      <c r="A1119" s="332">
        <v>1428</v>
      </c>
      <c r="B1119" s="332">
        <v>157</v>
      </c>
      <c r="C1119" s="332" t="s">
        <v>2003</v>
      </c>
      <c r="D1119" s="332" t="s">
        <v>2004</v>
      </c>
      <c r="E1119" s="333">
        <v>44616.862566666663</v>
      </c>
      <c r="F1119" s="332" t="s">
        <v>816</v>
      </c>
      <c r="G1119" s="332" t="s">
        <v>1751</v>
      </c>
    </row>
    <row r="1120" spans="1:9" x14ac:dyDescent="0.25">
      <c r="A1120" s="332">
        <v>1429</v>
      </c>
      <c r="B1120" s="332">
        <v>170</v>
      </c>
      <c r="C1120" s="332" t="s">
        <v>1099</v>
      </c>
      <c r="D1120" s="332" t="s">
        <v>2005</v>
      </c>
      <c r="E1120" s="333">
        <v>44616.865779930558</v>
      </c>
      <c r="F1120" s="332" t="s">
        <v>1690</v>
      </c>
      <c r="G1120" s="332" t="s">
        <v>1751</v>
      </c>
    </row>
    <row r="1121" spans="1:9" x14ac:dyDescent="0.25">
      <c r="A1121" s="332">
        <v>958</v>
      </c>
      <c r="B1121" s="332">
        <v>174</v>
      </c>
      <c r="C1121" s="332" t="s">
        <v>720</v>
      </c>
      <c r="D1121" s="332" t="s">
        <v>721</v>
      </c>
      <c r="E1121" s="333">
        <v>44616.866591990743</v>
      </c>
      <c r="F1121" s="332" t="s">
        <v>1468</v>
      </c>
      <c r="G1121" s="332" t="s">
        <v>1751</v>
      </c>
    </row>
    <row r="1122" spans="1:9" x14ac:dyDescent="0.25">
      <c r="A1122" s="332">
        <v>1430</v>
      </c>
      <c r="B1122" s="332">
        <v>76</v>
      </c>
      <c r="C1122" s="332" t="s">
        <v>1780</v>
      </c>
      <c r="D1122" s="332" t="s">
        <v>1781</v>
      </c>
      <c r="E1122" s="333">
        <v>44616.872561087963</v>
      </c>
      <c r="F1122" s="332" t="s">
        <v>1235</v>
      </c>
      <c r="G1122" s="332" t="s">
        <v>1751</v>
      </c>
    </row>
    <row r="1123" spans="1:9" x14ac:dyDescent="0.25">
      <c r="A1123" s="332">
        <v>1431</v>
      </c>
      <c r="B1123" s="332">
        <v>76</v>
      </c>
      <c r="C1123" s="332" t="s">
        <v>1774</v>
      </c>
      <c r="D1123" s="332" t="s">
        <v>1782</v>
      </c>
      <c r="E1123" s="333">
        <v>44616.87256152778</v>
      </c>
      <c r="F1123" s="332" t="s">
        <v>1235</v>
      </c>
      <c r="G1123" s="332" t="s">
        <v>1751</v>
      </c>
    </row>
    <row r="1124" spans="1:9" x14ac:dyDescent="0.25">
      <c r="A1124" s="332">
        <v>1432</v>
      </c>
      <c r="B1124" s="332">
        <v>76</v>
      </c>
      <c r="C1124" s="332" t="s">
        <v>981</v>
      </c>
      <c r="D1124" s="332" t="s">
        <v>982</v>
      </c>
      <c r="E1124" s="333">
        <v>44616.872561747688</v>
      </c>
      <c r="F1124" s="332" t="s">
        <v>1235</v>
      </c>
      <c r="G1124" s="332" t="s">
        <v>1751</v>
      </c>
    </row>
    <row r="1125" spans="1:9" x14ac:dyDescent="0.25">
      <c r="A1125" s="332">
        <v>1433</v>
      </c>
      <c r="B1125" s="332">
        <v>76</v>
      </c>
      <c r="C1125" s="332" t="s">
        <v>1909</v>
      </c>
      <c r="D1125" s="332" t="s">
        <v>1910</v>
      </c>
      <c r="E1125" s="333">
        <v>44616.87256196759</v>
      </c>
      <c r="F1125" s="332" t="s">
        <v>1235</v>
      </c>
      <c r="G1125" s="332" t="s">
        <v>1751</v>
      </c>
    </row>
    <row r="1126" spans="1:9" x14ac:dyDescent="0.25">
      <c r="A1126" s="332">
        <v>1434</v>
      </c>
      <c r="B1126" s="332">
        <v>143</v>
      </c>
      <c r="C1126" s="332" t="s">
        <v>2006</v>
      </c>
      <c r="D1126" s="332" t="s">
        <v>2007</v>
      </c>
      <c r="E1126" s="333">
        <v>45099.466099537036</v>
      </c>
      <c r="F1126" s="332" t="s">
        <v>1564</v>
      </c>
      <c r="G1126" s="332" t="s">
        <v>756</v>
      </c>
    </row>
    <row r="1127" spans="1:9" x14ac:dyDescent="0.25">
      <c r="A1127" s="332">
        <v>1435</v>
      </c>
      <c r="B1127" s="332">
        <v>69</v>
      </c>
      <c r="C1127" s="332" t="s">
        <v>1020</v>
      </c>
      <c r="D1127" s="332" t="s">
        <v>1021</v>
      </c>
      <c r="E1127" s="333">
        <v>44616.877968946763</v>
      </c>
      <c r="F1127" s="332" t="s">
        <v>1188</v>
      </c>
      <c r="G1127" s="332" t="s">
        <v>1751</v>
      </c>
    </row>
    <row r="1128" spans="1:9" x14ac:dyDescent="0.25">
      <c r="A1128" s="332">
        <v>1436</v>
      </c>
      <c r="B1128" s="332">
        <v>69</v>
      </c>
      <c r="C1128" s="332" t="s">
        <v>260</v>
      </c>
      <c r="D1128" s="332" t="s">
        <v>711</v>
      </c>
      <c r="E1128" s="333">
        <v>44616.885735532407</v>
      </c>
      <c r="F1128" s="332" t="s">
        <v>1188</v>
      </c>
      <c r="G1128" s="332" t="s">
        <v>1751</v>
      </c>
      <c r="I1128" s="332">
        <v>10</v>
      </c>
    </row>
    <row r="1129" spans="1:9" x14ac:dyDescent="0.25">
      <c r="A1129" s="332">
        <v>1437</v>
      </c>
      <c r="B1129" s="332">
        <v>39</v>
      </c>
      <c r="C1129" s="332" t="s">
        <v>1020</v>
      </c>
      <c r="D1129" s="332" t="s">
        <v>1021</v>
      </c>
      <c r="E1129" s="333">
        <v>44616.894069664355</v>
      </c>
      <c r="F1129" s="332" t="s">
        <v>971</v>
      </c>
      <c r="G1129" s="332" t="s">
        <v>1751</v>
      </c>
    </row>
    <row r="1130" spans="1:9" x14ac:dyDescent="0.25">
      <c r="A1130" s="332">
        <v>1438</v>
      </c>
      <c r="B1130" s="332">
        <v>44</v>
      </c>
      <c r="C1130" s="332" t="s">
        <v>1020</v>
      </c>
      <c r="D1130" s="332" t="s">
        <v>1021</v>
      </c>
      <c r="E1130" s="333">
        <v>44616.894070138886</v>
      </c>
      <c r="F1130" s="332" t="s">
        <v>1012</v>
      </c>
      <c r="G1130" s="332" t="s">
        <v>1751</v>
      </c>
    </row>
    <row r="1131" spans="1:9" x14ac:dyDescent="0.25">
      <c r="A1131" s="332">
        <v>1439</v>
      </c>
      <c r="B1131" s="332">
        <v>47</v>
      </c>
      <c r="C1131" s="332" t="s">
        <v>1020</v>
      </c>
      <c r="D1131" s="332" t="s">
        <v>1021</v>
      </c>
      <c r="E1131" s="333">
        <v>44616.894070347225</v>
      </c>
      <c r="F1131" s="332" t="s">
        <v>1027</v>
      </c>
      <c r="G1131" s="332" t="s">
        <v>1751</v>
      </c>
    </row>
    <row r="1132" spans="1:9" x14ac:dyDescent="0.25">
      <c r="A1132" s="332">
        <v>1440</v>
      </c>
      <c r="B1132" s="332">
        <v>50</v>
      </c>
      <c r="C1132" s="332" t="s">
        <v>1020</v>
      </c>
      <c r="D1132" s="332" t="s">
        <v>1021</v>
      </c>
      <c r="E1132" s="333">
        <v>44616.894070509261</v>
      </c>
      <c r="F1132" s="332" t="s">
        <v>1045</v>
      </c>
      <c r="G1132" s="332" t="s">
        <v>1751</v>
      </c>
    </row>
    <row r="1133" spans="1:9" x14ac:dyDescent="0.25">
      <c r="A1133" s="332">
        <v>1441</v>
      </c>
      <c r="B1133" s="332">
        <v>55</v>
      </c>
      <c r="C1133" s="332" t="s">
        <v>1020</v>
      </c>
      <c r="D1133" s="332" t="s">
        <v>1021</v>
      </c>
      <c r="E1133" s="333">
        <v>44616.894070706017</v>
      </c>
      <c r="F1133" s="332" t="s">
        <v>1081</v>
      </c>
      <c r="G1133" s="332" t="s">
        <v>1751</v>
      </c>
    </row>
    <row r="1134" spans="1:9" x14ac:dyDescent="0.25">
      <c r="A1134" s="332">
        <v>1442</v>
      </c>
      <c r="B1134" s="332">
        <v>72</v>
      </c>
      <c r="C1134" s="332" t="s">
        <v>1020</v>
      </c>
      <c r="D1134" s="332" t="s">
        <v>1021</v>
      </c>
      <c r="E1134" s="333">
        <v>44616.89407091435</v>
      </c>
      <c r="F1134" s="332" t="s">
        <v>1224</v>
      </c>
      <c r="G1134" s="332" t="s">
        <v>1751</v>
      </c>
    </row>
    <row r="1135" spans="1:9" x14ac:dyDescent="0.25">
      <c r="A1135" s="332">
        <v>1443</v>
      </c>
      <c r="B1135" s="332">
        <v>63</v>
      </c>
      <c r="C1135" s="332" t="s">
        <v>1020</v>
      </c>
      <c r="D1135" s="332" t="s">
        <v>1021</v>
      </c>
      <c r="E1135" s="333">
        <v>44616.894071238428</v>
      </c>
      <c r="F1135" s="332" t="s">
        <v>1159</v>
      </c>
      <c r="G1135" s="332" t="s">
        <v>1751</v>
      </c>
    </row>
    <row r="1136" spans="1:9" x14ac:dyDescent="0.25">
      <c r="A1136" s="332">
        <v>1444</v>
      </c>
      <c r="B1136" s="332">
        <v>81</v>
      </c>
      <c r="C1136" s="332" t="s">
        <v>1020</v>
      </c>
      <c r="D1136" s="332" t="s">
        <v>1021</v>
      </c>
      <c r="E1136" s="333">
        <v>44616.894071539355</v>
      </c>
      <c r="F1136" s="332" t="s">
        <v>1254</v>
      </c>
      <c r="G1136" s="332" t="s">
        <v>1751</v>
      </c>
    </row>
    <row r="1137" spans="1:10" x14ac:dyDescent="0.25">
      <c r="A1137" s="332">
        <v>1445</v>
      </c>
      <c r="B1137" s="332">
        <v>190</v>
      </c>
      <c r="C1137" s="332" t="s">
        <v>1020</v>
      </c>
      <c r="D1137" s="332" t="s">
        <v>1021</v>
      </c>
      <c r="E1137" s="333">
        <v>44616.894071817129</v>
      </c>
      <c r="F1137" s="332" t="s">
        <v>1779</v>
      </c>
      <c r="G1137" s="332" t="s">
        <v>1751</v>
      </c>
    </row>
    <row r="1138" spans="1:10" x14ac:dyDescent="0.25">
      <c r="A1138" s="332">
        <v>1446</v>
      </c>
      <c r="B1138" s="332">
        <v>207</v>
      </c>
      <c r="C1138" s="332" t="s">
        <v>1020</v>
      </c>
      <c r="D1138" s="332" t="s">
        <v>1021</v>
      </c>
      <c r="E1138" s="333">
        <v>44616.894072488423</v>
      </c>
      <c r="F1138" s="332" t="s">
        <v>1908</v>
      </c>
      <c r="G1138" s="332" t="s">
        <v>1751</v>
      </c>
    </row>
    <row r="1139" spans="1:10" x14ac:dyDescent="0.25">
      <c r="A1139" s="332">
        <v>1447</v>
      </c>
      <c r="B1139" s="332">
        <v>84</v>
      </c>
      <c r="C1139" s="332" t="s">
        <v>1020</v>
      </c>
      <c r="D1139" s="332" t="s">
        <v>1021</v>
      </c>
      <c r="E1139" s="333">
        <v>44616.894075787037</v>
      </c>
      <c r="F1139" s="332" t="s">
        <v>1255</v>
      </c>
      <c r="G1139" s="332" t="s">
        <v>1751</v>
      </c>
    </row>
    <row r="1140" spans="1:10" x14ac:dyDescent="0.25">
      <c r="A1140" s="332">
        <v>1448</v>
      </c>
      <c r="B1140" s="332">
        <v>90</v>
      </c>
      <c r="C1140" s="332" t="s">
        <v>1020</v>
      </c>
      <c r="D1140" s="332" t="s">
        <v>1021</v>
      </c>
      <c r="E1140" s="333">
        <v>44616.894076006945</v>
      </c>
      <c r="F1140" s="332" t="s">
        <v>1277</v>
      </c>
      <c r="G1140" s="332" t="s">
        <v>1751</v>
      </c>
    </row>
    <row r="1141" spans="1:10" x14ac:dyDescent="0.25">
      <c r="A1141" s="332">
        <v>1449</v>
      </c>
      <c r="B1141" s="332">
        <v>99</v>
      </c>
      <c r="C1141" s="332" t="s">
        <v>1020</v>
      </c>
      <c r="D1141" s="332" t="s">
        <v>1021</v>
      </c>
      <c r="E1141" s="333">
        <v>44616.89407642361</v>
      </c>
      <c r="F1141" s="332" t="s">
        <v>1321</v>
      </c>
      <c r="G1141" s="332" t="s">
        <v>1751</v>
      </c>
    </row>
    <row r="1142" spans="1:10" x14ac:dyDescent="0.25">
      <c r="A1142" s="332">
        <v>1450</v>
      </c>
      <c r="B1142" s="332">
        <v>102</v>
      </c>
      <c r="C1142" s="332" t="s">
        <v>1020</v>
      </c>
      <c r="D1142" s="332" t="s">
        <v>1021</v>
      </c>
      <c r="E1142" s="333">
        <v>44616.894076643519</v>
      </c>
      <c r="F1142" s="332" t="s">
        <v>1340</v>
      </c>
      <c r="G1142" s="332" t="s">
        <v>1751</v>
      </c>
    </row>
    <row r="1143" spans="1:10" x14ac:dyDescent="0.25">
      <c r="A1143" s="332">
        <v>1451</v>
      </c>
      <c r="B1143" s="332">
        <v>103</v>
      </c>
      <c r="C1143" s="332" t="s">
        <v>1020</v>
      </c>
      <c r="D1143" s="332" t="s">
        <v>1021</v>
      </c>
      <c r="E1143" s="333">
        <v>44616.894076898148</v>
      </c>
      <c r="F1143" s="332" t="s">
        <v>1343</v>
      </c>
      <c r="G1143" s="332" t="s">
        <v>1751</v>
      </c>
    </row>
    <row r="1144" spans="1:10" x14ac:dyDescent="0.25">
      <c r="A1144" s="332">
        <v>1452</v>
      </c>
      <c r="B1144" s="332">
        <v>105</v>
      </c>
      <c r="C1144" s="332" t="s">
        <v>1020</v>
      </c>
      <c r="D1144" s="332" t="s">
        <v>1021</v>
      </c>
      <c r="E1144" s="333">
        <v>44616.894077199075</v>
      </c>
      <c r="F1144" s="332" t="s">
        <v>1366</v>
      </c>
      <c r="G1144" s="332" t="s">
        <v>1751</v>
      </c>
    </row>
    <row r="1145" spans="1:10" x14ac:dyDescent="0.25">
      <c r="A1145" s="332">
        <v>1453</v>
      </c>
      <c r="B1145" s="332">
        <v>106</v>
      </c>
      <c r="C1145" s="332" t="s">
        <v>1020</v>
      </c>
      <c r="D1145" s="332" t="s">
        <v>1021</v>
      </c>
      <c r="E1145" s="333">
        <v>44616.894077476849</v>
      </c>
      <c r="F1145" s="332" t="s">
        <v>1368</v>
      </c>
      <c r="G1145" s="332" t="s">
        <v>1751</v>
      </c>
    </row>
    <row r="1146" spans="1:10" x14ac:dyDescent="0.25">
      <c r="A1146" s="332">
        <v>1454</v>
      </c>
      <c r="B1146" s="332">
        <v>108</v>
      </c>
      <c r="C1146" s="332" t="s">
        <v>1020</v>
      </c>
      <c r="D1146" s="332" t="s">
        <v>1021</v>
      </c>
      <c r="E1146" s="333">
        <v>44616.89407775463</v>
      </c>
      <c r="F1146" s="332" t="s">
        <v>1381</v>
      </c>
      <c r="G1146" s="332" t="s">
        <v>1751</v>
      </c>
    </row>
    <row r="1147" spans="1:10" x14ac:dyDescent="0.25">
      <c r="A1147" s="332">
        <v>1455</v>
      </c>
      <c r="B1147" s="332">
        <v>111</v>
      </c>
      <c r="C1147" s="332" t="s">
        <v>1020</v>
      </c>
      <c r="D1147" s="332" t="s">
        <v>1021</v>
      </c>
      <c r="E1147" s="333">
        <v>44616.89407800926</v>
      </c>
      <c r="F1147" s="332" t="s">
        <v>1389</v>
      </c>
      <c r="G1147" s="332" t="s">
        <v>1751</v>
      </c>
    </row>
    <row r="1148" spans="1:10" x14ac:dyDescent="0.25">
      <c r="A1148" s="332">
        <v>1456</v>
      </c>
      <c r="B1148" s="332">
        <v>2</v>
      </c>
      <c r="C1148" s="332" t="s">
        <v>750</v>
      </c>
      <c r="D1148" s="332" t="s">
        <v>751</v>
      </c>
      <c r="E1148" s="333">
        <v>44618.380658194445</v>
      </c>
      <c r="F1148" s="332" t="s">
        <v>713</v>
      </c>
      <c r="G1148" s="332" t="s">
        <v>1751</v>
      </c>
    </row>
    <row r="1149" spans="1:10" x14ac:dyDescent="0.25">
      <c r="A1149" s="332">
        <v>1457</v>
      </c>
      <c r="B1149" s="332">
        <v>2</v>
      </c>
      <c r="C1149" s="332" t="s">
        <v>1331</v>
      </c>
      <c r="D1149" s="332" t="s">
        <v>1332</v>
      </c>
      <c r="E1149" s="333">
        <v>44618.38065983796</v>
      </c>
      <c r="F1149" s="332" t="s">
        <v>713</v>
      </c>
      <c r="G1149" s="332" t="s">
        <v>1751</v>
      </c>
      <c r="J1149" s="332" t="s">
        <v>2008</v>
      </c>
    </row>
    <row r="1150" spans="1:10" x14ac:dyDescent="0.25">
      <c r="A1150" s="332">
        <v>1458</v>
      </c>
      <c r="B1150" s="332">
        <v>157</v>
      </c>
      <c r="C1150" s="332" t="s">
        <v>1331</v>
      </c>
      <c r="D1150" s="332" t="s">
        <v>1332</v>
      </c>
      <c r="E1150" s="333">
        <v>44618.384083449077</v>
      </c>
      <c r="F1150" s="332" t="s">
        <v>816</v>
      </c>
      <c r="G1150" s="332" t="s">
        <v>1751</v>
      </c>
    </row>
    <row r="1151" spans="1:10" x14ac:dyDescent="0.25">
      <c r="A1151" s="332">
        <v>1459</v>
      </c>
      <c r="B1151" s="332">
        <v>28</v>
      </c>
      <c r="C1151" s="332" t="s">
        <v>1331</v>
      </c>
      <c r="D1151" s="332" t="s">
        <v>1332</v>
      </c>
      <c r="E1151" s="333">
        <v>44618.385212453701</v>
      </c>
      <c r="F1151" s="332" t="s">
        <v>812</v>
      </c>
      <c r="G1151" s="332" t="s">
        <v>1751</v>
      </c>
    </row>
    <row r="1152" spans="1:10" x14ac:dyDescent="0.25">
      <c r="A1152" s="332">
        <v>1460</v>
      </c>
      <c r="B1152" s="332">
        <v>123</v>
      </c>
      <c r="C1152" s="332" t="s">
        <v>1331</v>
      </c>
      <c r="D1152" s="332" t="s">
        <v>1332</v>
      </c>
      <c r="E1152" s="333">
        <v>44618.385213576388</v>
      </c>
      <c r="F1152" s="332" t="s">
        <v>821</v>
      </c>
      <c r="G1152" s="332" t="s">
        <v>1751</v>
      </c>
    </row>
    <row r="1153" spans="1:9" x14ac:dyDescent="0.25">
      <c r="A1153" s="332">
        <v>1461</v>
      </c>
      <c r="B1153" s="332">
        <v>157</v>
      </c>
      <c r="C1153" s="332" t="s">
        <v>356</v>
      </c>
      <c r="D1153" s="332" t="s">
        <v>723</v>
      </c>
      <c r="E1153" s="333">
        <v>44618.389316215274</v>
      </c>
      <c r="F1153" s="332" t="s">
        <v>816</v>
      </c>
      <c r="G1153" s="332" t="s">
        <v>1751</v>
      </c>
    </row>
    <row r="1154" spans="1:9" x14ac:dyDescent="0.25">
      <c r="A1154" s="332">
        <v>1462</v>
      </c>
      <c r="B1154" s="332">
        <v>225</v>
      </c>
      <c r="C1154" s="332" t="s">
        <v>1887</v>
      </c>
      <c r="D1154" s="332" t="s">
        <v>706</v>
      </c>
      <c r="E1154" s="333">
        <v>44618.507494814818</v>
      </c>
      <c r="F1154" s="332" t="s">
        <v>2009</v>
      </c>
      <c r="G1154" s="332" t="s">
        <v>1751</v>
      </c>
    </row>
    <row r="1155" spans="1:9" x14ac:dyDescent="0.25">
      <c r="A1155" s="332">
        <v>1463</v>
      </c>
      <c r="B1155" s="332">
        <v>225</v>
      </c>
      <c r="C1155" s="332" t="s">
        <v>2010</v>
      </c>
      <c r="D1155" s="332" t="s">
        <v>2011</v>
      </c>
      <c r="E1155" s="333">
        <v>44618.507494814818</v>
      </c>
      <c r="F1155" s="332" t="s">
        <v>2009</v>
      </c>
      <c r="G1155" s="332" t="s">
        <v>1751</v>
      </c>
    </row>
    <row r="1156" spans="1:9" x14ac:dyDescent="0.25">
      <c r="A1156" s="332">
        <v>1464</v>
      </c>
      <c r="B1156" s="332">
        <v>225</v>
      </c>
      <c r="C1156" s="332" t="s">
        <v>1878</v>
      </c>
      <c r="D1156" s="332" t="s">
        <v>1888</v>
      </c>
      <c r="E1156" s="333">
        <v>44618.507494814818</v>
      </c>
      <c r="F1156" s="332" t="s">
        <v>2009</v>
      </c>
      <c r="G1156" s="332" t="s">
        <v>1751</v>
      </c>
    </row>
    <row r="1157" spans="1:9" x14ac:dyDescent="0.25">
      <c r="A1157" s="332">
        <v>1465</v>
      </c>
      <c r="B1157" s="332">
        <v>225</v>
      </c>
      <c r="C1157" s="332" t="s">
        <v>260</v>
      </c>
      <c r="D1157" s="332" t="s">
        <v>711</v>
      </c>
      <c r="E1157" s="333">
        <v>44618.507494814818</v>
      </c>
      <c r="F1157" s="332" t="s">
        <v>2009</v>
      </c>
      <c r="G1157" s="332" t="s">
        <v>1751</v>
      </c>
      <c r="I1157" s="332">
        <v>10</v>
      </c>
    </row>
    <row r="1158" spans="1:9" x14ac:dyDescent="0.25">
      <c r="A1158" s="332">
        <v>1466</v>
      </c>
      <c r="B1158" s="332">
        <v>28</v>
      </c>
      <c r="C1158" s="332" t="s">
        <v>2012</v>
      </c>
      <c r="D1158" s="332" t="s">
        <v>2013</v>
      </c>
      <c r="E1158" s="333">
        <v>44621.445787916666</v>
      </c>
      <c r="F1158" s="332" t="s">
        <v>812</v>
      </c>
      <c r="G1158" s="332" t="s">
        <v>1751</v>
      </c>
    </row>
    <row r="1159" spans="1:9" x14ac:dyDescent="0.25">
      <c r="A1159" s="332">
        <v>1467</v>
      </c>
      <c r="B1159" s="332">
        <v>148</v>
      </c>
      <c r="C1159" s="332" t="s">
        <v>2014</v>
      </c>
      <c r="D1159" s="332" t="s">
        <v>853</v>
      </c>
      <c r="E1159" s="333">
        <v>44626.718302442132</v>
      </c>
      <c r="F1159" s="332" t="s">
        <v>814</v>
      </c>
      <c r="G1159" s="332" t="s">
        <v>2015</v>
      </c>
    </row>
    <row r="1160" spans="1:9" x14ac:dyDescent="0.25">
      <c r="A1160" s="332">
        <v>1468</v>
      </c>
      <c r="B1160" s="332">
        <v>94</v>
      </c>
      <c r="C1160" s="332" t="s">
        <v>2016</v>
      </c>
      <c r="D1160" s="332" t="s">
        <v>853</v>
      </c>
      <c r="E1160" s="333">
        <v>44626.719779953703</v>
      </c>
      <c r="F1160" s="332" t="s">
        <v>1280</v>
      </c>
      <c r="G1160" s="332" t="s">
        <v>2015</v>
      </c>
    </row>
    <row r="1161" spans="1:9" x14ac:dyDescent="0.25">
      <c r="A1161" s="332">
        <v>1469</v>
      </c>
      <c r="B1161" s="332">
        <v>226</v>
      </c>
      <c r="C1161" s="332" t="s">
        <v>1158</v>
      </c>
      <c r="D1161" s="332" t="s">
        <v>706</v>
      </c>
      <c r="E1161" s="333">
        <v>44626.722144004627</v>
      </c>
      <c r="F1161" s="332" t="s">
        <v>2017</v>
      </c>
      <c r="G1161" s="332" t="s">
        <v>2015</v>
      </c>
    </row>
    <row r="1162" spans="1:9" x14ac:dyDescent="0.25">
      <c r="A1162" s="332">
        <v>1470</v>
      </c>
      <c r="B1162" s="332">
        <v>226</v>
      </c>
      <c r="C1162" s="332" t="s">
        <v>798</v>
      </c>
      <c r="D1162" s="332" t="s">
        <v>973</v>
      </c>
      <c r="E1162" s="333">
        <v>44626.722144004627</v>
      </c>
      <c r="F1162" s="332" t="s">
        <v>2017</v>
      </c>
      <c r="G1162" s="332" t="s">
        <v>2015</v>
      </c>
    </row>
    <row r="1163" spans="1:9" x14ac:dyDescent="0.25">
      <c r="A1163" s="332">
        <v>1471</v>
      </c>
      <c r="B1163" s="332">
        <v>226</v>
      </c>
      <c r="C1163" s="332" t="s">
        <v>1161</v>
      </c>
      <c r="D1163" s="332" t="s">
        <v>1162</v>
      </c>
      <c r="E1163" s="333">
        <v>44626.722144004627</v>
      </c>
      <c r="F1163" s="332" t="s">
        <v>2017</v>
      </c>
      <c r="G1163" s="332" t="s">
        <v>2015</v>
      </c>
    </row>
    <row r="1164" spans="1:9" x14ac:dyDescent="0.25">
      <c r="A1164" s="332">
        <v>1472</v>
      </c>
      <c r="B1164" s="332">
        <v>226</v>
      </c>
      <c r="C1164" s="332" t="s">
        <v>1020</v>
      </c>
      <c r="D1164" s="332" t="s">
        <v>2018</v>
      </c>
      <c r="E1164" s="333">
        <v>44626.722144004627</v>
      </c>
      <c r="F1164" s="332" t="s">
        <v>2017</v>
      </c>
      <c r="G1164" s="332" t="s">
        <v>2015</v>
      </c>
    </row>
    <row r="1165" spans="1:9" x14ac:dyDescent="0.25">
      <c r="A1165" s="332">
        <v>1473</v>
      </c>
      <c r="B1165" s="332">
        <v>226</v>
      </c>
      <c r="C1165" s="332" t="s">
        <v>260</v>
      </c>
      <c r="D1165" s="332" t="s">
        <v>711</v>
      </c>
      <c r="E1165" s="333">
        <v>44626.722144004627</v>
      </c>
      <c r="F1165" s="332" t="s">
        <v>2017</v>
      </c>
      <c r="G1165" s="332" t="s">
        <v>2015</v>
      </c>
      <c r="I1165" s="332">
        <v>10</v>
      </c>
    </row>
    <row r="1166" spans="1:9" x14ac:dyDescent="0.25">
      <c r="A1166" s="332">
        <v>1474</v>
      </c>
      <c r="B1166" s="332">
        <v>227</v>
      </c>
      <c r="C1166" s="332" t="s">
        <v>2019</v>
      </c>
      <c r="D1166" s="332" t="s">
        <v>706</v>
      </c>
      <c r="E1166" s="333">
        <v>44626.725221157409</v>
      </c>
      <c r="F1166" s="332" t="s">
        <v>2020</v>
      </c>
      <c r="G1166" s="332" t="s">
        <v>2015</v>
      </c>
    </row>
    <row r="1167" spans="1:9" x14ac:dyDescent="0.25">
      <c r="A1167" s="332">
        <v>1475</v>
      </c>
      <c r="B1167" s="332">
        <v>227</v>
      </c>
      <c r="C1167" s="332" t="s">
        <v>798</v>
      </c>
      <c r="D1167" s="332" t="s">
        <v>973</v>
      </c>
      <c r="E1167" s="333">
        <v>44626.725221157409</v>
      </c>
      <c r="F1167" s="332" t="s">
        <v>2020</v>
      </c>
      <c r="G1167" s="332" t="s">
        <v>2015</v>
      </c>
    </row>
    <row r="1168" spans="1:9" x14ac:dyDescent="0.25">
      <c r="A1168" s="332">
        <v>1476</v>
      </c>
      <c r="B1168" s="332">
        <v>227</v>
      </c>
      <c r="C1168" s="332" t="s">
        <v>2021</v>
      </c>
      <c r="D1168" s="332" t="s">
        <v>2022</v>
      </c>
      <c r="E1168" s="333">
        <v>44626.725221157409</v>
      </c>
      <c r="F1168" s="332" t="s">
        <v>2020</v>
      </c>
      <c r="G1168" s="332" t="s">
        <v>2015</v>
      </c>
    </row>
    <row r="1169" spans="1:9" x14ac:dyDescent="0.25">
      <c r="A1169" s="332">
        <v>1477</v>
      </c>
      <c r="B1169" s="332">
        <v>227</v>
      </c>
      <c r="C1169" s="332" t="s">
        <v>1020</v>
      </c>
      <c r="D1169" s="332" t="s">
        <v>2018</v>
      </c>
      <c r="E1169" s="333">
        <v>44626.725221157409</v>
      </c>
      <c r="F1169" s="332" t="s">
        <v>2020</v>
      </c>
      <c r="G1169" s="332" t="s">
        <v>2015</v>
      </c>
    </row>
    <row r="1170" spans="1:9" x14ac:dyDescent="0.25">
      <c r="A1170" s="332">
        <v>1478</v>
      </c>
      <c r="B1170" s="332">
        <v>227</v>
      </c>
      <c r="C1170" s="332" t="s">
        <v>260</v>
      </c>
      <c r="D1170" s="332" t="s">
        <v>711</v>
      </c>
      <c r="E1170" s="333">
        <v>44626.725221157409</v>
      </c>
      <c r="F1170" s="332" t="s">
        <v>2020</v>
      </c>
      <c r="G1170" s="332" t="s">
        <v>2015</v>
      </c>
      <c r="I1170" s="332">
        <v>10</v>
      </c>
    </row>
    <row r="1171" spans="1:9" x14ac:dyDescent="0.25">
      <c r="A1171" s="332">
        <v>1479</v>
      </c>
      <c r="B1171" s="332">
        <v>228</v>
      </c>
      <c r="C1171" s="332" t="s">
        <v>798</v>
      </c>
      <c r="D1171" s="332" t="s">
        <v>706</v>
      </c>
      <c r="E1171" s="333">
        <v>44626.734629803243</v>
      </c>
      <c r="F1171" s="332" t="s">
        <v>2023</v>
      </c>
      <c r="G1171" s="332" t="s">
        <v>2015</v>
      </c>
    </row>
    <row r="1172" spans="1:9" x14ac:dyDescent="0.25">
      <c r="A1172" s="332">
        <v>1480</v>
      </c>
      <c r="B1172" s="332">
        <v>228</v>
      </c>
      <c r="C1172" s="332" t="s">
        <v>726</v>
      </c>
      <c r="D1172" s="332" t="s">
        <v>801</v>
      </c>
      <c r="E1172" s="333">
        <v>44626.734629803243</v>
      </c>
      <c r="F1172" s="332" t="s">
        <v>2023</v>
      </c>
      <c r="G1172" s="332" t="s">
        <v>2015</v>
      </c>
    </row>
    <row r="1173" spans="1:9" x14ac:dyDescent="0.25">
      <c r="A1173" s="332">
        <v>1481</v>
      </c>
      <c r="B1173" s="332">
        <v>228</v>
      </c>
      <c r="C1173" s="332" t="s">
        <v>1047</v>
      </c>
      <c r="D1173" s="332" t="s">
        <v>1048</v>
      </c>
      <c r="E1173" s="333">
        <v>44626.734629803243</v>
      </c>
      <c r="F1173" s="332" t="s">
        <v>2023</v>
      </c>
      <c r="G1173" s="332" t="s">
        <v>2015</v>
      </c>
    </row>
    <row r="1174" spans="1:9" x14ac:dyDescent="0.25">
      <c r="A1174" s="332">
        <v>1482</v>
      </c>
      <c r="B1174" s="332">
        <v>228</v>
      </c>
      <c r="C1174" s="332" t="s">
        <v>720</v>
      </c>
      <c r="D1174" s="332" t="s">
        <v>721</v>
      </c>
      <c r="E1174" s="333">
        <v>44626.734629803243</v>
      </c>
      <c r="F1174" s="332" t="s">
        <v>2023</v>
      </c>
      <c r="G1174" s="332" t="s">
        <v>2015</v>
      </c>
    </row>
    <row r="1175" spans="1:9" x14ac:dyDescent="0.25">
      <c r="A1175" s="332">
        <v>1483</v>
      </c>
      <c r="B1175" s="332">
        <v>228</v>
      </c>
      <c r="C1175" s="332" t="s">
        <v>886</v>
      </c>
      <c r="D1175" s="332" t="s">
        <v>1206</v>
      </c>
      <c r="E1175" s="333">
        <v>44626.734629803243</v>
      </c>
      <c r="F1175" s="332" t="s">
        <v>2023</v>
      </c>
      <c r="G1175" s="332" t="s">
        <v>2015</v>
      </c>
    </row>
    <row r="1176" spans="1:9" x14ac:dyDescent="0.25">
      <c r="A1176" s="332">
        <v>1484</v>
      </c>
      <c r="B1176" s="332">
        <v>228</v>
      </c>
      <c r="C1176" s="332" t="s">
        <v>773</v>
      </c>
      <c r="D1176" s="332" t="s">
        <v>774</v>
      </c>
      <c r="E1176" s="333">
        <v>44626.734629803243</v>
      </c>
      <c r="F1176" s="332" t="s">
        <v>2023</v>
      </c>
      <c r="G1176" s="332" t="s">
        <v>2015</v>
      </c>
    </row>
    <row r="1177" spans="1:9" x14ac:dyDescent="0.25">
      <c r="A1177" s="332">
        <v>1485</v>
      </c>
      <c r="B1177" s="332">
        <v>145</v>
      </c>
      <c r="C1177" s="332" t="s">
        <v>798</v>
      </c>
      <c r="D1177" s="332" t="s">
        <v>973</v>
      </c>
      <c r="E1177" s="333">
        <v>45119</v>
      </c>
      <c r="F1177" s="332" t="s">
        <v>1920</v>
      </c>
      <c r="G1177" s="332" t="s">
        <v>756</v>
      </c>
    </row>
    <row r="1178" spans="1:9" x14ac:dyDescent="0.25">
      <c r="A1178" s="332">
        <v>1486</v>
      </c>
      <c r="B1178" s="332">
        <v>228</v>
      </c>
      <c r="C1178" s="332" t="s">
        <v>260</v>
      </c>
      <c r="D1178" s="332" t="s">
        <v>711</v>
      </c>
      <c r="E1178" s="333">
        <v>44626.734629803243</v>
      </c>
      <c r="F1178" s="332" t="s">
        <v>2023</v>
      </c>
      <c r="G1178" s="332" t="s">
        <v>2015</v>
      </c>
      <c r="I1178" s="332">
        <v>10</v>
      </c>
    </row>
    <row r="1179" spans="1:9" x14ac:dyDescent="0.25">
      <c r="A1179" s="332">
        <v>1487</v>
      </c>
      <c r="B1179" s="332">
        <v>228</v>
      </c>
      <c r="C1179" s="332" t="s">
        <v>1274</v>
      </c>
      <c r="D1179" s="332" t="s">
        <v>1275</v>
      </c>
      <c r="E1179" s="333">
        <v>44626.734629803243</v>
      </c>
      <c r="F1179" s="332" t="s">
        <v>2023</v>
      </c>
      <c r="G1179" s="332" t="s">
        <v>2015</v>
      </c>
    </row>
    <row r="1180" spans="1:9" x14ac:dyDescent="0.25">
      <c r="A1180" s="332">
        <v>1488</v>
      </c>
      <c r="B1180" s="332">
        <v>229</v>
      </c>
      <c r="C1180" s="332" t="s">
        <v>886</v>
      </c>
      <c r="D1180" s="332" t="s">
        <v>706</v>
      </c>
      <c r="E1180" s="333">
        <v>44626.740228449074</v>
      </c>
      <c r="F1180" s="332" t="s">
        <v>2024</v>
      </c>
      <c r="G1180" s="332" t="s">
        <v>2015</v>
      </c>
    </row>
    <row r="1181" spans="1:9" x14ac:dyDescent="0.25">
      <c r="A1181" s="332">
        <v>1489</v>
      </c>
      <c r="B1181" s="332">
        <v>229</v>
      </c>
      <c r="C1181" s="332" t="s">
        <v>889</v>
      </c>
      <c r="D1181" s="332" t="s">
        <v>730</v>
      </c>
      <c r="E1181" s="333">
        <v>44626.740228449074</v>
      </c>
      <c r="F1181" s="332" t="s">
        <v>2024</v>
      </c>
      <c r="G1181" s="332" t="s">
        <v>2015</v>
      </c>
    </row>
    <row r="1182" spans="1:9" x14ac:dyDescent="0.25">
      <c r="A1182" s="332">
        <v>1490</v>
      </c>
      <c r="B1182" s="332">
        <v>229</v>
      </c>
      <c r="C1182" s="332" t="s">
        <v>891</v>
      </c>
      <c r="D1182" s="332" t="s">
        <v>853</v>
      </c>
      <c r="E1182" s="333">
        <v>44626.740228449074</v>
      </c>
      <c r="F1182" s="332" t="s">
        <v>2024</v>
      </c>
      <c r="G1182" s="332" t="s">
        <v>2015</v>
      </c>
    </row>
    <row r="1183" spans="1:9" x14ac:dyDescent="0.25">
      <c r="A1183" s="332">
        <v>1491</v>
      </c>
      <c r="B1183" s="332">
        <v>229</v>
      </c>
      <c r="C1183" s="332" t="s">
        <v>260</v>
      </c>
      <c r="D1183" s="332" t="s">
        <v>711</v>
      </c>
      <c r="E1183" s="333">
        <v>44626.740228449074</v>
      </c>
      <c r="F1183" s="332" t="s">
        <v>2024</v>
      </c>
      <c r="G1183" s="332" t="s">
        <v>2015</v>
      </c>
      <c r="I1183" s="332">
        <v>10</v>
      </c>
    </row>
    <row r="1184" spans="1:9" x14ac:dyDescent="0.25">
      <c r="A1184" s="332">
        <v>1492</v>
      </c>
      <c r="B1184" s="332">
        <v>230</v>
      </c>
      <c r="C1184" s="332" t="s">
        <v>726</v>
      </c>
      <c r="D1184" s="332" t="s">
        <v>706</v>
      </c>
      <c r="E1184" s="333">
        <v>44626.742730266204</v>
      </c>
      <c r="F1184" s="332" t="s">
        <v>1578</v>
      </c>
      <c r="G1184" s="332" t="s">
        <v>2015</v>
      </c>
    </row>
    <row r="1185" spans="1:9" x14ac:dyDescent="0.25">
      <c r="A1185" s="332">
        <v>1493</v>
      </c>
      <c r="B1185" s="332">
        <v>230</v>
      </c>
      <c r="C1185" s="332" t="s">
        <v>729</v>
      </c>
      <c r="D1185" s="332" t="s">
        <v>730</v>
      </c>
      <c r="E1185" s="333">
        <v>44626.742730266204</v>
      </c>
      <c r="F1185" s="332" t="s">
        <v>1578</v>
      </c>
      <c r="G1185" s="332" t="s">
        <v>2015</v>
      </c>
    </row>
    <row r="1186" spans="1:9" x14ac:dyDescent="0.25">
      <c r="A1186" s="332">
        <v>1494</v>
      </c>
      <c r="B1186" s="332">
        <v>230</v>
      </c>
      <c r="C1186" s="332" t="s">
        <v>1919</v>
      </c>
      <c r="D1186" s="332" t="s">
        <v>853</v>
      </c>
      <c r="E1186" s="333">
        <v>44626.742730266204</v>
      </c>
      <c r="F1186" s="332" t="s">
        <v>1578</v>
      </c>
      <c r="G1186" s="332" t="s">
        <v>2015</v>
      </c>
    </row>
    <row r="1187" spans="1:9" x14ac:dyDescent="0.25">
      <c r="A1187" s="332">
        <v>1495</v>
      </c>
      <c r="B1187" s="332">
        <v>230</v>
      </c>
      <c r="C1187" s="332" t="s">
        <v>260</v>
      </c>
      <c r="D1187" s="332" t="s">
        <v>711</v>
      </c>
      <c r="E1187" s="333">
        <v>44626.742730266204</v>
      </c>
      <c r="F1187" s="332" t="s">
        <v>1578</v>
      </c>
      <c r="G1187" s="332" t="s">
        <v>2015</v>
      </c>
      <c r="I1187" s="332">
        <v>10</v>
      </c>
    </row>
    <row r="1188" spans="1:9" x14ac:dyDescent="0.25">
      <c r="A1188" s="332">
        <v>1496</v>
      </c>
      <c r="B1188" s="332">
        <v>71</v>
      </c>
      <c r="C1188" s="332" t="s">
        <v>260</v>
      </c>
      <c r="D1188" s="332" t="s">
        <v>711</v>
      </c>
      <c r="E1188" s="333">
        <v>44626.746650219909</v>
      </c>
      <c r="F1188" s="332" t="s">
        <v>820</v>
      </c>
      <c r="G1188" s="332" t="s">
        <v>2015</v>
      </c>
      <c r="I1188" s="332">
        <v>10</v>
      </c>
    </row>
    <row r="1189" spans="1:9" x14ac:dyDescent="0.25">
      <c r="A1189" s="332">
        <v>1497</v>
      </c>
      <c r="B1189" s="332">
        <v>2</v>
      </c>
      <c r="C1189" s="332" t="s">
        <v>2025</v>
      </c>
      <c r="D1189" s="332" t="s">
        <v>2026</v>
      </c>
      <c r="E1189" s="333">
        <v>44626.750740671298</v>
      </c>
      <c r="F1189" s="332" t="s">
        <v>713</v>
      </c>
      <c r="G1189" s="332" t="s">
        <v>2015</v>
      </c>
    </row>
    <row r="1190" spans="1:9" x14ac:dyDescent="0.25">
      <c r="A1190" s="332">
        <v>1498</v>
      </c>
      <c r="B1190" s="332">
        <v>110</v>
      </c>
      <c r="C1190" s="332" t="s">
        <v>2027</v>
      </c>
      <c r="D1190" s="332" t="s">
        <v>853</v>
      </c>
      <c r="E1190" s="333">
        <v>44626.75434133102</v>
      </c>
      <c r="F1190" s="332" t="s">
        <v>1386</v>
      </c>
      <c r="G1190" s="332" t="s">
        <v>2015</v>
      </c>
    </row>
    <row r="1191" spans="1:9" x14ac:dyDescent="0.25">
      <c r="A1191" s="332">
        <v>1499</v>
      </c>
      <c r="B1191" s="332">
        <v>57</v>
      </c>
      <c r="C1191" s="332" t="s">
        <v>2027</v>
      </c>
      <c r="D1191" s="332" t="s">
        <v>853</v>
      </c>
      <c r="E1191" s="333">
        <v>44626.755715763888</v>
      </c>
      <c r="F1191" s="332" t="s">
        <v>1100</v>
      </c>
      <c r="G1191" s="332" t="s">
        <v>2015</v>
      </c>
    </row>
    <row r="1192" spans="1:9" x14ac:dyDescent="0.25">
      <c r="A1192" s="332">
        <v>1500</v>
      </c>
      <c r="B1192" s="332">
        <v>188</v>
      </c>
      <c r="C1192" s="332" t="s">
        <v>798</v>
      </c>
      <c r="D1192" s="332" t="s">
        <v>706</v>
      </c>
      <c r="E1192" s="333">
        <v>44626.757596365744</v>
      </c>
      <c r="F1192" s="332" t="s">
        <v>1772</v>
      </c>
      <c r="G1192" s="332" t="s">
        <v>2015</v>
      </c>
    </row>
    <row r="1193" spans="1:9" x14ac:dyDescent="0.25">
      <c r="A1193" s="332">
        <v>1501</v>
      </c>
      <c r="B1193" s="332">
        <v>231</v>
      </c>
      <c r="C1193" s="332" t="s">
        <v>2019</v>
      </c>
      <c r="D1193" s="332" t="s">
        <v>706</v>
      </c>
      <c r="E1193" s="333">
        <v>44626.760701666666</v>
      </c>
      <c r="F1193" s="332" t="s">
        <v>2028</v>
      </c>
      <c r="G1193" s="332" t="s">
        <v>2015</v>
      </c>
    </row>
    <row r="1194" spans="1:9" x14ac:dyDescent="0.25">
      <c r="A1194" s="332">
        <v>1502</v>
      </c>
      <c r="B1194" s="332">
        <v>231</v>
      </c>
      <c r="C1194" s="332" t="s">
        <v>798</v>
      </c>
      <c r="D1194" s="332" t="s">
        <v>973</v>
      </c>
      <c r="E1194" s="333">
        <v>44626.760701666666</v>
      </c>
      <c r="F1194" s="332" t="s">
        <v>2028</v>
      </c>
      <c r="G1194" s="332" t="s">
        <v>2015</v>
      </c>
    </row>
    <row r="1195" spans="1:9" x14ac:dyDescent="0.25">
      <c r="A1195" s="332">
        <v>1503</v>
      </c>
      <c r="B1195" s="332">
        <v>231</v>
      </c>
      <c r="C1195" s="332" t="s">
        <v>2029</v>
      </c>
      <c r="D1195" s="332" t="s">
        <v>2022</v>
      </c>
      <c r="E1195" s="333">
        <v>44626.760701666666</v>
      </c>
      <c r="F1195" s="332" t="s">
        <v>2028</v>
      </c>
      <c r="G1195" s="332" t="s">
        <v>2015</v>
      </c>
    </row>
    <row r="1196" spans="1:9" x14ac:dyDescent="0.25">
      <c r="A1196" s="332">
        <v>1504</v>
      </c>
      <c r="B1196" s="332">
        <v>231</v>
      </c>
      <c r="C1196" s="332" t="s">
        <v>1020</v>
      </c>
      <c r="D1196" s="332" t="s">
        <v>2018</v>
      </c>
      <c r="E1196" s="333">
        <v>44626.760701666666</v>
      </c>
      <c r="F1196" s="332" t="s">
        <v>2028</v>
      </c>
      <c r="G1196" s="332" t="s">
        <v>2015</v>
      </c>
    </row>
    <row r="1197" spans="1:9" x14ac:dyDescent="0.25">
      <c r="A1197" s="332">
        <v>1505</v>
      </c>
      <c r="B1197" s="332">
        <v>231</v>
      </c>
      <c r="C1197" s="332" t="s">
        <v>260</v>
      </c>
      <c r="D1197" s="332" t="s">
        <v>711</v>
      </c>
      <c r="E1197" s="333">
        <v>44626.760701666666</v>
      </c>
      <c r="F1197" s="332" t="s">
        <v>2028</v>
      </c>
      <c r="G1197" s="332" t="s">
        <v>2015</v>
      </c>
      <c r="I1197" s="332">
        <v>10</v>
      </c>
    </row>
    <row r="1198" spans="1:9" x14ac:dyDescent="0.25">
      <c r="A1198" s="332">
        <v>1506</v>
      </c>
      <c r="B1198" s="332">
        <v>232</v>
      </c>
      <c r="C1198" s="332" t="s">
        <v>2019</v>
      </c>
      <c r="D1198" s="332" t="s">
        <v>706</v>
      </c>
      <c r="E1198" s="333">
        <v>44626.762763657411</v>
      </c>
      <c r="F1198" s="332" t="s">
        <v>2030</v>
      </c>
      <c r="G1198" s="332" t="s">
        <v>2015</v>
      </c>
    </row>
    <row r="1199" spans="1:9" x14ac:dyDescent="0.25">
      <c r="A1199" s="332">
        <v>1507</v>
      </c>
      <c r="B1199" s="332">
        <v>232</v>
      </c>
      <c r="C1199" s="332" t="s">
        <v>798</v>
      </c>
      <c r="D1199" s="332" t="s">
        <v>973</v>
      </c>
      <c r="E1199" s="333">
        <v>44626.762763657411</v>
      </c>
      <c r="F1199" s="332" t="s">
        <v>2030</v>
      </c>
      <c r="G1199" s="332" t="s">
        <v>2015</v>
      </c>
    </row>
    <row r="1200" spans="1:9" x14ac:dyDescent="0.25">
      <c r="A1200" s="332">
        <v>1508</v>
      </c>
      <c r="B1200" s="332">
        <v>232</v>
      </c>
      <c r="C1200" s="332" t="s">
        <v>2029</v>
      </c>
      <c r="D1200" s="332" t="s">
        <v>2022</v>
      </c>
      <c r="E1200" s="333">
        <v>44626.762763657411</v>
      </c>
      <c r="F1200" s="332" t="s">
        <v>2030</v>
      </c>
      <c r="G1200" s="332" t="s">
        <v>2015</v>
      </c>
    </row>
    <row r="1201" spans="1:9" x14ac:dyDescent="0.25">
      <c r="A1201" s="332">
        <v>1509</v>
      </c>
      <c r="B1201" s="332">
        <v>232</v>
      </c>
      <c r="C1201" s="332" t="s">
        <v>1020</v>
      </c>
      <c r="D1201" s="332" t="s">
        <v>2018</v>
      </c>
      <c r="E1201" s="333">
        <v>44626.762763657411</v>
      </c>
      <c r="F1201" s="332" t="s">
        <v>2030</v>
      </c>
      <c r="G1201" s="332" t="s">
        <v>2015</v>
      </c>
    </row>
    <row r="1202" spans="1:9" x14ac:dyDescent="0.25">
      <c r="A1202" s="332">
        <v>1510</v>
      </c>
      <c r="B1202" s="332">
        <v>232</v>
      </c>
      <c r="C1202" s="332" t="s">
        <v>260</v>
      </c>
      <c r="D1202" s="332" t="s">
        <v>711</v>
      </c>
      <c r="E1202" s="333">
        <v>44626.762763657411</v>
      </c>
      <c r="F1202" s="332" t="s">
        <v>2030</v>
      </c>
      <c r="G1202" s="332" t="s">
        <v>2015</v>
      </c>
      <c r="I1202" s="332">
        <v>10</v>
      </c>
    </row>
    <row r="1203" spans="1:9" x14ac:dyDescent="0.25">
      <c r="A1203" s="332">
        <v>1511</v>
      </c>
      <c r="B1203" s="332">
        <v>233</v>
      </c>
      <c r="C1203" s="332" t="s">
        <v>2031</v>
      </c>
      <c r="D1203" s="332" t="s">
        <v>706</v>
      </c>
      <c r="E1203" s="333">
        <v>44626.771917615741</v>
      </c>
      <c r="F1203" s="332" t="s">
        <v>2032</v>
      </c>
      <c r="G1203" s="332" t="s">
        <v>2015</v>
      </c>
    </row>
    <row r="1204" spans="1:9" x14ac:dyDescent="0.25">
      <c r="A1204" s="332">
        <v>1512</v>
      </c>
      <c r="B1204" s="332">
        <v>233</v>
      </c>
      <c r="C1204" s="332" t="s">
        <v>2033</v>
      </c>
      <c r="D1204" s="332" t="s">
        <v>730</v>
      </c>
      <c r="E1204" s="333">
        <v>44626.771917615741</v>
      </c>
      <c r="F1204" s="332" t="s">
        <v>2032</v>
      </c>
      <c r="G1204" s="332" t="s">
        <v>2015</v>
      </c>
    </row>
    <row r="1205" spans="1:9" x14ac:dyDescent="0.25">
      <c r="A1205" s="332">
        <v>1513</v>
      </c>
      <c r="B1205" s="332">
        <v>233</v>
      </c>
      <c r="C1205" s="332" t="s">
        <v>260</v>
      </c>
      <c r="D1205" s="332" t="s">
        <v>711</v>
      </c>
      <c r="E1205" s="333">
        <v>44626.771917615741</v>
      </c>
      <c r="F1205" s="332" t="s">
        <v>2032</v>
      </c>
      <c r="G1205" s="332" t="s">
        <v>2015</v>
      </c>
      <c r="I1205" s="332">
        <v>10</v>
      </c>
    </row>
    <row r="1206" spans="1:9" x14ac:dyDescent="0.25">
      <c r="A1206" s="332">
        <v>1514</v>
      </c>
      <c r="B1206" s="332">
        <v>225</v>
      </c>
      <c r="C1206" s="332" t="s">
        <v>2031</v>
      </c>
      <c r="D1206" s="332" t="s">
        <v>2034</v>
      </c>
      <c r="E1206" s="333">
        <v>44626.773539861111</v>
      </c>
      <c r="F1206" s="332" t="s">
        <v>2009</v>
      </c>
      <c r="G1206" s="332" t="s">
        <v>2015</v>
      </c>
    </row>
    <row r="1207" spans="1:9" x14ac:dyDescent="0.25">
      <c r="A1207" s="332">
        <v>1515</v>
      </c>
      <c r="B1207" s="332">
        <v>234</v>
      </c>
      <c r="C1207" s="332" t="s">
        <v>2019</v>
      </c>
      <c r="D1207" s="332" t="s">
        <v>706</v>
      </c>
      <c r="E1207" s="333">
        <v>44626.775518877315</v>
      </c>
      <c r="F1207" s="332" t="s">
        <v>2035</v>
      </c>
      <c r="G1207" s="332" t="s">
        <v>2015</v>
      </c>
    </row>
    <row r="1208" spans="1:9" x14ac:dyDescent="0.25">
      <c r="A1208" s="332">
        <v>1516</v>
      </c>
      <c r="B1208" s="332">
        <v>234</v>
      </c>
      <c r="C1208" s="332" t="s">
        <v>798</v>
      </c>
      <c r="D1208" s="332" t="s">
        <v>973</v>
      </c>
      <c r="E1208" s="333">
        <v>44626.775518877315</v>
      </c>
      <c r="F1208" s="332" t="s">
        <v>2035</v>
      </c>
      <c r="G1208" s="332" t="s">
        <v>2015</v>
      </c>
    </row>
    <row r="1209" spans="1:9" x14ac:dyDescent="0.25">
      <c r="A1209" s="332">
        <v>1517</v>
      </c>
      <c r="B1209" s="332">
        <v>234</v>
      </c>
      <c r="C1209" s="332" t="s">
        <v>2021</v>
      </c>
      <c r="D1209" s="332" t="s">
        <v>2022</v>
      </c>
      <c r="E1209" s="333">
        <v>44626.775518877315</v>
      </c>
      <c r="F1209" s="332" t="s">
        <v>2035</v>
      </c>
      <c r="G1209" s="332" t="s">
        <v>2015</v>
      </c>
    </row>
    <row r="1210" spans="1:9" x14ac:dyDescent="0.25">
      <c r="A1210" s="332">
        <v>1518</v>
      </c>
      <c r="B1210" s="332">
        <v>234</v>
      </c>
      <c r="C1210" s="332" t="s">
        <v>1020</v>
      </c>
      <c r="D1210" s="332" t="s">
        <v>2018</v>
      </c>
      <c r="E1210" s="333">
        <v>44626.775518877315</v>
      </c>
      <c r="F1210" s="332" t="s">
        <v>2035</v>
      </c>
      <c r="G1210" s="332" t="s">
        <v>2015</v>
      </c>
    </row>
    <row r="1211" spans="1:9" x14ac:dyDescent="0.25">
      <c r="A1211" s="332">
        <v>1519</v>
      </c>
      <c r="B1211" s="332">
        <v>234</v>
      </c>
      <c r="C1211" s="332" t="s">
        <v>260</v>
      </c>
      <c r="D1211" s="332" t="s">
        <v>711</v>
      </c>
      <c r="E1211" s="333">
        <v>44626.775518877315</v>
      </c>
      <c r="F1211" s="332" t="s">
        <v>2035</v>
      </c>
      <c r="G1211" s="332" t="s">
        <v>2015</v>
      </c>
      <c r="I1211" s="332">
        <v>10</v>
      </c>
    </row>
    <row r="1212" spans="1:9" x14ac:dyDescent="0.25">
      <c r="A1212" s="332">
        <v>1520</v>
      </c>
      <c r="B1212" s="332">
        <v>161</v>
      </c>
      <c r="C1212" s="332" t="s">
        <v>891</v>
      </c>
      <c r="D1212" s="332" t="s">
        <v>730</v>
      </c>
      <c r="E1212" s="333">
        <v>44626.779318043984</v>
      </c>
      <c r="F1212" s="332" t="s">
        <v>1661</v>
      </c>
      <c r="G1212" s="332" t="s">
        <v>2015</v>
      </c>
    </row>
    <row r="1213" spans="1:9" x14ac:dyDescent="0.25">
      <c r="A1213" s="332">
        <v>1521</v>
      </c>
      <c r="B1213" s="332">
        <v>79</v>
      </c>
      <c r="C1213" s="332" t="s">
        <v>2027</v>
      </c>
      <c r="D1213" s="332" t="s">
        <v>853</v>
      </c>
      <c r="E1213" s="333">
        <v>44626.782761562499</v>
      </c>
      <c r="F1213" s="332" t="s">
        <v>1248</v>
      </c>
      <c r="G1213" s="332" t="s">
        <v>2015</v>
      </c>
    </row>
    <row r="1214" spans="1:9" x14ac:dyDescent="0.25">
      <c r="A1214" s="332">
        <v>1522</v>
      </c>
      <c r="B1214" s="332">
        <v>235</v>
      </c>
      <c r="C1214" s="332" t="s">
        <v>1778</v>
      </c>
      <c r="D1214" s="332" t="s">
        <v>706</v>
      </c>
      <c r="E1214" s="333">
        <v>44626.785084236108</v>
      </c>
      <c r="F1214" s="332" t="s">
        <v>2036</v>
      </c>
      <c r="G1214" s="332" t="s">
        <v>2015</v>
      </c>
    </row>
    <row r="1215" spans="1:9" x14ac:dyDescent="0.25">
      <c r="A1215" s="332">
        <v>1523</v>
      </c>
      <c r="B1215" s="332">
        <v>235</v>
      </c>
      <c r="C1215" s="332" t="s">
        <v>798</v>
      </c>
      <c r="D1215" s="332" t="s">
        <v>973</v>
      </c>
      <c r="E1215" s="333">
        <v>44626.785084236108</v>
      </c>
      <c r="F1215" s="332" t="s">
        <v>2036</v>
      </c>
      <c r="G1215" s="332" t="s">
        <v>2015</v>
      </c>
    </row>
    <row r="1216" spans="1:9" x14ac:dyDescent="0.25">
      <c r="A1216" s="332">
        <v>1524</v>
      </c>
      <c r="B1216" s="332">
        <v>235</v>
      </c>
      <c r="C1216" s="332" t="s">
        <v>1780</v>
      </c>
      <c r="D1216" s="332" t="s">
        <v>1781</v>
      </c>
      <c r="E1216" s="333">
        <v>44626.785084236108</v>
      </c>
      <c r="F1216" s="332" t="s">
        <v>2036</v>
      </c>
      <c r="G1216" s="332" t="s">
        <v>2015</v>
      </c>
    </row>
    <row r="1217" spans="1:10" x14ac:dyDescent="0.25">
      <c r="A1217" s="332">
        <v>1525</v>
      </c>
      <c r="B1217" s="332">
        <v>235</v>
      </c>
      <c r="C1217" s="332" t="s">
        <v>1020</v>
      </c>
      <c r="D1217" s="332" t="s">
        <v>1021</v>
      </c>
      <c r="E1217" s="333">
        <v>44626.785084236108</v>
      </c>
      <c r="F1217" s="332" t="s">
        <v>2036</v>
      </c>
      <c r="G1217" s="332" t="s">
        <v>2015</v>
      </c>
    </row>
    <row r="1218" spans="1:10" x14ac:dyDescent="0.25">
      <c r="A1218" s="332">
        <v>1526</v>
      </c>
      <c r="B1218" s="332">
        <v>235</v>
      </c>
      <c r="C1218" s="332" t="s">
        <v>981</v>
      </c>
      <c r="D1218" s="332" t="s">
        <v>982</v>
      </c>
      <c r="E1218" s="333">
        <v>44626.785084236108</v>
      </c>
      <c r="F1218" s="332" t="s">
        <v>2036</v>
      </c>
      <c r="G1218" s="332" t="s">
        <v>2015</v>
      </c>
    </row>
    <row r="1219" spans="1:10" x14ac:dyDescent="0.25">
      <c r="A1219" s="332">
        <v>1527</v>
      </c>
      <c r="B1219" s="332">
        <v>235</v>
      </c>
      <c r="C1219" s="332" t="s">
        <v>1774</v>
      </c>
      <c r="D1219" s="332" t="s">
        <v>1782</v>
      </c>
      <c r="E1219" s="333">
        <v>44626.785084236108</v>
      </c>
      <c r="F1219" s="332" t="s">
        <v>2036</v>
      </c>
      <c r="G1219" s="332" t="s">
        <v>2015</v>
      </c>
    </row>
    <row r="1220" spans="1:10" x14ac:dyDescent="0.25">
      <c r="A1220" s="332">
        <v>1528</v>
      </c>
      <c r="B1220" s="332">
        <v>235</v>
      </c>
      <c r="C1220" s="332" t="s">
        <v>260</v>
      </c>
      <c r="D1220" s="332" t="s">
        <v>711</v>
      </c>
      <c r="E1220" s="333">
        <v>44626.785084236108</v>
      </c>
      <c r="F1220" s="332" t="s">
        <v>2036</v>
      </c>
      <c r="G1220" s="332" t="s">
        <v>2015</v>
      </c>
      <c r="I1220" s="332">
        <v>10</v>
      </c>
    </row>
    <row r="1221" spans="1:10" x14ac:dyDescent="0.25">
      <c r="A1221" s="332">
        <v>1529</v>
      </c>
      <c r="B1221" s="332">
        <v>236</v>
      </c>
      <c r="C1221" s="332" t="s">
        <v>798</v>
      </c>
      <c r="D1221" s="332" t="s">
        <v>706</v>
      </c>
      <c r="E1221" s="333">
        <v>44626.787975347223</v>
      </c>
      <c r="F1221" s="332" t="s">
        <v>2037</v>
      </c>
      <c r="G1221" s="332" t="s">
        <v>2015</v>
      </c>
    </row>
    <row r="1222" spans="1:10" x14ac:dyDescent="0.25">
      <c r="A1222" s="332">
        <v>1530</v>
      </c>
      <c r="B1222" s="332">
        <v>236</v>
      </c>
      <c r="C1222" s="332" t="s">
        <v>906</v>
      </c>
      <c r="D1222" s="332" t="s">
        <v>1015</v>
      </c>
      <c r="E1222" s="333">
        <v>44626.787975347223</v>
      </c>
      <c r="F1222" s="332" t="s">
        <v>2037</v>
      </c>
      <c r="G1222" s="332" t="s">
        <v>2015</v>
      </c>
    </row>
    <row r="1223" spans="1:10" x14ac:dyDescent="0.25">
      <c r="A1223" s="332">
        <v>1531</v>
      </c>
      <c r="B1223" s="332">
        <v>236</v>
      </c>
      <c r="C1223" s="332" t="s">
        <v>720</v>
      </c>
      <c r="D1223" s="332" t="s">
        <v>721</v>
      </c>
      <c r="E1223" s="333">
        <v>44626.787975347223</v>
      </c>
      <c r="F1223" s="332" t="s">
        <v>2037</v>
      </c>
      <c r="G1223" s="332" t="s">
        <v>2015</v>
      </c>
    </row>
    <row r="1224" spans="1:10" x14ac:dyDescent="0.25">
      <c r="A1224" s="332">
        <v>1532</v>
      </c>
      <c r="B1224" s="332">
        <v>236</v>
      </c>
      <c r="C1224" s="332" t="s">
        <v>260</v>
      </c>
      <c r="D1224" s="332" t="s">
        <v>711</v>
      </c>
      <c r="E1224" s="333">
        <v>44626.787975347223</v>
      </c>
      <c r="F1224" s="332" t="s">
        <v>2037</v>
      </c>
      <c r="G1224" s="332" t="s">
        <v>2015</v>
      </c>
      <c r="I1224" s="332">
        <v>10</v>
      </c>
    </row>
    <row r="1225" spans="1:10" x14ac:dyDescent="0.25">
      <c r="A1225" s="332">
        <v>1533</v>
      </c>
      <c r="B1225" s="332">
        <v>236</v>
      </c>
      <c r="C1225" s="332" t="s">
        <v>1274</v>
      </c>
      <c r="D1225" s="332" t="s">
        <v>2038</v>
      </c>
      <c r="E1225" s="333">
        <v>44626.787975347223</v>
      </c>
      <c r="F1225" s="332" t="s">
        <v>2037</v>
      </c>
      <c r="G1225" s="332" t="s">
        <v>2015</v>
      </c>
    </row>
    <row r="1226" spans="1:10" x14ac:dyDescent="0.25">
      <c r="A1226" s="332">
        <v>1534</v>
      </c>
      <c r="B1226" s="332">
        <v>87</v>
      </c>
      <c r="C1226" s="332" t="s">
        <v>2027</v>
      </c>
      <c r="D1226" s="332" t="s">
        <v>853</v>
      </c>
      <c r="E1226" s="333">
        <v>44626.789238263889</v>
      </c>
      <c r="F1226" s="332" t="s">
        <v>1262</v>
      </c>
      <c r="G1226" s="332" t="s">
        <v>2015</v>
      </c>
    </row>
    <row r="1227" spans="1:10" x14ac:dyDescent="0.25">
      <c r="A1227" s="332">
        <v>1535</v>
      </c>
      <c r="B1227" s="332">
        <v>95</v>
      </c>
      <c r="C1227" s="332" t="s">
        <v>2039</v>
      </c>
      <c r="D1227" s="332" t="s">
        <v>2040</v>
      </c>
      <c r="E1227" s="333">
        <v>44626.79849228009</v>
      </c>
      <c r="F1227" s="332" t="s">
        <v>1301</v>
      </c>
      <c r="G1227" s="332" t="s">
        <v>2015</v>
      </c>
    </row>
    <row r="1228" spans="1:10" x14ac:dyDescent="0.25">
      <c r="A1228" s="332">
        <v>1536</v>
      </c>
      <c r="B1228" s="332">
        <v>95</v>
      </c>
      <c r="C1228" s="332" t="s">
        <v>2041</v>
      </c>
      <c r="D1228" s="332" t="s">
        <v>2042</v>
      </c>
      <c r="E1228" s="333">
        <v>44626.798494259259</v>
      </c>
      <c r="F1228" s="332" t="s">
        <v>1301</v>
      </c>
      <c r="G1228" s="332" t="s">
        <v>2015</v>
      </c>
    </row>
    <row r="1229" spans="1:10" x14ac:dyDescent="0.25">
      <c r="A1229" s="332">
        <v>1537</v>
      </c>
      <c r="B1229" s="332">
        <v>95</v>
      </c>
      <c r="C1229" s="332" t="s">
        <v>2043</v>
      </c>
      <c r="D1229" s="332" t="s">
        <v>2044</v>
      </c>
      <c r="E1229" s="333">
        <v>44626.798496099538</v>
      </c>
      <c r="F1229" s="332" t="s">
        <v>1301</v>
      </c>
      <c r="G1229" s="332" t="s">
        <v>2015</v>
      </c>
    </row>
    <row r="1230" spans="1:10" x14ac:dyDescent="0.25">
      <c r="A1230" s="332">
        <v>1538</v>
      </c>
      <c r="B1230" s="332">
        <v>95</v>
      </c>
      <c r="C1230" s="332" t="s">
        <v>891</v>
      </c>
      <c r="D1230" s="332" t="s">
        <v>853</v>
      </c>
      <c r="E1230" s="333">
        <v>44626.799713194443</v>
      </c>
      <c r="F1230" s="332" t="s">
        <v>1301</v>
      </c>
      <c r="G1230" s="332" t="s">
        <v>2015</v>
      </c>
    </row>
    <row r="1231" spans="1:10" x14ac:dyDescent="0.25">
      <c r="A1231" s="332">
        <v>1539</v>
      </c>
      <c r="B1231" s="332">
        <v>183</v>
      </c>
      <c r="C1231" s="332" t="s">
        <v>2045</v>
      </c>
      <c r="D1231" s="332" t="s">
        <v>2046</v>
      </c>
      <c r="E1231" s="333">
        <v>44630.305288402778</v>
      </c>
      <c r="F1231" s="332" t="s">
        <v>1756</v>
      </c>
      <c r="G1231" s="332" t="s">
        <v>2015</v>
      </c>
    </row>
    <row r="1232" spans="1:10" x14ac:dyDescent="0.25">
      <c r="A1232" s="332">
        <v>1540</v>
      </c>
      <c r="B1232" s="332">
        <v>143</v>
      </c>
      <c r="C1232" s="332" t="s">
        <v>1599</v>
      </c>
      <c r="D1232" s="332" t="s">
        <v>1600</v>
      </c>
      <c r="E1232" s="333">
        <v>45099.466099537036</v>
      </c>
      <c r="F1232" s="332" t="s">
        <v>1564</v>
      </c>
      <c r="G1232" s="332" t="s">
        <v>756</v>
      </c>
      <c r="J1232" s="332" t="s">
        <v>2047</v>
      </c>
    </row>
    <row r="1233" spans="1:10" x14ac:dyDescent="0.25">
      <c r="A1233" s="332">
        <v>1541</v>
      </c>
      <c r="B1233" s="332">
        <v>148</v>
      </c>
      <c r="C1233" s="332" t="s">
        <v>2048</v>
      </c>
      <c r="D1233" s="332" t="s">
        <v>730</v>
      </c>
      <c r="E1233" s="333">
        <v>44633.437184270835</v>
      </c>
      <c r="F1233" s="332" t="s">
        <v>814</v>
      </c>
      <c r="G1233" s="332" t="s">
        <v>2015</v>
      </c>
    </row>
    <row r="1234" spans="1:10" x14ac:dyDescent="0.25">
      <c r="A1234" s="332">
        <v>1542</v>
      </c>
      <c r="B1234" s="332">
        <v>80</v>
      </c>
      <c r="C1234" s="332" t="s">
        <v>2049</v>
      </c>
      <c r="D1234" s="332" t="s">
        <v>2050</v>
      </c>
      <c r="E1234" s="333">
        <v>44633.761717604168</v>
      </c>
      <c r="F1234" s="332" t="s">
        <v>1251</v>
      </c>
      <c r="G1234" s="332" t="s">
        <v>2015</v>
      </c>
    </row>
    <row r="1235" spans="1:10" x14ac:dyDescent="0.25">
      <c r="A1235" s="332">
        <v>1543</v>
      </c>
      <c r="B1235" s="332">
        <v>122</v>
      </c>
      <c r="C1235" s="332" t="s">
        <v>981</v>
      </c>
      <c r="D1235" s="332" t="s">
        <v>982</v>
      </c>
      <c r="E1235" s="333">
        <v>45120.423726851855</v>
      </c>
      <c r="F1235" s="332" t="s">
        <v>760</v>
      </c>
      <c r="G1235" s="332" t="s">
        <v>756</v>
      </c>
    </row>
    <row r="1236" spans="1:10" x14ac:dyDescent="0.25">
      <c r="A1236" s="332">
        <v>1544</v>
      </c>
      <c r="B1236" s="332">
        <v>202</v>
      </c>
      <c r="C1236" s="332" t="s">
        <v>1441</v>
      </c>
      <c r="D1236" s="332" t="s">
        <v>1442</v>
      </c>
      <c r="E1236" s="333">
        <v>45122.423726851855</v>
      </c>
      <c r="F1236" s="332" t="s">
        <v>1576</v>
      </c>
      <c r="G1236" s="332" t="s">
        <v>756</v>
      </c>
    </row>
    <row r="1237" spans="1:10" x14ac:dyDescent="0.25">
      <c r="A1237" s="332">
        <v>1545</v>
      </c>
      <c r="B1237" s="332">
        <v>119</v>
      </c>
      <c r="C1237" s="332" t="s">
        <v>411</v>
      </c>
      <c r="D1237" s="332" t="s">
        <v>990</v>
      </c>
      <c r="E1237" s="333">
        <v>45122.423726851855</v>
      </c>
      <c r="F1237" s="332" t="s">
        <v>1455</v>
      </c>
      <c r="G1237" s="332" t="s">
        <v>756</v>
      </c>
    </row>
    <row r="1238" spans="1:10" x14ac:dyDescent="0.25">
      <c r="A1238" s="332">
        <v>1546</v>
      </c>
      <c r="B1238" s="332">
        <v>2</v>
      </c>
      <c r="C1238" s="332" t="s">
        <v>747</v>
      </c>
      <c r="D1238" s="332" t="s">
        <v>748</v>
      </c>
      <c r="E1238" s="333">
        <v>44672.261277708334</v>
      </c>
      <c r="F1238" s="332" t="s">
        <v>713</v>
      </c>
      <c r="G1238" s="332" t="s">
        <v>2015</v>
      </c>
      <c r="I1238" s="332">
        <v>9</v>
      </c>
    </row>
    <row r="1239" spans="1:10" x14ac:dyDescent="0.25">
      <c r="A1239" s="332">
        <v>1548</v>
      </c>
      <c r="B1239" s="332">
        <v>122</v>
      </c>
      <c r="C1239" s="332" t="s">
        <v>2051</v>
      </c>
      <c r="D1239" s="332" t="s">
        <v>2052</v>
      </c>
      <c r="E1239" s="333">
        <v>44674.261277708334</v>
      </c>
      <c r="F1239" s="332" t="s">
        <v>760</v>
      </c>
      <c r="G1239" s="332" t="s">
        <v>2015</v>
      </c>
      <c r="J1239" s="332" t="s">
        <v>2053</v>
      </c>
    </row>
    <row r="1240" spans="1:10" x14ac:dyDescent="0.25">
      <c r="A1240" s="332">
        <v>1547</v>
      </c>
      <c r="B1240" s="332">
        <v>122</v>
      </c>
      <c r="C1240" s="332" t="s">
        <v>1429</v>
      </c>
      <c r="D1240" s="332" t="s">
        <v>2054</v>
      </c>
      <c r="E1240" s="333">
        <v>44674.261277708334</v>
      </c>
      <c r="F1240" s="332" t="s">
        <v>760</v>
      </c>
      <c r="G1240" s="332" t="s">
        <v>2015</v>
      </c>
    </row>
    <row r="1241" spans="1:10" x14ac:dyDescent="0.25">
      <c r="A1241" s="332">
        <v>1549</v>
      </c>
      <c r="B1241" s="332">
        <v>119</v>
      </c>
      <c r="C1241" s="332" t="s">
        <v>981</v>
      </c>
      <c r="D1241" s="332" t="s">
        <v>982</v>
      </c>
      <c r="E1241" s="333">
        <v>45120.423726851855</v>
      </c>
      <c r="F1241" s="332" t="s">
        <v>1455</v>
      </c>
      <c r="G1241" s="332" t="s">
        <v>756</v>
      </c>
    </row>
    <row r="1242" spans="1:10" x14ac:dyDescent="0.25">
      <c r="A1242" s="332">
        <v>1550</v>
      </c>
      <c r="B1242" s="332">
        <v>195</v>
      </c>
      <c r="C1242" s="332" t="s">
        <v>2055</v>
      </c>
      <c r="D1242" s="332" t="s">
        <v>2056</v>
      </c>
      <c r="E1242" s="333">
        <v>45151.916678240741</v>
      </c>
      <c r="F1242" s="332" t="s">
        <v>850</v>
      </c>
      <c r="G1242" s="332" t="s">
        <v>810</v>
      </c>
      <c r="J1242" s="332" t="s">
        <v>2057</v>
      </c>
    </row>
    <row r="1243" spans="1:10" x14ac:dyDescent="0.25">
      <c r="A1243" s="332">
        <v>1551</v>
      </c>
      <c r="B1243" s="332">
        <v>3</v>
      </c>
      <c r="C1243" s="332" t="s">
        <v>2058</v>
      </c>
      <c r="D1243" s="332" t="s">
        <v>2059</v>
      </c>
      <c r="E1243" s="333">
        <v>44682.352249930555</v>
      </c>
      <c r="F1243" s="332" t="s">
        <v>727</v>
      </c>
      <c r="G1243" s="332" t="s">
        <v>1810</v>
      </c>
      <c r="J1243" s="332" t="s">
        <v>2060</v>
      </c>
    </row>
    <row r="1244" spans="1:10" x14ac:dyDescent="0.25">
      <c r="A1244" s="332">
        <v>1552</v>
      </c>
      <c r="B1244" s="332">
        <v>28</v>
      </c>
      <c r="C1244" s="332" t="s">
        <v>2061</v>
      </c>
      <c r="D1244" s="332" t="s">
        <v>2062</v>
      </c>
      <c r="E1244" s="335">
        <v>45260.666666666664</v>
      </c>
      <c r="F1244" s="332" t="s">
        <v>812</v>
      </c>
      <c r="G1244" s="332" t="s">
        <v>1810</v>
      </c>
    </row>
    <row r="1245" spans="1:10" x14ac:dyDescent="0.25">
      <c r="A1245" s="332">
        <v>1553</v>
      </c>
      <c r="B1245" s="332">
        <v>148</v>
      </c>
      <c r="C1245" s="332" t="s">
        <v>2063</v>
      </c>
      <c r="D1245" s="332" t="s">
        <v>2064</v>
      </c>
      <c r="E1245" s="333">
        <v>44682.352249930555</v>
      </c>
      <c r="F1245" s="332" t="s">
        <v>814</v>
      </c>
      <c r="G1245" s="332" t="s">
        <v>2065</v>
      </c>
    </row>
    <row r="1246" spans="1:10" x14ac:dyDescent="0.25">
      <c r="A1246" s="332">
        <v>1554</v>
      </c>
      <c r="B1246" s="332">
        <v>243</v>
      </c>
      <c r="C1246" s="332" t="s">
        <v>1133</v>
      </c>
      <c r="D1246" s="332" t="s">
        <v>706</v>
      </c>
      <c r="E1246" s="333">
        <v>45262.458344907405</v>
      </c>
      <c r="F1246" s="332" t="s">
        <v>2066</v>
      </c>
      <c r="G1246" s="332" t="s">
        <v>810</v>
      </c>
      <c r="J1246" s="332" t="s">
        <v>2067</v>
      </c>
    </row>
    <row r="1247" spans="1:10" x14ac:dyDescent="0.25">
      <c r="A1247" s="332">
        <v>1555</v>
      </c>
      <c r="B1247" s="332">
        <v>123</v>
      </c>
      <c r="C1247" s="332" t="s">
        <v>1828</v>
      </c>
      <c r="D1247" s="332" t="s">
        <v>1829</v>
      </c>
      <c r="E1247" s="333">
        <v>45146.847456041665</v>
      </c>
      <c r="F1247" s="332" t="s">
        <v>821</v>
      </c>
      <c r="G1247" s="332" t="s">
        <v>1810</v>
      </c>
    </row>
    <row r="1248" spans="1:10" x14ac:dyDescent="0.25">
      <c r="A1248" s="332">
        <v>1556</v>
      </c>
      <c r="B1248" s="332">
        <v>243</v>
      </c>
      <c r="C1248" s="332" t="s">
        <v>739</v>
      </c>
      <c r="D1248" s="332" t="s">
        <v>721</v>
      </c>
      <c r="E1248" s="333">
        <v>45262.458344907405</v>
      </c>
      <c r="F1248" s="332" t="s">
        <v>2066</v>
      </c>
      <c r="G1248" s="332" t="s">
        <v>810</v>
      </c>
      <c r="J1248" s="332" t="s">
        <v>2067</v>
      </c>
    </row>
    <row r="1249" spans="1:10" x14ac:dyDescent="0.25">
      <c r="A1249" s="332">
        <v>1557</v>
      </c>
      <c r="B1249" s="332">
        <v>243</v>
      </c>
      <c r="C1249" s="332" t="s">
        <v>808</v>
      </c>
      <c r="D1249" s="332" t="s">
        <v>809</v>
      </c>
      <c r="E1249" s="333">
        <v>45262.458344907405</v>
      </c>
      <c r="F1249" s="332" t="s">
        <v>2066</v>
      </c>
      <c r="G1249" s="332" t="s">
        <v>810</v>
      </c>
      <c r="J1249" s="332" t="s">
        <v>2067</v>
      </c>
    </row>
    <row r="1250" spans="1:10" x14ac:dyDescent="0.25">
      <c r="A1250" s="332">
        <v>1558</v>
      </c>
      <c r="B1250" s="332">
        <v>27</v>
      </c>
      <c r="C1250" s="332" t="s">
        <v>2068</v>
      </c>
      <c r="D1250" s="332" t="s">
        <v>2069</v>
      </c>
      <c r="E1250" s="333">
        <v>44702.923083263886</v>
      </c>
      <c r="F1250" s="332" t="s">
        <v>903</v>
      </c>
      <c r="G1250" s="332" t="s">
        <v>2070</v>
      </c>
    </row>
    <row r="1251" spans="1:10" x14ac:dyDescent="0.25">
      <c r="A1251" s="332">
        <v>1559</v>
      </c>
      <c r="B1251" s="332">
        <v>3</v>
      </c>
      <c r="C1251" s="332" t="s">
        <v>2071</v>
      </c>
      <c r="D1251" s="332" t="s">
        <v>2072</v>
      </c>
      <c r="E1251" s="333">
        <v>44883.373576388891</v>
      </c>
      <c r="F1251" s="332" t="s">
        <v>727</v>
      </c>
      <c r="G1251" s="332" t="s">
        <v>806</v>
      </c>
      <c r="J1251" s="332" t="s">
        <v>2073</v>
      </c>
    </row>
    <row r="1252" spans="1:10" x14ac:dyDescent="0.25">
      <c r="A1252" s="332">
        <v>1563</v>
      </c>
      <c r="B1252" s="332">
        <v>169</v>
      </c>
      <c r="C1252" s="332" t="s">
        <v>2071</v>
      </c>
      <c r="D1252" s="332" t="s">
        <v>2072</v>
      </c>
      <c r="E1252" s="333">
        <v>44883.373576388891</v>
      </c>
      <c r="F1252" s="332" t="s">
        <v>1473</v>
      </c>
      <c r="G1252" s="332" t="s">
        <v>806</v>
      </c>
      <c r="J1252" s="332" t="s">
        <v>2073</v>
      </c>
    </row>
    <row r="1253" spans="1:10" x14ac:dyDescent="0.25">
      <c r="A1253" s="332">
        <v>1562</v>
      </c>
      <c r="B1253" s="332">
        <v>158</v>
      </c>
      <c r="C1253" s="332" t="s">
        <v>2071</v>
      </c>
      <c r="D1253" s="332" t="s">
        <v>2072</v>
      </c>
      <c r="E1253" s="333">
        <v>44883.373576388891</v>
      </c>
      <c r="F1253" s="332" t="s">
        <v>1446</v>
      </c>
      <c r="G1253" s="332" t="s">
        <v>806</v>
      </c>
      <c r="J1253" s="332" t="s">
        <v>2073</v>
      </c>
    </row>
    <row r="1254" spans="1:10" x14ac:dyDescent="0.25">
      <c r="A1254" s="332">
        <v>1561</v>
      </c>
      <c r="B1254" s="332">
        <v>124</v>
      </c>
      <c r="C1254" s="332" t="s">
        <v>2071</v>
      </c>
      <c r="D1254" s="332" t="s">
        <v>2072</v>
      </c>
      <c r="E1254" s="333">
        <v>44883.373576388891</v>
      </c>
      <c r="F1254" s="332" t="s">
        <v>1444</v>
      </c>
      <c r="G1254" s="332" t="s">
        <v>806</v>
      </c>
      <c r="J1254" s="332" t="s">
        <v>2073</v>
      </c>
    </row>
    <row r="1255" spans="1:10" x14ac:dyDescent="0.25">
      <c r="A1255" s="332">
        <v>1560</v>
      </c>
      <c r="B1255" s="332">
        <v>29</v>
      </c>
      <c r="C1255" s="332" t="s">
        <v>2071</v>
      </c>
      <c r="D1255" s="332" t="s">
        <v>2072</v>
      </c>
      <c r="E1255" s="333">
        <v>44883.373576388891</v>
      </c>
      <c r="F1255" s="332" t="s">
        <v>923</v>
      </c>
      <c r="G1255" s="332" t="s">
        <v>806</v>
      </c>
      <c r="J1255" s="332" t="s">
        <v>2073</v>
      </c>
    </row>
    <row r="1256" spans="1:10" x14ac:dyDescent="0.25">
      <c r="A1256" s="332">
        <v>1564</v>
      </c>
      <c r="B1256" s="332">
        <v>43</v>
      </c>
      <c r="C1256" s="332" t="s">
        <v>2074</v>
      </c>
      <c r="D1256" s="332" t="s">
        <v>2075</v>
      </c>
      <c r="E1256" s="333">
        <v>44719.666229421295</v>
      </c>
      <c r="F1256" s="332" t="s">
        <v>1008</v>
      </c>
      <c r="G1256" s="332" t="s">
        <v>2070</v>
      </c>
      <c r="J1256" s="332" t="s">
        <v>2076</v>
      </c>
    </row>
    <row r="1257" spans="1:10" x14ac:dyDescent="0.25">
      <c r="A1257" s="332">
        <v>1565</v>
      </c>
      <c r="B1257" s="332">
        <v>101</v>
      </c>
      <c r="C1257" s="332" t="s">
        <v>1541</v>
      </c>
      <c r="D1257" s="332" t="s">
        <v>706</v>
      </c>
      <c r="E1257" s="332" t="s">
        <v>2077</v>
      </c>
      <c r="F1257" s="332" t="s">
        <v>2078</v>
      </c>
      <c r="G1257" s="332" t="s">
        <v>854</v>
      </c>
    </row>
    <row r="1258" spans="1:10" x14ac:dyDescent="0.25">
      <c r="A1258" s="332">
        <v>1566</v>
      </c>
      <c r="B1258" s="332">
        <v>215</v>
      </c>
      <c r="C1258" s="332" t="s">
        <v>808</v>
      </c>
      <c r="D1258" s="332" t="s">
        <v>809</v>
      </c>
      <c r="E1258" s="333">
        <v>45462.847453703704</v>
      </c>
      <c r="F1258" s="332" t="s">
        <v>1951</v>
      </c>
      <c r="G1258" s="332" t="s">
        <v>1827</v>
      </c>
      <c r="J1258" s="332" t="s">
        <v>2079</v>
      </c>
    </row>
    <row r="1259" spans="1:10" x14ac:dyDescent="0.25">
      <c r="A1259" s="332">
        <v>1567</v>
      </c>
      <c r="B1259" s="332">
        <v>12</v>
      </c>
      <c r="C1259" s="332" t="s">
        <v>714</v>
      </c>
      <c r="D1259" s="332" t="s">
        <v>715</v>
      </c>
      <c r="E1259" s="333">
        <v>45277.211871145832</v>
      </c>
      <c r="F1259" s="332" t="s">
        <v>799</v>
      </c>
      <c r="G1259" s="332" t="s">
        <v>810</v>
      </c>
      <c r="J1259" s="332" t="s">
        <v>2080</v>
      </c>
    </row>
    <row r="1260" spans="1:10" x14ac:dyDescent="0.25">
      <c r="A1260" s="332">
        <v>1568</v>
      </c>
      <c r="B1260" s="332">
        <v>240</v>
      </c>
      <c r="C1260" s="332" t="s">
        <v>2081</v>
      </c>
      <c r="D1260" s="332" t="s">
        <v>706</v>
      </c>
      <c r="E1260" s="332" t="s">
        <v>1207</v>
      </c>
      <c r="F1260" s="332" t="s">
        <v>1208</v>
      </c>
      <c r="G1260" s="332" t="s">
        <v>1204</v>
      </c>
    </row>
    <row r="1261" spans="1:10" x14ac:dyDescent="0.25">
      <c r="A1261" s="332">
        <v>1569</v>
      </c>
      <c r="B1261" s="332">
        <v>240</v>
      </c>
      <c r="C1261" s="332" t="s">
        <v>2082</v>
      </c>
      <c r="D1261" s="332" t="s">
        <v>973</v>
      </c>
      <c r="E1261" s="332" t="s">
        <v>1207</v>
      </c>
      <c r="F1261" s="332" t="s">
        <v>1208</v>
      </c>
      <c r="G1261" s="332" t="s">
        <v>806</v>
      </c>
      <c r="J1261" s="332" t="s">
        <v>2083</v>
      </c>
    </row>
    <row r="1262" spans="1:10" x14ac:dyDescent="0.25">
      <c r="A1262" s="332">
        <v>1570</v>
      </c>
      <c r="B1262" s="332">
        <v>240</v>
      </c>
      <c r="C1262" s="332" t="s">
        <v>260</v>
      </c>
      <c r="D1262" s="332" t="s">
        <v>711</v>
      </c>
      <c r="E1262" s="332" t="s">
        <v>1207</v>
      </c>
      <c r="F1262" s="332" t="s">
        <v>1208</v>
      </c>
      <c r="G1262" s="332" t="s">
        <v>1204</v>
      </c>
      <c r="I1262" s="332">
        <v>10</v>
      </c>
    </row>
    <row r="1263" spans="1:10" x14ac:dyDescent="0.25">
      <c r="A1263" s="332">
        <v>1571</v>
      </c>
      <c r="B1263" s="332">
        <v>241</v>
      </c>
      <c r="C1263" s="332" t="s">
        <v>1876</v>
      </c>
      <c r="D1263" s="332" t="s">
        <v>706</v>
      </c>
      <c r="E1263" s="333">
        <v>44829.754951134259</v>
      </c>
      <c r="F1263" s="332" t="s">
        <v>1266</v>
      </c>
      <c r="G1263" s="332" t="s">
        <v>1204</v>
      </c>
    </row>
    <row r="1264" spans="1:10" x14ac:dyDescent="0.25">
      <c r="A1264" s="332">
        <v>1572</v>
      </c>
      <c r="B1264" s="332">
        <v>241</v>
      </c>
      <c r="C1264" s="332" t="s">
        <v>726</v>
      </c>
      <c r="D1264" s="332" t="s">
        <v>801</v>
      </c>
      <c r="E1264" s="333">
        <v>44829.754951134259</v>
      </c>
      <c r="F1264" s="332" t="s">
        <v>1266</v>
      </c>
      <c r="G1264" s="332" t="s">
        <v>1204</v>
      </c>
    </row>
    <row r="1265" spans="1:10" x14ac:dyDescent="0.25">
      <c r="A1265" s="332">
        <v>1573</v>
      </c>
      <c r="B1265" s="332">
        <v>241</v>
      </c>
      <c r="C1265" s="332" t="s">
        <v>260</v>
      </c>
      <c r="D1265" s="332" t="s">
        <v>711</v>
      </c>
      <c r="E1265" s="333">
        <v>44829.754951134259</v>
      </c>
      <c r="F1265" s="332" t="s">
        <v>1266</v>
      </c>
      <c r="G1265" s="332" t="s">
        <v>1204</v>
      </c>
      <c r="I1265" s="332">
        <v>10</v>
      </c>
    </row>
    <row r="1266" spans="1:10" x14ac:dyDescent="0.25">
      <c r="A1266" s="332">
        <v>1574</v>
      </c>
      <c r="B1266" s="332">
        <v>123</v>
      </c>
      <c r="C1266" s="332" t="s">
        <v>846</v>
      </c>
      <c r="D1266" s="332" t="s">
        <v>847</v>
      </c>
      <c r="E1266" s="333">
        <v>45265.211869861108</v>
      </c>
      <c r="F1266" s="332" t="s">
        <v>821</v>
      </c>
      <c r="G1266" s="332" t="s">
        <v>810</v>
      </c>
    </row>
    <row r="1267" spans="1:10" x14ac:dyDescent="0.25">
      <c r="A1267" s="332">
        <v>1575</v>
      </c>
      <c r="B1267" s="332">
        <v>195</v>
      </c>
      <c r="C1267" s="332" t="s">
        <v>852</v>
      </c>
      <c r="D1267" s="332" t="s">
        <v>853</v>
      </c>
      <c r="E1267" s="333">
        <v>45277.211871145832</v>
      </c>
      <c r="F1267" s="332" t="s">
        <v>850</v>
      </c>
      <c r="G1267" s="332" t="s">
        <v>810</v>
      </c>
    </row>
    <row r="1268" spans="1:10" x14ac:dyDescent="0.25">
      <c r="A1268" s="332">
        <v>1576</v>
      </c>
      <c r="B1268" s="332">
        <v>195</v>
      </c>
      <c r="C1268" s="332" t="s">
        <v>2084</v>
      </c>
      <c r="D1268" s="332" t="s">
        <v>2085</v>
      </c>
      <c r="E1268" s="333">
        <v>45279.932201643518</v>
      </c>
      <c r="F1268" s="332" t="s">
        <v>850</v>
      </c>
      <c r="G1268" s="332" t="s">
        <v>810</v>
      </c>
    </row>
    <row r="1269" spans="1:10" x14ac:dyDescent="0.25">
      <c r="A1269" s="332">
        <v>1577</v>
      </c>
      <c r="B1269" s="332">
        <v>240</v>
      </c>
      <c r="C1269" s="332" t="s">
        <v>1020</v>
      </c>
      <c r="D1269" s="332" t="s">
        <v>1021</v>
      </c>
      <c r="E1269" s="332" t="s">
        <v>1207</v>
      </c>
      <c r="F1269" s="332" t="s">
        <v>1208</v>
      </c>
      <c r="G1269" s="332" t="s">
        <v>1204</v>
      </c>
    </row>
    <row r="1270" spans="1:10" x14ac:dyDescent="0.25">
      <c r="A1270" s="332">
        <v>1578</v>
      </c>
      <c r="B1270" s="332">
        <v>241</v>
      </c>
      <c r="C1270" s="332" t="s">
        <v>720</v>
      </c>
      <c r="D1270" s="332" t="s">
        <v>721</v>
      </c>
      <c r="E1270" s="333">
        <v>44829.754951134259</v>
      </c>
      <c r="F1270" s="332" t="s">
        <v>1266</v>
      </c>
      <c r="G1270" s="332" t="s">
        <v>1204</v>
      </c>
    </row>
    <row r="1271" spans="1:10" x14ac:dyDescent="0.25">
      <c r="A1271" s="332">
        <v>1579</v>
      </c>
      <c r="B1271" s="332">
        <v>195</v>
      </c>
      <c r="C1271" s="332" t="s">
        <v>2086</v>
      </c>
      <c r="D1271" s="332" t="s">
        <v>2087</v>
      </c>
      <c r="E1271" s="333">
        <v>45280.932201643518</v>
      </c>
      <c r="F1271" s="332" t="s">
        <v>850</v>
      </c>
      <c r="G1271" s="332" t="s">
        <v>810</v>
      </c>
    </row>
    <row r="1272" spans="1:10" x14ac:dyDescent="0.25">
      <c r="A1272" s="332">
        <v>1580</v>
      </c>
      <c r="B1272" s="332">
        <v>195</v>
      </c>
      <c r="C1272" s="332" t="s">
        <v>2088</v>
      </c>
      <c r="D1272" s="332" t="s">
        <v>2089</v>
      </c>
      <c r="E1272" s="333">
        <v>45151.916678240741</v>
      </c>
      <c r="F1272" s="332" t="s">
        <v>850</v>
      </c>
      <c r="G1272" s="332" t="s">
        <v>810</v>
      </c>
      <c r="J1272" s="332" t="s">
        <v>2090</v>
      </c>
    </row>
    <row r="1273" spans="1:10" x14ac:dyDescent="0.25">
      <c r="A1273" s="332">
        <v>1581</v>
      </c>
      <c r="B1273" s="332">
        <v>101</v>
      </c>
      <c r="C1273" s="332" t="s">
        <v>739</v>
      </c>
      <c r="D1273" s="332" t="s">
        <v>721</v>
      </c>
      <c r="E1273" s="332" t="s">
        <v>2077</v>
      </c>
      <c r="F1273" s="332" t="s">
        <v>2078</v>
      </c>
      <c r="G1273" s="332" t="s">
        <v>854</v>
      </c>
    </row>
    <row r="1274" spans="1:10" x14ac:dyDescent="0.25">
      <c r="A1274" s="332">
        <v>1582</v>
      </c>
      <c r="B1274" s="332">
        <v>71</v>
      </c>
      <c r="C1274" s="332" t="s">
        <v>2091</v>
      </c>
      <c r="D1274" s="332" t="s">
        <v>2092</v>
      </c>
      <c r="E1274" s="333">
        <v>44741.397618310184</v>
      </c>
      <c r="F1274" s="332" t="s">
        <v>820</v>
      </c>
      <c r="G1274" s="332" t="s">
        <v>1108</v>
      </c>
      <c r="J1274" s="332" t="s">
        <v>2093</v>
      </c>
    </row>
    <row r="1275" spans="1:10" x14ac:dyDescent="0.25">
      <c r="A1275" s="332">
        <v>1586</v>
      </c>
      <c r="B1275" s="332">
        <v>101</v>
      </c>
      <c r="C1275" s="332" t="s">
        <v>871</v>
      </c>
      <c r="D1275" s="332" t="s">
        <v>2094</v>
      </c>
      <c r="E1275" s="332" t="s">
        <v>2077</v>
      </c>
      <c r="F1275" s="332" t="s">
        <v>2078</v>
      </c>
      <c r="G1275" s="332" t="s">
        <v>854</v>
      </c>
    </row>
    <row r="1276" spans="1:10" x14ac:dyDescent="0.25">
      <c r="A1276" s="332">
        <v>1587</v>
      </c>
      <c r="B1276" s="332">
        <v>88</v>
      </c>
      <c r="C1276" s="332" t="s">
        <v>720</v>
      </c>
      <c r="D1276" s="332" t="s">
        <v>721</v>
      </c>
      <c r="E1276" s="333">
        <v>44829.754951134259</v>
      </c>
      <c r="F1276" s="332" t="s">
        <v>828</v>
      </c>
      <c r="G1276" s="332" t="s">
        <v>1204</v>
      </c>
    </row>
    <row r="1277" spans="1:10" x14ac:dyDescent="0.25">
      <c r="A1277" s="332">
        <v>1588</v>
      </c>
      <c r="B1277" s="332">
        <v>145</v>
      </c>
      <c r="C1277" s="332" t="s">
        <v>2095</v>
      </c>
      <c r="D1277" s="332" t="s">
        <v>2096</v>
      </c>
      <c r="E1277" s="333">
        <v>45119</v>
      </c>
      <c r="F1277" s="332" t="s">
        <v>1920</v>
      </c>
      <c r="G1277" s="332" t="s">
        <v>756</v>
      </c>
    </row>
    <row r="1278" spans="1:10" x14ac:dyDescent="0.25">
      <c r="A1278" s="332">
        <v>1590</v>
      </c>
      <c r="B1278" s="332">
        <v>101</v>
      </c>
      <c r="C1278" s="332" t="s">
        <v>260</v>
      </c>
      <c r="D1278" s="332" t="s">
        <v>711</v>
      </c>
      <c r="E1278" s="332" t="s">
        <v>2077</v>
      </c>
      <c r="F1278" s="332" t="s">
        <v>2078</v>
      </c>
      <c r="G1278" s="332" t="s">
        <v>854</v>
      </c>
      <c r="I1278" s="332">
        <v>10</v>
      </c>
    </row>
    <row r="1279" spans="1:10" x14ac:dyDescent="0.25">
      <c r="A1279" s="332">
        <v>1591</v>
      </c>
      <c r="B1279" s="332">
        <v>88</v>
      </c>
      <c r="C1279" s="332" t="s">
        <v>929</v>
      </c>
      <c r="D1279" s="332" t="s">
        <v>930</v>
      </c>
      <c r="E1279" s="333">
        <v>44829.754951134259</v>
      </c>
      <c r="F1279" s="332" t="s">
        <v>828</v>
      </c>
      <c r="G1279" s="332" t="s">
        <v>1204</v>
      </c>
    </row>
    <row r="1280" spans="1:10" x14ac:dyDescent="0.25">
      <c r="A1280" s="332">
        <v>1592</v>
      </c>
      <c r="B1280" s="332">
        <v>88</v>
      </c>
      <c r="C1280" s="332" t="s">
        <v>260</v>
      </c>
      <c r="D1280" s="332" t="s">
        <v>711</v>
      </c>
      <c r="E1280" s="333">
        <v>44829.754951134259</v>
      </c>
      <c r="F1280" s="332" t="s">
        <v>828</v>
      </c>
      <c r="G1280" s="332" t="s">
        <v>1204</v>
      </c>
      <c r="I1280" s="332">
        <v>10</v>
      </c>
    </row>
    <row r="1281" spans="1:10" x14ac:dyDescent="0.25">
      <c r="A1281" s="332">
        <v>1589</v>
      </c>
      <c r="B1281" s="332">
        <v>101</v>
      </c>
      <c r="C1281" s="332" t="s">
        <v>1274</v>
      </c>
      <c r="D1281" s="332" t="s">
        <v>1275</v>
      </c>
      <c r="E1281" s="332" t="s">
        <v>2077</v>
      </c>
      <c r="F1281" s="332" t="s">
        <v>2078</v>
      </c>
      <c r="G1281" s="332" t="s">
        <v>854</v>
      </c>
    </row>
    <row r="1282" spans="1:10" x14ac:dyDescent="0.25">
      <c r="A1282" s="332">
        <v>1596</v>
      </c>
      <c r="B1282" s="332">
        <v>88</v>
      </c>
      <c r="C1282" s="332" t="s">
        <v>1274</v>
      </c>
      <c r="D1282" s="332" t="s">
        <v>1275</v>
      </c>
      <c r="E1282" s="333">
        <v>44829.754951134259</v>
      </c>
      <c r="F1282" s="332" t="s">
        <v>828</v>
      </c>
      <c r="G1282" s="332" t="s">
        <v>1204</v>
      </c>
    </row>
    <row r="1283" spans="1:10" x14ac:dyDescent="0.25">
      <c r="A1283" s="332">
        <v>1595</v>
      </c>
      <c r="B1283" s="332">
        <v>244</v>
      </c>
      <c r="C1283" s="332" t="s">
        <v>2097</v>
      </c>
      <c r="D1283" s="332" t="s">
        <v>706</v>
      </c>
      <c r="E1283" s="333">
        <v>45464.847453703704</v>
      </c>
      <c r="F1283" s="332" t="s">
        <v>2098</v>
      </c>
      <c r="G1283" s="332" t="s">
        <v>1827</v>
      </c>
    </row>
    <row r="1284" spans="1:10" x14ac:dyDescent="0.25">
      <c r="A1284" s="332">
        <v>1594</v>
      </c>
      <c r="B1284" s="332">
        <v>71</v>
      </c>
      <c r="C1284" s="332" t="s">
        <v>2099</v>
      </c>
      <c r="D1284" s="332" t="s">
        <v>2100</v>
      </c>
      <c r="E1284" s="333">
        <v>44740.937651886576</v>
      </c>
      <c r="F1284" s="332" t="s">
        <v>820</v>
      </c>
      <c r="G1284" s="332" t="s">
        <v>1108</v>
      </c>
      <c r="J1284" s="332" t="s">
        <v>2101</v>
      </c>
    </row>
    <row r="1285" spans="1:10" x14ac:dyDescent="0.25">
      <c r="A1285" s="332">
        <v>1597</v>
      </c>
      <c r="B1285" s="332">
        <v>195</v>
      </c>
      <c r="C1285" s="332" t="s">
        <v>2102</v>
      </c>
      <c r="D1285" s="332" t="s">
        <v>1875</v>
      </c>
      <c r="E1285" s="332" t="s">
        <v>2103</v>
      </c>
      <c r="F1285" s="332" t="s">
        <v>850</v>
      </c>
      <c r="G1285" s="332" t="s">
        <v>810</v>
      </c>
    </row>
    <row r="1286" spans="1:10" x14ac:dyDescent="0.25">
      <c r="A1286" s="332">
        <v>1598</v>
      </c>
      <c r="B1286" s="332">
        <v>241</v>
      </c>
      <c r="C1286" s="332" t="s">
        <v>1274</v>
      </c>
      <c r="D1286" s="332" t="s">
        <v>1275</v>
      </c>
      <c r="E1286" s="333">
        <v>44829.754951134259</v>
      </c>
      <c r="F1286" s="332" t="s">
        <v>1266</v>
      </c>
      <c r="G1286" s="332" t="s">
        <v>1204</v>
      </c>
    </row>
    <row r="1287" spans="1:10" x14ac:dyDescent="0.25">
      <c r="A1287" s="332">
        <v>1600</v>
      </c>
      <c r="B1287" s="332">
        <v>144</v>
      </c>
      <c r="C1287" s="332" t="s">
        <v>2104</v>
      </c>
      <c r="D1287" s="332" t="s">
        <v>2105</v>
      </c>
      <c r="E1287" s="333">
        <v>44830.805083240739</v>
      </c>
      <c r="F1287" s="332" t="s">
        <v>805</v>
      </c>
      <c r="G1287" s="332" t="s">
        <v>1204</v>
      </c>
      <c r="J1287" s="332" t="s">
        <v>2106</v>
      </c>
    </row>
    <row r="1288" spans="1:10" x14ac:dyDescent="0.25">
      <c r="A1288" s="332">
        <v>1599</v>
      </c>
      <c r="B1288" s="332">
        <v>3</v>
      </c>
      <c r="C1288" s="332" t="s">
        <v>2107</v>
      </c>
      <c r="D1288" s="332" t="s">
        <v>2108</v>
      </c>
      <c r="E1288" s="332" t="s">
        <v>2109</v>
      </c>
      <c r="F1288" s="332" t="s">
        <v>727</v>
      </c>
      <c r="G1288" s="332" t="s">
        <v>806</v>
      </c>
      <c r="J1288" s="332" t="s">
        <v>1762</v>
      </c>
    </row>
    <row r="1289" spans="1:10" x14ac:dyDescent="0.25">
      <c r="A1289" s="332">
        <v>1601</v>
      </c>
      <c r="B1289" s="332">
        <v>144</v>
      </c>
      <c r="C1289" s="332" t="s">
        <v>2110</v>
      </c>
      <c r="D1289" s="332" t="s">
        <v>706</v>
      </c>
      <c r="E1289" s="333">
        <v>44830.805083240739</v>
      </c>
      <c r="F1289" s="332" t="s">
        <v>805</v>
      </c>
      <c r="G1289" s="332" t="s">
        <v>1204</v>
      </c>
    </row>
    <row r="1290" spans="1:10" x14ac:dyDescent="0.25">
      <c r="A1290" s="332">
        <v>1602</v>
      </c>
      <c r="B1290" s="332">
        <v>144</v>
      </c>
      <c r="C1290" s="332" t="s">
        <v>1876</v>
      </c>
      <c r="D1290" s="332" t="s">
        <v>973</v>
      </c>
      <c r="E1290" s="333">
        <v>44830.805083240739</v>
      </c>
      <c r="F1290" s="332" t="s">
        <v>805</v>
      </c>
      <c r="G1290" s="332" t="s">
        <v>1204</v>
      </c>
      <c r="I1290" s="332">
        <v>8</v>
      </c>
    </row>
    <row r="1291" spans="1:10" x14ac:dyDescent="0.25">
      <c r="A1291" s="332">
        <v>1603</v>
      </c>
      <c r="B1291" s="332">
        <v>144</v>
      </c>
      <c r="C1291" s="332" t="s">
        <v>712</v>
      </c>
      <c r="D1291" s="332" t="s">
        <v>953</v>
      </c>
      <c r="E1291" s="333">
        <v>44830.805083240739</v>
      </c>
      <c r="F1291" s="332" t="s">
        <v>805</v>
      </c>
      <c r="G1291" s="332" t="s">
        <v>1204</v>
      </c>
      <c r="I1291" s="332">
        <v>6</v>
      </c>
      <c r="J1291" s="332" t="s">
        <v>2111</v>
      </c>
    </row>
    <row r="1292" spans="1:10" x14ac:dyDescent="0.25">
      <c r="A1292" s="332">
        <v>1604</v>
      </c>
      <c r="B1292" s="332">
        <v>144</v>
      </c>
      <c r="C1292" s="332" t="s">
        <v>260</v>
      </c>
      <c r="D1292" s="332" t="s">
        <v>711</v>
      </c>
      <c r="E1292" s="333">
        <v>44830.805083240739</v>
      </c>
      <c r="F1292" s="332" t="s">
        <v>805</v>
      </c>
      <c r="G1292" s="332" t="s">
        <v>1204</v>
      </c>
      <c r="I1292" s="332">
        <v>10</v>
      </c>
    </row>
    <row r="1293" spans="1:10" x14ac:dyDescent="0.25">
      <c r="A1293" s="332">
        <v>1605</v>
      </c>
      <c r="B1293" s="332">
        <v>101</v>
      </c>
      <c r="C1293" s="332" t="s">
        <v>2112</v>
      </c>
      <c r="D1293" s="332" t="s">
        <v>730</v>
      </c>
      <c r="E1293" s="333">
        <v>45087.5</v>
      </c>
      <c r="F1293" s="332" t="s">
        <v>1582</v>
      </c>
      <c r="G1293" s="332" t="s">
        <v>806</v>
      </c>
      <c r="J1293" s="332" t="s">
        <v>2113</v>
      </c>
    </row>
    <row r="1294" spans="1:10" x14ac:dyDescent="0.25">
      <c r="A1294" s="332">
        <v>1606</v>
      </c>
      <c r="B1294" s="332">
        <v>88</v>
      </c>
      <c r="C1294" s="332" t="s">
        <v>1541</v>
      </c>
      <c r="D1294" s="332" t="s">
        <v>1542</v>
      </c>
      <c r="E1294" s="333">
        <v>45053.5</v>
      </c>
      <c r="F1294" s="332" t="s">
        <v>828</v>
      </c>
      <c r="G1294" s="332" t="s">
        <v>806</v>
      </c>
    </row>
    <row r="1295" spans="1:10" x14ac:dyDescent="0.25">
      <c r="A1295" s="332">
        <v>1607</v>
      </c>
      <c r="B1295" s="332">
        <v>244</v>
      </c>
      <c r="C1295" s="332" t="s">
        <v>798</v>
      </c>
      <c r="D1295" s="332" t="s">
        <v>973</v>
      </c>
      <c r="E1295" s="333">
        <v>45464.847453703704</v>
      </c>
      <c r="F1295" s="332" t="s">
        <v>2098</v>
      </c>
      <c r="G1295" s="332" t="s">
        <v>1827</v>
      </c>
    </row>
    <row r="1296" spans="1:10" x14ac:dyDescent="0.25">
      <c r="A1296" s="332">
        <v>1608</v>
      </c>
      <c r="B1296" s="332">
        <v>2</v>
      </c>
      <c r="C1296" s="332" t="s">
        <v>838</v>
      </c>
      <c r="D1296" s="332" t="s">
        <v>839</v>
      </c>
      <c r="E1296" s="333">
        <v>45263.847453703704</v>
      </c>
      <c r="F1296" s="332" t="s">
        <v>713</v>
      </c>
      <c r="G1296" s="332" t="s">
        <v>810</v>
      </c>
      <c r="J1296" s="332" t="s">
        <v>1265</v>
      </c>
    </row>
    <row r="1297" spans="1:10" x14ac:dyDescent="0.25">
      <c r="A1297" s="332">
        <v>1609</v>
      </c>
      <c r="B1297" s="332">
        <v>3</v>
      </c>
      <c r="C1297" s="332" t="s">
        <v>2114</v>
      </c>
      <c r="D1297" s="332" t="s">
        <v>2115</v>
      </c>
      <c r="E1297" s="333">
        <v>45294.347453703704</v>
      </c>
      <c r="F1297" s="332" t="s">
        <v>727</v>
      </c>
      <c r="G1297" s="332" t="s">
        <v>810</v>
      </c>
      <c r="J1297" s="332" t="s">
        <v>1265</v>
      </c>
    </row>
    <row r="1298" spans="1:10" x14ac:dyDescent="0.25">
      <c r="A1298" s="332">
        <v>1610</v>
      </c>
      <c r="B1298" s="332">
        <v>244</v>
      </c>
      <c r="C1298" s="332" t="s">
        <v>2068</v>
      </c>
      <c r="D1298" s="332" t="s">
        <v>2069</v>
      </c>
      <c r="E1298" s="333">
        <v>45464.847453703704</v>
      </c>
      <c r="F1298" s="332" t="s">
        <v>2098</v>
      </c>
      <c r="G1298" s="332" t="s">
        <v>1827</v>
      </c>
    </row>
    <row r="1299" spans="1:10" x14ac:dyDescent="0.25">
      <c r="A1299" s="332">
        <v>1611</v>
      </c>
      <c r="B1299" s="332">
        <v>5</v>
      </c>
      <c r="C1299" s="332" t="s">
        <v>2116</v>
      </c>
      <c r="D1299" s="332" t="s">
        <v>2117</v>
      </c>
      <c r="E1299" s="333">
        <v>45287.784976979165</v>
      </c>
      <c r="F1299" s="332" t="s">
        <v>742</v>
      </c>
      <c r="G1299" s="332" t="s">
        <v>810</v>
      </c>
      <c r="J1299" s="332" t="s">
        <v>2118</v>
      </c>
    </row>
    <row r="1300" spans="1:10" x14ac:dyDescent="0.25">
      <c r="A1300" s="332">
        <v>1612</v>
      </c>
      <c r="B1300" s="332">
        <v>117</v>
      </c>
      <c r="C1300" s="332" t="s">
        <v>762</v>
      </c>
      <c r="D1300" s="332" t="s">
        <v>706</v>
      </c>
      <c r="E1300" s="333">
        <v>45128.875009004631</v>
      </c>
      <c r="F1300" s="332" t="s">
        <v>1817</v>
      </c>
      <c r="G1300" s="332" t="s">
        <v>756</v>
      </c>
      <c r="J1300" s="332" t="s">
        <v>1265</v>
      </c>
    </row>
    <row r="1301" spans="1:10" x14ac:dyDescent="0.25">
      <c r="A1301" s="332">
        <v>1613</v>
      </c>
      <c r="B1301" s="332">
        <v>244</v>
      </c>
      <c r="C1301" s="332" t="s">
        <v>1020</v>
      </c>
      <c r="D1301" s="332" t="s">
        <v>1021</v>
      </c>
      <c r="E1301" s="333">
        <v>45464.847453703704</v>
      </c>
      <c r="F1301" s="332" t="s">
        <v>2098</v>
      </c>
      <c r="G1301" s="332" t="s">
        <v>1827</v>
      </c>
    </row>
    <row r="1302" spans="1:10" x14ac:dyDescent="0.25">
      <c r="A1302" s="332">
        <v>1614</v>
      </c>
      <c r="B1302" s="332">
        <v>244</v>
      </c>
      <c r="C1302" s="332" t="s">
        <v>260</v>
      </c>
      <c r="D1302" s="332" t="s">
        <v>711</v>
      </c>
      <c r="E1302" s="333">
        <v>45464.847453703704</v>
      </c>
      <c r="F1302" s="332" t="s">
        <v>2098</v>
      </c>
      <c r="G1302" s="332" t="s">
        <v>1827</v>
      </c>
    </row>
    <row r="1303" spans="1:10" x14ac:dyDescent="0.25">
      <c r="A1303" s="332">
        <v>1615</v>
      </c>
      <c r="B1303" s="332">
        <v>24</v>
      </c>
      <c r="C1303" s="332" t="s">
        <v>2119</v>
      </c>
      <c r="D1303" s="332" t="s">
        <v>2120</v>
      </c>
      <c r="E1303" s="333">
        <v>45465.847453703704</v>
      </c>
      <c r="F1303" s="332" t="s">
        <v>887</v>
      </c>
      <c r="G1303" s="332" t="s">
        <v>1827</v>
      </c>
      <c r="J1303" s="332" t="s">
        <v>2121</v>
      </c>
    </row>
    <row r="1304" spans="1:10" x14ac:dyDescent="0.25">
      <c r="A1304" s="332">
        <v>1616</v>
      </c>
      <c r="B1304" s="332">
        <v>245</v>
      </c>
      <c r="C1304" s="332" t="s">
        <v>2122</v>
      </c>
      <c r="D1304" s="332" t="s">
        <v>706</v>
      </c>
      <c r="E1304" s="333">
        <v>45466.847453703704</v>
      </c>
      <c r="F1304" s="332" t="s">
        <v>2123</v>
      </c>
      <c r="G1304" s="332" t="s">
        <v>1827</v>
      </c>
    </row>
    <row r="1305" spans="1:10" x14ac:dyDescent="0.25">
      <c r="A1305" s="332">
        <v>1617</v>
      </c>
      <c r="B1305" s="332">
        <v>245</v>
      </c>
      <c r="C1305" s="332" t="s">
        <v>798</v>
      </c>
      <c r="D1305" s="332" t="s">
        <v>973</v>
      </c>
      <c r="E1305" s="333">
        <v>45466.847453703704</v>
      </c>
      <c r="F1305" s="332" t="s">
        <v>2123</v>
      </c>
      <c r="G1305" s="332" t="s">
        <v>1827</v>
      </c>
    </row>
    <row r="1306" spans="1:10" x14ac:dyDescent="0.25">
      <c r="A1306" s="332">
        <v>1618</v>
      </c>
      <c r="B1306" s="332">
        <v>242</v>
      </c>
      <c r="C1306" s="332" t="s">
        <v>808</v>
      </c>
      <c r="D1306" s="332" t="s">
        <v>809</v>
      </c>
      <c r="E1306" s="333">
        <v>45262.458344907405</v>
      </c>
      <c r="F1306" s="332" t="s">
        <v>2124</v>
      </c>
      <c r="G1306" s="332" t="s">
        <v>810</v>
      </c>
      <c r="J1306" s="332" t="s">
        <v>1265</v>
      </c>
    </row>
    <row r="1307" spans="1:10" x14ac:dyDescent="0.25">
      <c r="A1307" s="332">
        <v>1619</v>
      </c>
      <c r="B1307" s="332">
        <v>245</v>
      </c>
      <c r="C1307" s="332" t="s">
        <v>2125</v>
      </c>
      <c r="D1307" s="332" t="s">
        <v>2126</v>
      </c>
      <c r="E1307" s="333">
        <v>45466.847453703704</v>
      </c>
      <c r="F1307" s="332" t="s">
        <v>2123</v>
      </c>
      <c r="G1307" s="332" t="s">
        <v>1827</v>
      </c>
    </row>
    <row r="1308" spans="1:10" x14ac:dyDescent="0.25">
      <c r="A1308" s="332">
        <v>1620</v>
      </c>
      <c r="B1308" s="332">
        <v>245</v>
      </c>
      <c r="C1308" s="332" t="s">
        <v>1020</v>
      </c>
      <c r="D1308" s="332" t="s">
        <v>1021</v>
      </c>
      <c r="E1308" s="333">
        <v>45466.847453703704</v>
      </c>
      <c r="F1308" s="332" t="s">
        <v>2123</v>
      </c>
      <c r="G1308" s="332" t="s">
        <v>1827</v>
      </c>
    </row>
    <row r="1309" spans="1:10" x14ac:dyDescent="0.25">
      <c r="A1309" s="332">
        <v>1621</v>
      </c>
      <c r="B1309" s="332">
        <v>245</v>
      </c>
      <c r="C1309" s="332" t="s">
        <v>260</v>
      </c>
      <c r="D1309" s="332" t="s">
        <v>711</v>
      </c>
      <c r="E1309" s="333">
        <v>45466.847453703704</v>
      </c>
      <c r="F1309" s="332" t="s">
        <v>2123</v>
      </c>
      <c r="G1309" s="332" t="s">
        <v>1827</v>
      </c>
    </row>
    <row r="1310" spans="1:10" x14ac:dyDescent="0.25">
      <c r="A1310" s="332">
        <v>1622</v>
      </c>
      <c r="B1310" s="332">
        <v>19</v>
      </c>
      <c r="C1310" s="332" t="s">
        <v>2127</v>
      </c>
      <c r="D1310" s="332" t="s">
        <v>2128</v>
      </c>
      <c r="E1310" s="333">
        <v>44846.847453703704</v>
      </c>
      <c r="F1310" s="332" t="s">
        <v>2129</v>
      </c>
      <c r="G1310" s="332" t="s">
        <v>2130</v>
      </c>
      <c r="J1310" s="332" t="s">
        <v>1265</v>
      </c>
    </row>
    <row r="1311" spans="1:10" x14ac:dyDescent="0.25">
      <c r="A1311" s="332">
        <v>1623</v>
      </c>
      <c r="B1311" s="332">
        <v>21</v>
      </c>
      <c r="C1311" s="332" t="s">
        <v>2127</v>
      </c>
      <c r="D1311" s="332" t="s">
        <v>2128</v>
      </c>
      <c r="E1311" s="333">
        <v>44846.847453703704</v>
      </c>
      <c r="F1311" s="332" t="s">
        <v>2129</v>
      </c>
      <c r="G1311" s="332" t="s">
        <v>2130</v>
      </c>
      <c r="J1311" s="332" t="s">
        <v>1265</v>
      </c>
    </row>
    <row r="1312" spans="1:10" x14ac:dyDescent="0.25">
      <c r="A1312" s="332">
        <v>1624</v>
      </c>
      <c r="B1312" s="332">
        <v>22</v>
      </c>
      <c r="C1312" s="332" t="s">
        <v>2127</v>
      </c>
      <c r="D1312" s="332" t="s">
        <v>2128</v>
      </c>
      <c r="E1312" s="333">
        <v>44846.847453703704</v>
      </c>
      <c r="F1312" s="332" t="s">
        <v>2129</v>
      </c>
      <c r="G1312" s="332" t="s">
        <v>2130</v>
      </c>
      <c r="J1312" s="332" t="s">
        <v>1265</v>
      </c>
    </row>
    <row r="1313" spans="1:10" x14ac:dyDescent="0.25">
      <c r="A1313" s="332">
        <v>1625</v>
      </c>
      <c r="B1313" s="332">
        <v>23</v>
      </c>
      <c r="C1313" s="332" t="s">
        <v>2127</v>
      </c>
      <c r="D1313" s="332" t="s">
        <v>2128</v>
      </c>
      <c r="E1313" s="333">
        <v>44846.847453703704</v>
      </c>
      <c r="F1313" s="332" t="s">
        <v>2129</v>
      </c>
      <c r="G1313" s="332" t="s">
        <v>2130</v>
      </c>
      <c r="J1313" s="332" t="s">
        <v>1265</v>
      </c>
    </row>
    <row r="1314" spans="1:10" x14ac:dyDescent="0.25">
      <c r="A1314" s="332">
        <v>1626</v>
      </c>
      <c r="B1314" s="332">
        <v>24</v>
      </c>
      <c r="C1314" s="332" t="s">
        <v>2127</v>
      </c>
      <c r="D1314" s="332" t="s">
        <v>2128</v>
      </c>
      <c r="E1314" s="333">
        <v>44846.847453703704</v>
      </c>
      <c r="F1314" s="332" t="s">
        <v>2129</v>
      </c>
      <c r="G1314" s="332" t="s">
        <v>2130</v>
      </c>
      <c r="J1314" s="332" t="s">
        <v>1265</v>
      </c>
    </row>
    <row r="1315" spans="1:10" x14ac:dyDescent="0.25">
      <c r="A1315" s="332">
        <v>1627</v>
      </c>
      <c r="B1315" s="332">
        <v>25</v>
      </c>
      <c r="C1315" s="332" t="s">
        <v>2127</v>
      </c>
      <c r="D1315" s="332" t="s">
        <v>2128</v>
      </c>
      <c r="E1315" s="333">
        <v>44846.847453703704</v>
      </c>
      <c r="F1315" s="332" t="s">
        <v>2129</v>
      </c>
      <c r="G1315" s="332" t="s">
        <v>2130</v>
      </c>
      <c r="J1315" s="332" t="s">
        <v>1265</v>
      </c>
    </row>
    <row r="1316" spans="1:10" x14ac:dyDescent="0.25">
      <c r="A1316" s="332">
        <v>1628</v>
      </c>
      <c r="B1316" s="332">
        <v>26</v>
      </c>
      <c r="C1316" s="332" t="s">
        <v>2127</v>
      </c>
      <c r="D1316" s="332" t="s">
        <v>2128</v>
      </c>
      <c r="E1316" s="333">
        <v>44846.847453703704</v>
      </c>
      <c r="F1316" s="332" t="s">
        <v>2129</v>
      </c>
      <c r="G1316" s="332" t="s">
        <v>2130</v>
      </c>
      <c r="J1316" s="332" t="s">
        <v>1265</v>
      </c>
    </row>
    <row r="1317" spans="1:10" x14ac:dyDescent="0.25">
      <c r="A1317" s="332">
        <v>1629</v>
      </c>
      <c r="B1317" s="332">
        <v>27</v>
      </c>
      <c r="C1317" s="332" t="s">
        <v>2127</v>
      </c>
      <c r="D1317" s="332" t="s">
        <v>2128</v>
      </c>
      <c r="E1317" s="333">
        <v>44846.847453703704</v>
      </c>
      <c r="F1317" s="332" t="s">
        <v>2129</v>
      </c>
      <c r="G1317" s="332" t="s">
        <v>2130</v>
      </c>
      <c r="J1317" s="332" t="s">
        <v>1265</v>
      </c>
    </row>
    <row r="1318" spans="1:10" x14ac:dyDescent="0.25">
      <c r="A1318" s="332">
        <v>1630</v>
      </c>
      <c r="B1318" s="332">
        <v>28</v>
      </c>
      <c r="C1318" s="332" t="s">
        <v>2127</v>
      </c>
      <c r="D1318" s="332" t="s">
        <v>2128</v>
      </c>
      <c r="E1318" s="333">
        <v>44846.847453703704</v>
      </c>
      <c r="F1318" s="332" t="s">
        <v>2129</v>
      </c>
      <c r="G1318" s="332" t="s">
        <v>2130</v>
      </c>
      <c r="J1318" s="332" t="s">
        <v>1265</v>
      </c>
    </row>
    <row r="1319" spans="1:10" x14ac:dyDescent="0.25">
      <c r="A1319" s="332">
        <v>1631</v>
      </c>
      <c r="B1319" s="332">
        <v>29</v>
      </c>
      <c r="C1319" s="332" t="s">
        <v>2127</v>
      </c>
      <c r="D1319" s="332" t="s">
        <v>2128</v>
      </c>
      <c r="E1319" s="333">
        <v>44846.847453703704</v>
      </c>
      <c r="F1319" s="332" t="s">
        <v>2129</v>
      </c>
      <c r="G1319" s="332" t="s">
        <v>2130</v>
      </c>
      <c r="J1319" s="332" t="s">
        <v>1265</v>
      </c>
    </row>
    <row r="1320" spans="1:10" x14ac:dyDescent="0.25">
      <c r="A1320" s="332">
        <v>1632</v>
      </c>
      <c r="B1320" s="332">
        <v>30</v>
      </c>
      <c r="C1320" s="332" t="s">
        <v>2127</v>
      </c>
      <c r="D1320" s="332" t="s">
        <v>2128</v>
      </c>
      <c r="E1320" s="333">
        <v>44846.847453703704</v>
      </c>
      <c r="F1320" s="332" t="s">
        <v>2129</v>
      </c>
      <c r="G1320" s="332" t="s">
        <v>2130</v>
      </c>
      <c r="J1320" s="332" t="s">
        <v>1265</v>
      </c>
    </row>
    <row r="1321" spans="1:10" x14ac:dyDescent="0.25">
      <c r="A1321" s="332">
        <v>1633</v>
      </c>
      <c r="B1321" s="332">
        <v>31</v>
      </c>
      <c r="C1321" s="332" t="s">
        <v>2127</v>
      </c>
      <c r="D1321" s="332" t="s">
        <v>2128</v>
      </c>
      <c r="E1321" s="333">
        <v>44846.847453703704</v>
      </c>
      <c r="F1321" s="332" t="s">
        <v>2129</v>
      </c>
      <c r="G1321" s="332" t="s">
        <v>2130</v>
      </c>
      <c r="J1321" s="332" t="s">
        <v>1265</v>
      </c>
    </row>
    <row r="1322" spans="1:10" x14ac:dyDescent="0.25">
      <c r="A1322" s="332">
        <v>1634</v>
      </c>
      <c r="B1322" s="332">
        <v>32</v>
      </c>
      <c r="C1322" s="332" t="s">
        <v>2127</v>
      </c>
      <c r="D1322" s="332" t="s">
        <v>2128</v>
      </c>
      <c r="E1322" s="333">
        <v>44846.847453703704</v>
      </c>
      <c r="F1322" s="332" t="s">
        <v>2129</v>
      </c>
      <c r="G1322" s="332" t="s">
        <v>2130</v>
      </c>
      <c r="J1322" s="332" t="s">
        <v>1265</v>
      </c>
    </row>
    <row r="1323" spans="1:10" x14ac:dyDescent="0.25">
      <c r="A1323" s="332">
        <v>1635</v>
      </c>
      <c r="B1323" s="332">
        <v>33</v>
      </c>
      <c r="C1323" s="332" t="s">
        <v>2127</v>
      </c>
      <c r="D1323" s="332" t="s">
        <v>2128</v>
      </c>
      <c r="E1323" s="333">
        <v>44846.847453703704</v>
      </c>
      <c r="F1323" s="332" t="s">
        <v>2129</v>
      </c>
      <c r="G1323" s="332" t="s">
        <v>2130</v>
      </c>
      <c r="J1323" s="332" t="s">
        <v>1265</v>
      </c>
    </row>
    <row r="1324" spans="1:10" x14ac:dyDescent="0.25">
      <c r="A1324" s="332">
        <v>1636</v>
      </c>
      <c r="B1324" s="332">
        <v>34</v>
      </c>
      <c r="C1324" s="332" t="s">
        <v>2127</v>
      </c>
      <c r="D1324" s="332" t="s">
        <v>2128</v>
      </c>
      <c r="E1324" s="333">
        <v>44846.847453703704</v>
      </c>
      <c r="F1324" s="332" t="s">
        <v>2129</v>
      </c>
      <c r="G1324" s="332" t="s">
        <v>2130</v>
      </c>
      <c r="J1324" s="332" t="s">
        <v>1265</v>
      </c>
    </row>
    <row r="1325" spans="1:10" x14ac:dyDescent="0.25">
      <c r="A1325" s="332">
        <v>1637</v>
      </c>
      <c r="B1325" s="332">
        <v>35</v>
      </c>
      <c r="C1325" s="332" t="s">
        <v>2127</v>
      </c>
      <c r="D1325" s="332" t="s">
        <v>2128</v>
      </c>
      <c r="E1325" s="333">
        <v>44846.847453703704</v>
      </c>
      <c r="F1325" s="332" t="s">
        <v>2129</v>
      </c>
      <c r="G1325" s="332" t="s">
        <v>2130</v>
      </c>
      <c r="J1325" s="332" t="s">
        <v>1265</v>
      </c>
    </row>
    <row r="1326" spans="1:10" x14ac:dyDescent="0.25">
      <c r="A1326" s="332">
        <v>1638</v>
      </c>
      <c r="B1326" s="332">
        <v>36</v>
      </c>
      <c r="C1326" s="332" t="s">
        <v>2127</v>
      </c>
      <c r="D1326" s="332" t="s">
        <v>2128</v>
      </c>
      <c r="E1326" s="333">
        <v>44846.847453703704</v>
      </c>
      <c r="F1326" s="332" t="s">
        <v>2129</v>
      </c>
      <c r="G1326" s="332" t="s">
        <v>2130</v>
      </c>
      <c r="J1326" s="332" t="s">
        <v>1265</v>
      </c>
    </row>
    <row r="1327" spans="1:10" x14ac:dyDescent="0.25">
      <c r="A1327" s="332">
        <v>1639</v>
      </c>
      <c r="B1327" s="332">
        <v>37</v>
      </c>
      <c r="C1327" s="332" t="s">
        <v>2127</v>
      </c>
      <c r="D1327" s="332" t="s">
        <v>2128</v>
      </c>
      <c r="E1327" s="333">
        <v>44846.847453703704</v>
      </c>
      <c r="F1327" s="332" t="s">
        <v>2129</v>
      </c>
      <c r="G1327" s="332" t="s">
        <v>2130</v>
      </c>
      <c r="J1327" s="332" t="s">
        <v>1265</v>
      </c>
    </row>
    <row r="1328" spans="1:10" x14ac:dyDescent="0.25">
      <c r="A1328" s="332">
        <v>1640</v>
      </c>
      <c r="B1328" s="332">
        <v>38</v>
      </c>
      <c r="C1328" s="332" t="s">
        <v>2127</v>
      </c>
      <c r="D1328" s="332" t="s">
        <v>2128</v>
      </c>
      <c r="E1328" s="333">
        <v>44846.847453703704</v>
      </c>
      <c r="F1328" s="332" t="s">
        <v>2129</v>
      </c>
      <c r="G1328" s="332" t="s">
        <v>2130</v>
      </c>
      <c r="J1328" s="332" t="s">
        <v>1265</v>
      </c>
    </row>
    <row r="1329" spans="1:10" x14ac:dyDescent="0.25">
      <c r="A1329" s="332">
        <v>1641</v>
      </c>
      <c r="B1329" s="332">
        <v>39</v>
      </c>
      <c r="C1329" s="332" t="s">
        <v>2127</v>
      </c>
      <c r="D1329" s="332" t="s">
        <v>2128</v>
      </c>
      <c r="E1329" s="333">
        <v>44846.847453703704</v>
      </c>
      <c r="F1329" s="332" t="s">
        <v>2129</v>
      </c>
      <c r="G1329" s="332" t="s">
        <v>2130</v>
      </c>
      <c r="J1329" s="332" t="s">
        <v>1265</v>
      </c>
    </row>
    <row r="1330" spans="1:10" x14ac:dyDescent="0.25">
      <c r="A1330" s="332">
        <v>1642</v>
      </c>
      <c r="B1330" s="332">
        <v>40</v>
      </c>
      <c r="C1330" s="332" t="s">
        <v>2127</v>
      </c>
      <c r="D1330" s="332" t="s">
        <v>2128</v>
      </c>
      <c r="E1330" s="333">
        <v>44846.847453703704</v>
      </c>
      <c r="F1330" s="332" t="s">
        <v>2129</v>
      </c>
      <c r="G1330" s="332" t="s">
        <v>2130</v>
      </c>
      <c r="J1330" s="332" t="s">
        <v>1265</v>
      </c>
    </row>
    <row r="1331" spans="1:10" x14ac:dyDescent="0.25">
      <c r="A1331" s="332">
        <v>1643</v>
      </c>
      <c r="B1331" s="332">
        <v>41</v>
      </c>
      <c r="C1331" s="332" t="s">
        <v>2127</v>
      </c>
      <c r="D1331" s="332" t="s">
        <v>2128</v>
      </c>
      <c r="E1331" s="333">
        <v>44846.847453703704</v>
      </c>
      <c r="F1331" s="332" t="s">
        <v>2129</v>
      </c>
      <c r="G1331" s="332" t="s">
        <v>2130</v>
      </c>
      <c r="J1331" s="332" t="s">
        <v>1265</v>
      </c>
    </row>
    <row r="1332" spans="1:10" x14ac:dyDescent="0.25">
      <c r="A1332" s="332">
        <v>1644</v>
      </c>
      <c r="B1332" s="332">
        <v>43</v>
      </c>
      <c r="C1332" s="332" t="s">
        <v>2127</v>
      </c>
      <c r="D1332" s="332" t="s">
        <v>2128</v>
      </c>
      <c r="E1332" s="333">
        <v>44846.847453703704</v>
      </c>
      <c r="F1332" s="332" t="s">
        <v>2129</v>
      </c>
      <c r="G1332" s="332" t="s">
        <v>2130</v>
      </c>
      <c r="J1332" s="332" t="s">
        <v>1265</v>
      </c>
    </row>
    <row r="1333" spans="1:10" x14ac:dyDescent="0.25">
      <c r="A1333" s="332">
        <v>1645</v>
      </c>
      <c r="B1333" s="332">
        <v>44</v>
      </c>
      <c r="C1333" s="332" t="s">
        <v>2127</v>
      </c>
      <c r="D1333" s="332" t="s">
        <v>2128</v>
      </c>
      <c r="E1333" s="333">
        <v>44846.847453703704</v>
      </c>
      <c r="F1333" s="332" t="s">
        <v>2129</v>
      </c>
      <c r="G1333" s="332" t="s">
        <v>2130</v>
      </c>
      <c r="J1333" s="332" t="s">
        <v>1265</v>
      </c>
    </row>
    <row r="1334" spans="1:10" x14ac:dyDescent="0.25">
      <c r="A1334" s="332">
        <v>1646</v>
      </c>
      <c r="B1334" s="332">
        <v>45</v>
      </c>
      <c r="C1334" s="332" t="s">
        <v>2127</v>
      </c>
      <c r="D1334" s="332" t="s">
        <v>2128</v>
      </c>
      <c r="E1334" s="333">
        <v>44846.847453703704</v>
      </c>
      <c r="F1334" s="332" t="s">
        <v>2129</v>
      </c>
      <c r="G1334" s="332" t="s">
        <v>2130</v>
      </c>
      <c r="J1334" s="332" t="s">
        <v>1265</v>
      </c>
    </row>
    <row r="1335" spans="1:10" x14ac:dyDescent="0.25">
      <c r="A1335" s="332">
        <v>1647</v>
      </c>
      <c r="B1335" s="332">
        <v>46</v>
      </c>
      <c r="C1335" s="332" t="s">
        <v>2127</v>
      </c>
      <c r="D1335" s="332" t="s">
        <v>2128</v>
      </c>
      <c r="E1335" s="333">
        <v>44846.847453703704</v>
      </c>
      <c r="F1335" s="332" t="s">
        <v>2129</v>
      </c>
      <c r="G1335" s="332" t="s">
        <v>2130</v>
      </c>
      <c r="J1335" s="332" t="s">
        <v>1265</v>
      </c>
    </row>
    <row r="1336" spans="1:10" x14ac:dyDescent="0.25">
      <c r="A1336" s="332">
        <v>1648</v>
      </c>
      <c r="B1336" s="332">
        <v>47</v>
      </c>
      <c r="C1336" s="332" t="s">
        <v>2127</v>
      </c>
      <c r="D1336" s="332" t="s">
        <v>2128</v>
      </c>
      <c r="E1336" s="333">
        <v>44846.847453703704</v>
      </c>
      <c r="F1336" s="332" t="s">
        <v>2129</v>
      </c>
      <c r="G1336" s="332" t="s">
        <v>2130</v>
      </c>
      <c r="J1336" s="332" t="s">
        <v>1265</v>
      </c>
    </row>
    <row r="1337" spans="1:10" x14ac:dyDescent="0.25">
      <c r="A1337" s="332">
        <v>1649</v>
      </c>
      <c r="B1337" s="332">
        <v>48</v>
      </c>
      <c r="C1337" s="332" t="s">
        <v>2127</v>
      </c>
      <c r="D1337" s="332" t="s">
        <v>2128</v>
      </c>
      <c r="E1337" s="333">
        <v>44846.847453703704</v>
      </c>
      <c r="F1337" s="332" t="s">
        <v>2129</v>
      </c>
      <c r="G1337" s="332" t="s">
        <v>2130</v>
      </c>
      <c r="J1337" s="332" t="s">
        <v>1265</v>
      </c>
    </row>
    <row r="1338" spans="1:10" x14ac:dyDescent="0.25">
      <c r="A1338" s="332">
        <v>1650</v>
      </c>
      <c r="B1338" s="332">
        <v>49</v>
      </c>
      <c r="C1338" s="332" t="s">
        <v>2127</v>
      </c>
      <c r="D1338" s="332" t="s">
        <v>2128</v>
      </c>
      <c r="E1338" s="333">
        <v>44846.847453703704</v>
      </c>
      <c r="F1338" s="332" t="s">
        <v>2129</v>
      </c>
      <c r="G1338" s="332" t="s">
        <v>2130</v>
      </c>
      <c r="J1338" s="332" t="s">
        <v>1265</v>
      </c>
    </row>
    <row r="1339" spans="1:10" x14ac:dyDescent="0.25">
      <c r="A1339" s="332">
        <v>1651</v>
      </c>
      <c r="B1339" s="332">
        <v>50</v>
      </c>
      <c r="C1339" s="332" t="s">
        <v>2127</v>
      </c>
      <c r="D1339" s="332" t="s">
        <v>2128</v>
      </c>
      <c r="E1339" s="333">
        <v>44846.847453703704</v>
      </c>
      <c r="F1339" s="332" t="s">
        <v>2129</v>
      </c>
      <c r="G1339" s="332" t="s">
        <v>2130</v>
      </c>
      <c r="J1339" s="332" t="s">
        <v>1265</v>
      </c>
    </row>
    <row r="1340" spans="1:10" x14ac:dyDescent="0.25">
      <c r="A1340" s="332">
        <v>1652</v>
      </c>
      <c r="B1340" s="332">
        <v>51</v>
      </c>
      <c r="C1340" s="332" t="s">
        <v>2127</v>
      </c>
      <c r="D1340" s="332" t="s">
        <v>2128</v>
      </c>
      <c r="E1340" s="333">
        <v>44846.847453703704</v>
      </c>
      <c r="F1340" s="332" t="s">
        <v>2129</v>
      </c>
      <c r="G1340" s="332" t="s">
        <v>2130</v>
      </c>
      <c r="J1340" s="332" t="s">
        <v>1265</v>
      </c>
    </row>
    <row r="1341" spans="1:10" x14ac:dyDescent="0.25">
      <c r="A1341" s="332">
        <v>1653</v>
      </c>
      <c r="B1341" s="332">
        <v>52</v>
      </c>
      <c r="C1341" s="332" t="s">
        <v>2127</v>
      </c>
      <c r="D1341" s="332" t="s">
        <v>2128</v>
      </c>
      <c r="E1341" s="333">
        <v>44846.847453703704</v>
      </c>
      <c r="F1341" s="332" t="s">
        <v>2129</v>
      </c>
      <c r="G1341" s="332" t="s">
        <v>2130</v>
      </c>
      <c r="J1341" s="332" t="s">
        <v>1265</v>
      </c>
    </row>
    <row r="1342" spans="1:10" x14ac:dyDescent="0.25">
      <c r="A1342" s="332">
        <v>1654</v>
      </c>
      <c r="B1342" s="332">
        <v>53</v>
      </c>
      <c r="C1342" s="332" t="s">
        <v>2127</v>
      </c>
      <c r="D1342" s="332" t="s">
        <v>2128</v>
      </c>
      <c r="E1342" s="333">
        <v>44846.847453703704</v>
      </c>
      <c r="F1342" s="332" t="s">
        <v>2129</v>
      </c>
      <c r="G1342" s="332" t="s">
        <v>2130</v>
      </c>
      <c r="J1342" s="332" t="s">
        <v>1265</v>
      </c>
    </row>
    <row r="1343" spans="1:10" x14ac:dyDescent="0.25">
      <c r="A1343" s="332">
        <v>1655</v>
      </c>
      <c r="B1343" s="332">
        <v>54</v>
      </c>
      <c r="C1343" s="332" t="s">
        <v>2127</v>
      </c>
      <c r="D1343" s="332" t="s">
        <v>2128</v>
      </c>
      <c r="E1343" s="333">
        <v>44846.847453703704</v>
      </c>
      <c r="F1343" s="332" t="s">
        <v>2129</v>
      </c>
      <c r="G1343" s="332" t="s">
        <v>2130</v>
      </c>
      <c r="J1343" s="332" t="s">
        <v>1265</v>
      </c>
    </row>
    <row r="1344" spans="1:10" x14ac:dyDescent="0.25">
      <c r="A1344" s="332">
        <v>1656</v>
      </c>
      <c r="B1344" s="332">
        <v>55</v>
      </c>
      <c r="C1344" s="332" t="s">
        <v>2127</v>
      </c>
      <c r="D1344" s="332" t="s">
        <v>2128</v>
      </c>
      <c r="E1344" s="333">
        <v>44846.847453703704</v>
      </c>
      <c r="F1344" s="332" t="s">
        <v>2129</v>
      </c>
      <c r="G1344" s="332" t="s">
        <v>2130</v>
      </c>
      <c r="J1344" s="332" t="s">
        <v>1265</v>
      </c>
    </row>
    <row r="1345" spans="1:10" x14ac:dyDescent="0.25">
      <c r="A1345" s="332">
        <v>1657</v>
      </c>
      <c r="B1345" s="332">
        <v>56</v>
      </c>
      <c r="C1345" s="332" t="s">
        <v>2127</v>
      </c>
      <c r="D1345" s="332" t="s">
        <v>2128</v>
      </c>
      <c r="E1345" s="333">
        <v>44846.847453703704</v>
      </c>
      <c r="F1345" s="332" t="s">
        <v>2129</v>
      </c>
      <c r="G1345" s="332" t="s">
        <v>2130</v>
      </c>
      <c r="J1345" s="332" t="s">
        <v>1265</v>
      </c>
    </row>
    <row r="1346" spans="1:10" x14ac:dyDescent="0.25">
      <c r="A1346" s="332">
        <v>1658</v>
      </c>
      <c r="B1346" s="332">
        <v>57</v>
      </c>
      <c r="C1346" s="332" t="s">
        <v>2127</v>
      </c>
      <c r="D1346" s="332" t="s">
        <v>2128</v>
      </c>
      <c r="E1346" s="333">
        <v>44846.847453703704</v>
      </c>
      <c r="F1346" s="332" t="s">
        <v>2129</v>
      </c>
      <c r="G1346" s="332" t="s">
        <v>2130</v>
      </c>
      <c r="J1346" s="332" t="s">
        <v>1265</v>
      </c>
    </row>
    <row r="1347" spans="1:10" x14ac:dyDescent="0.25">
      <c r="A1347" s="332">
        <v>1659</v>
      </c>
      <c r="B1347" s="332">
        <v>58</v>
      </c>
      <c r="C1347" s="332" t="s">
        <v>2127</v>
      </c>
      <c r="D1347" s="332" t="s">
        <v>2128</v>
      </c>
      <c r="E1347" s="333">
        <v>44846.847453703704</v>
      </c>
      <c r="F1347" s="332" t="s">
        <v>2129</v>
      </c>
      <c r="G1347" s="332" t="s">
        <v>2130</v>
      </c>
      <c r="J1347" s="332" t="s">
        <v>1265</v>
      </c>
    </row>
    <row r="1348" spans="1:10" x14ac:dyDescent="0.25">
      <c r="A1348" s="332">
        <v>1660</v>
      </c>
      <c r="B1348" s="332">
        <v>59</v>
      </c>
      <c r="C1348" s="332" t="s">
        <v>2127</v>
      </c>
      <c r="D1348" s="332" t="s">
        <v>2128</v>
      </c>
      <c r="E1348" s="333">
        <v>44846.847453703704</v>
      </c>
      <c r="F1348" s="332" t="s">
        <v>2129</v>
      </c>
      <c r="G1348" s="332" t="s">
        <v>2130</v>
      </c>
      <c r="J1348" s="332" t="s">
        <v>1265</v>
      </c>
    </row>
    <row r="1349" spans="1:10" x14ac:dyDescent="0.25">
      <c r="A1349" s="332">
        <v>1661</v>
      </c>
      <c r="B1349" s="332">
        <v>60</v>
      </c>
      <c r="C1349" s="332" t="s">
        <v>2127</v>
      </c>
      <c r="D1349" s="332" t="s">
        <v>2128</v>
      </c>
      <c r="E1349" s="333">
        <v>44846.847453703704</v>
      </c>
      <c r="F1349" s="332" t="s">
        <v>2129</v>
      </c>
      <c r="G1349" s="332" t="s">
        <v>2130</v>
      </c>
      <c r="J1349" s="332" t="s">
        <v>1265</v>
      </c>
    </row>
    <row r="1350" spans="1:10" x14ac:dyDescent="0.25">
      <c r="A1350" s="332">
        <v>1662</v>
      </c>
      <c r="B1350" s="332">
        <v>61</v>
      </c>
      <c r="C1350" s="332" t="s">
        <v>2127</v>
      </c>
      <c r="D1350" s="332" t="s">
        <v>2128</v>
      </c>
      <c r="E1350" s="333">
        <v>44846.847453703704</v>
      </c>
      <c r="F1350" s="332" t="s">
        <v>2129</v>
      </c>
      <c r="G1350" s="332" t="s">
        <v>2130</v>
      </c>
      <c r="J1350" s="332" t="s">
        <v>1265</v>
      </c>
    </row>
    <row r="1351" spans="1:10" x14ac:dyDescent="0.25">
      <c r="A1351" s="332">
        <v>1663</v>
      </c>
      <c r="B1351" s="332">
        <v>62</v>
      </c>
      <c r="C1351" s="332" t="s">
        <v>2127</v>
      </c>
      <c r="D1351" s="332" t="s">
        <v>2128</v>
      </c>
      <c r="E1351" s="333">
        <v>44846.847453703704</v>
      </c>
      <c r="F1351" s="332" t="s">
        <v>2129</v>
      </c>
      <c r="G1351" s="332" t="s">
        <v>2130</v>
      </c>
      <c r="J1351" s="332" t="s">
        <v>1265</v>
      </c>
    </row>
    <row r="1352" spans="1:10" x14ac:dyDescent="0.25">
      <c r="A1352" s="332">
        <v>1664</v>
      </c>
      <c r="B1352" s="332">
        <v>63</v>
      </c>
      <c r="C1352" s="332" t="s">
        <v>2127</v>
      </c>
      <c r="D1352" s="332" t="s">
        <v>2128</v>
      </c>
      <c r="E1352" s="333">
        <v>44846.847453703704</v>
      </c>
      <c r="F1352" s="332" t="s">
        <v>2129</v>
      </c>
      <c r="G1352" s="332" t="s">
        <v>2130</v>
      </c>
      <c r="J1352" s="332" t="s">
        <v>1265</v>
      </c>
    </row>
    <row r="1353" spans="1:10" x14ac:dyDescent="0.25">
      <c r="A1353" s="332">
        <v>1665</v>
      </c>
      <c r="B1353" s="332">
        <v>64</v>
      </c>
      <c r="C1353" s="332" t="s">
        <v>2127</v>
      </c>
      <c r="D1353" s="332" t="s">
        <v>2128</v>
      </c>
      <c r="E1353" s="333">
        <v>44846.847453703704</v>
      </c>
      <c r="F1353" s="332" t="s">
        <v>2129</v>
      </c>
      <c r="G1353" s="332" t="s">
        <v>2130</v>
      </c>
      <c r="J1353" s="332" t="s">
        <v>1265</v>
      </c>
    </row>
    <row r="1354" spans="1:10" x14ac:dyDescent="0.25">
      <c r="A1354" s="332">
        <v>1666</v>
      </c>
      <c r="B1354" s="332">
        <v>65</v>
      </c>
      <c r="C1354" s="332" t="s">
        <v>2127</v>
      </c>
      <c r="D1354" s="332" t="s">
        <v>2128</v>
      </c>
      <c r="E1354" s="333">
        <v>44846.847453703704</v>
      </c>
      <c r="F1354" s="332" t="s">
        <v>2129</v>
      </c>
      <c r="G1354" s="332" t="s">
        <v>2130</v>
      </c>
      <c r="J1354" s="332" t="s">
        <v>1265</v>
      </c>
    </row>
    <row r="1355" spans="1:10" x14ac:dyDescent="0.25">
      <c r="A1355" s="332">
        <v>1667</v>
      </c>
      <c r="B1355" s="332">
        <v>67</v>
      </c>
      <c r="C1355" s="332" t="s">
        <v>2127</v>
      </c>
      <c r="D1355" s="332" t="s">
        <v>2128</v>
      </c>
      <c r="E1355" s="333">
        <v>44846.847453703704</v>
      </c>
      <c r="F1355" s="332" t="s">
        <v>2129</v>
      </c>
      <c r="G1355" s="332" t="s">
        <v>2130</v>
      </c>
      <c r="J1355" s="332" t="s">
        <v>1265</v>
      </c>
    </row>
    <row r="1356" spans="1:10" x14ac:dyDescent="0.25">
      <c r="A1356" s="332">
        <v>1668</v>
      </c>
      <c r="B1356" s="332">
        <v>68</v>
      </c>
      <c r="C1356" s="332" t="s">
        <v>2127</v>
      </c>
      <c r="D1356" s="332" t="s">
        <v>2128</v>
      </c>
      <c r="E1356" s="333">
        <v>44846.847453703704</v>
      </c>
      <c r="F1356" s="332" t="s">
        <v>2129</v>
      </c>
      <c r="G1356" s="332" t="s">
        <v>2130</v>
      </c>
      <c r="J1356" s="332" t="s">
        <v>1265</v>
      </c>
    </row>
    <row r="1357" spans="1:10" x14ac:dyDescent="0.25">
      <c r="A1357" s="332">
        <v>1669</v>
      </c>
      <c r="B1357" s="332">
        <v>69</v>
      </c>
      <c r="C1357" s="332" t="s">
        <v>2127</v>
      </c>
      <c r="D1357" s="332" t="s">
        <v>2128</v>
      </c>
      <c r="E1357" s="333">
        <v>44846.847453703704</v>
      </c>
      <c r="F1357" s="332" t="s">
        <v>2129</v>
      </c>
      <c r="G1357" s="332" t="s">
        <v>2130</v>
      </c>
      <c r="J1357" s="332" t="s">
        <v>1265</v>
      </c>
    </row>
    <row r="1358" spans="1:10" x14ac:dyDescent="0.25">
      <c r="A1358" s="332">
        <v>1670</v>
      </c>
      <c r="B1358" s="332">
        <v>70</v>
      </c>
      <c r="C1358" s="332" t="s">
        <v>2127</v>
      </c>
      <c r="D1358" s="332" t="s">
        <v>2128</v>
      </c>
      <c r="E1358" s="333">
        <v>44846.847453703704</v>
      </c>
      <c r="F1358" s="332" t="s">
        <v>2129</v>
      </c>
      <c r="G1358" s="332" t="s">
        <v>2130</v>
      </c>
      <c r="J1358" s="332" t="s">
        <v>1265</v>
      </c>
    </row>
    <row r="1359" spans="1:10" x14ac:dyDescent="0.25">
      <c r="A1359" s="332">
        <v>1671</v>
      </c>
      <c r="B1359" s="332">
        <v>71</v>
      </c>
      <c r="C1359" s="332" t="s">
        <v>2127</v>
      </c>
      <c r="D1359" s="332" t="s">
        <v>2128</v>
      </c>
      <c r="E1359" s="333">
        <v>44846.847453703704</v>
      </c>
      <c r="F1359" s="332" t="s">
        <v>2129</v>
      </c>
      <c r="G1359" s="332" t="s">
        <v>2130</v>
      </c>
      <c r="J1359" s="332" t="s">
        <v>1265</v>
      </c>
    </row>
    <row r="1360" spans="1:10" x14ac:dyDescent="0.25">
      <c r="A1360" s="332">
        <v>1672</v>
      </c>
      <c r="B1360" s="332">
        <v>72</v>
      </c>
      <c r="C1360" s="332" t="s">
        <v>2127</v>
      </c>
      <c r="D1360" s="332" t="s">
        <v>2128</v>
      </c>
      <c r="E1360" s="333">
        <v>44846.847453703704</v>
      </c>
      <c r="F1360" s="332" t="s">
        <v>2129</v>
      </c>
      <c r="G1360" s="332" t="s">
        <v>2130</v>
      </c>
      <c r="J1360" s="332" t="s">
        <v>1265</v>
      </c>
    </row>
    <row r="1361" spans="1:10" x14ac:dyDescent="0.25">
      <c r="A1361" s="332">
        <v>1673</v>
      </c>
      <c r="B1361" s="332">
        <v>73</v>
      </c>
      <c r="C1361" s="332" t="s">
        <v>2127</v>
      </c>
      <c r="D1361" s="332" t="s">
        <v>2128</v>
      </c>
      <c r="E1361" s="333">
        <v>44846.847453703704</v>
      </c>
      <c r="F1361" s="332" t="s">
        <v>2129</v>
      </c>
      <c r="G1361" s="332" t="s">
        <v>2130</v>
      </c>
      <c r="J1361" s="332" t="s">
        <v>1265</v>
      </c>
    </row>
    <row r="1362" spans="1:10" x14ac:dyDescent="0.25">
      <c r="A1362" s="332">
        <v>1674</v>
      </c>
      <c r="B1362" s="332">
        <v>76</v>
      </c>
      <c r="C1362" s="332" t="s">
        <v>2127</v>
      </c>
      <c r="D1362" s="332" t="s">
        <v>2128</v>
      </c>
      <c r="E1362" s="333">
        <v>44846.847453703704</v>
      </c>
      <c r="F1362" s="332" t="s">
        <v>2129</v>
      </c>
      <c r="G1362" s="332" t="s">
        <v>2130</v>
      </c>
      <c r="J1362" s="332" t="s">
        <v>1265</v>
      </c>
    </row>
    <row r="1363" spans="1:10" x14ac:dyDescent="0.25">
      <c r="A1363" s="332">
        <v>1675</v>
      </c>
      <c r="B1363" s="332">
        <v>77</v>
      </c>
      <c r="C1363" s="332" t="s">
        <v>2127</v>
      </c>
      <c r="D1363" s="332" t="s">
        <v>2128</v>
      </c>
      <c r="E1363" s="333">
        <v>44846.847453703704</v>
      </c>
      <c r="F1363" s="332" t="s">
        <v>2129</v>
      </c>
      <c r="G1363" s="332" t="s">
        <v>2130</v>
      </c>
      <c r="J1363" s="332" t="s">
        <v>1265</v>
      </c>
    </row>
    <row r="1364" spans="1:10" x14ac:dyDescent="0.25">
      <c r="A1364" s="332">
        <v>1676</v>
      </c>
      <c r="B1364" s="332">
        <v>78</v>
      </c>
      <c r="C1364" s="332" t="s">
        <v>2127</v>
      </c>
      <c r="D1364" s="332" t="s">
        <v>2128</v>
      </c>
      <c r="E1364" s="333">
        <v>44846.847453703704</v>
      </c>
      <c r="F1364" s="332" t="s">
        <v>2129</v>
      </c>
      <c r="G1364" s="332" t="s">
        <v>2130</v>
      </c>
      <c r="J1364" s="332" t="s">
        <v>1265</v>
      </c>
    </row>
    <row r="1365" spans="1:10" x14ac:dyDescent="0.25">
      <c r="A1365" s="332">
        <v>1677</v>
      </c>
      <c r="B1365" s="332">
        <v>79</v>
      </c>
      <c r="C1365" s="332" t="s">
        <v>2127</v>
      </c>
      <c r="D1365" s="332" t="s">
        <v>2128</v>
      </c>
      <c r="E1365" s="333">
        <v>44846.847453703704</v>
      </c>
      <c r="F1365" s="332" t="s">
        <v>2129</v>
      </c>
      <c r="G1365" s="332" t="s">
        <v>2130</v>
      </c>
      <c r="J1365" s="332" t="s">
        <v>1265</v>
      </c>
    </row>
    <row r="1366" spans="1:10" x14ac:dyDescent="0.25">
      <c r="A1366" s="332">
        <v>1678</v>
      </c>
      <c r="B1366" s="332">
        <v>80</v>
      </c>
      <c r="C1366" s="332" t="s">
        <v>2127</v>
      </c>
      <c r="D1366" s="332" t="s">
        <v>2128</v>
      </c>
      <c r="E1366" s="333">
        <v>44846.847453703704</v>
      </c>
      <c r="F1366" s="332" t="s">
        <v>2129</v>
      </c>
      <c r="G1366" s="332" t="s">
        <v>2130</v>
      </c>
      <c r="J1366" s="332" t="s">
        <v>1265</v>
      </c>
    </row>
    <row r="1367" spans="1:10" x14ac:dyDescent="0.25">
      <c r="A1367" s="332">
        <v>1679</v>
      </c>
      <c r="B1367" s="332">
        <v>81</v>
      </c>
      <c r="C1367" s="332" t="s">
        <v>2127</v>
      </c>
      <c r="D1367" s="332" t="s">
        <v>2128</v>
      </c>
      <c r="E1367" s="333">
        <v>44846.847453703704</v>
      </c>
      <c r="F1367" s="332" t="s">
        <v>2129</v>
      </c>
      <c r="G1367" s="332" t="s">
        <v>2130</v>
      </c>
      <c r="J1367" s="332" t="s">
        <v>1265</v>
      </c>
    </row>
    <row r="1368" spans="1:10" x14ac:dyDescent="0.25">
      <c r="A1368" s="332">
        <v>1680</v>
      </c>
      <c r="B1368" s="332">
        <v>84</v>
      </c>
      <c r="C1368" s="332" t="s">
        <v>2127</v>
      </c>
      <c r="D1368" s="332" t="s">
        <v>2128</v>
      </c>
      <c r="E1368" s="333">
        <v>44846.847453703704</v>
      </c>
      <c r="F1368" s="332" t="s">
        <v>2129</v>
      </c>
      <c r="G1368" s="332" t="s">
        <v>2130</v>
      </c>
      <c r="J1368" s="332" t="s">
        <v>1265</v>
      </c>
    </row>
    <row r="1369" spans="1:10" x14ac:dyDescent="0.25">
      <c r="A1369" s="332">
        <v>1681</v>
      </c>
      <c r="B1369" s="332">
        <v>85</v>
      </c>
      <c r="C1369" s="332" t="s">
        <v>2127</v>
      </c>
      <c r="D1369" s="332" t="s">
        <v>2128</v>
      </c>
      <c r="E1369" s="333">
        <v>44846.847453703704</v>
      </c>
      <c r="F1369" s="332" t="s">
        <v>2129</v>
      </c>
      <c r="G1369" s="332" t="s">
        <v>2130</v>
      </c>
      <c r="J1369" s="332" t="s">
        <v>1265</v>
      </c>
    </row>
    <row r="1370" spans="1:10" x14ac:dyDescent="0.25">
      <c r="A1370" s="332">
        <v>1682</v>
      </c>
      <c r="B1370" s="332">
        <v>87</v>
      </c>
      <c r="C1370" s="332" t="s">
        <v>2127</v>
      </c>
      <c r="D1370" s="332" t="s">
        <v>2128</v>
      </c>
      <c r="E1370" s="333">
        <v>44846.847453703704</v>
      </c>
      <c r="F1370" s="332" t="s">
        <v>2129</v>
      </c>
      <c r="G1370" s="332" t="s">
        <v>2130</v>
      </c>
      <c r="J1370" s="332" t="s">
        <v>1265</v>
      </c>
    </row>
    <row r="1371" spans="1:10" x14ac:dyDescent="0.25">
      <c r="A1371" s="332">
        <v>1683</v>
      </c>
      <c r="B1371" s="332">
        <v>88</v>
      </c>
      <c r="C1371" s="332" t="s">
        <v>2127</v>
      </c>
      <c r="D1371" s="332" t="s">
        <v>2128</v>
      </c>
      <c r="E1371" s="333">
        <v>44846.847453703704</v>
      </c>
      <c r="F1371" s="332" t="s">
        <v>2129</v>
      </c>
      <c r="G1371" s="332" t="s">
        <v>2130</v>
      </c>
      <c r="J1371" s="332" t="s">
        <v>1265</v>
      </c>
    </row>
    <row r="1372" spans="1:10" x14ac:dyDescent="0.25">
      <c r="A1372" s="332">
        <v>1684</v>
      </c>
      <c r="B1372" s="332">
        <v>90</v>
      </c>
      <c r="C1372" s="332" t="s">
        <v>2127</v>
      </c>
      <c r="D1372" s="332" t="s">
        <v>2128</v>
      </c>
      <c r="E1372" s="333">
        <v>44846.847453703704</v>
      </c>
      <c r="F1372" s="332" t="s">
        <v>2129</v>
      </c>
      <c r="G1372" s="332" t="s">
        <v>2130</v>
      </c>
      <c r="J1372" s="332" t="s">
        <v>1265</v>
      </c>
    </row>
    <row r="1373" spans="1:10" x14ac:dyDescent="0.25">
      <c r="A1373" s="332">
        <v>1685</v>
      </c>
      <c r="B1373" s="332">
        <v>95</v>
      </c>
      <c r="C1373" s="332" t="s">
        <v>2127</v>
      </c>
      <c r="D1373" s="332" t="s">
        <v>2128</v>
      </c>
      <c r="E1373" s="333">
        <v>44846.847453703704</v>
      </c>
      <c r="F1373" s="332" t="s">
        <v>2129</v>
      </c>
      <c r="G1373" s="332" t="s">
        <v>2130</v>
      </c>
      <c r="J1373" s="332" t="s">
        <v>1265</v>
      </c>
    </row>
    <row r="1374" spans="1:10" x14ac:dyDescent="0.25">
      <c r="A1374" s="332">
        <v>1686</v>
      </c>
      <c r="B1374" s="332">
        <v>97</v>
      </c>
      <c r="C1374" s="332" t="s">
        <v>2127</v>
      </c>
      <c r="D1374" s="332" t="s">
        <v>2128</v>
      </c>
      <c r="E1374" s="333">
        <v>44846.847453703704</v>
      </c>
      <c r="F1374" s="332" t="s">
        <v>2129</v>
      </c>
      <c r="G1374" s="332" t="s">
        <v>2130</v>
      </c>
      <c r="J1374" s="332" t="s">
        <v>1265</v>
      </c>
    </row>
    <row r="1375" spans="1:10" x14ac:dyDescent="0.25">
      <c r="A1375" s="332">
        <v>1687</v>
      </c>
      <c r="B1375" s="332">
        <v>98</v>
      </c>
      <c r="C1375" s="332" t="s">
        <v>2127</v>
      </c>
      <c r="D1375" s="332" t="s">
        <v>2128</v>
      </c>
      <c r="E1375" s="333">
        <v>44846.847453703704</v>
      </c>
      <c r="F1375" s="332" t="s">
        <v>2129</v>
      </c>
      <c r="G1375" s="332" t="s">
        <v>2130</v>
      </c>
      <c r="J1375" s="332" t="s">
        <v>1265</v>
      </c>
    </row>
    <row r="1376" spans="1:10" x14ac:dyDescent="0.25">
      <c r="A1376" s="332">
        <v>1688</v>
      </c>
      <c r="B1376" s="332">
        <v>99</v>
      </c>
      <c r="C1376" s="332" t="s">
        <v>2127</v>
      </c>
      <c r="D1376" s="332" t="s">
        <v>2128</v>
      </c>
      <c r="E1376" s="333">
        <v>44846.847453703704</v>
      </c>
      <c r="F1376" s="332" t="s">
        <v>2129</v>
      </c>
      <c r="G1376" s="332" t="s">
        <v>2130</v>
      </c>
      <c r="J1376" s="332" t="s">
        <v>1265</v>
      </c>
    </row>
    <row r="1377" spans="1:10" x14ac:dyDescent="0.25">
      <c r="A1377" s="332">
        <v>1689</v>
      </c>
      <c r="B1377" s="332">
        <v>100</v>
      </c>
      <c r="C1377" s="332" t="s">
        <v>2127</v>
      </c>
      <c r="D1377" s="332" t="s">
        <v>2128</v>
      </c>
      <c r="E1377" s="333">
        <v>44846.847453703704</v>
      </c>
      <c r="F1377" s="332" t="s">
        <v>2129</v>
      </c>
      <c r="G1377" s="332" t="s">
        <v>2130</v>
      </c>
      <c r="J1377" s="332" t="s">
        <v>1265</v>
      </c>
    </row>
    <row r="1378" spans="1:10" x14ac:dyDescent="0.25">
      <c r="A1378" s="332">
        <v>1690</v>
      </c>
      <c r="B1378" s="332">
        <v>101</v>
      </c>
      <c r="C1378" s="332" t="s">
        <v>2127</v>
      </c>
      <c r="D1378" s="332" t="s">
        <v>2128</v>
      </c>
      <c r="E1378" s="333">
        <v>44846.847453703704</v>
      </c>
      <c r="F1378" s="332" t="s">
        <v>2129</v>
      </c>
      <c r="G1378" s="332" t="s">
        <v>2130</v>
      </c>
      <c r="J1378" s="332" t="s">
        <v>1265</v>
      </c>
    </row>
    <row r="1379" spans="1:10" x14ac:dyDescent="0.25">
      <c r="A1379" s="332">
        <v>1691</v>
      </c>
      <c r="B1379" s="332">
        <v>102</v>
      </c>
      <c r="C1379" s="332" t="s">
        <v>2127</v>
      </c>
      <c r="D1379" s="332" t="s">
        <v>2128</v>
      </c>
      <c r="E1379" s="333">
        <v>44846.847453703704</v>
      </c>
      <c r="F1379" s="332" t="s">
        <v>2129</v>
      </c>
      <c r="G1379" s="332" t="s">
        <v>2130</v>
      </c>
      <c r="J1379" s="332" t="s">
        <v>1265</v>
      </c>
    </row>
    <row r="1380" spans="1:10" x14ac:dyDescent="0.25">
      <c r="A1380" s="332">
        <v>1692</v>
      </c>
      <c r="B1380" s="332">
        <v>103</v>
      </c>
      <c r="C1380" s="332" t="s">
        <v>2127</v>
      </c>
      <c r="D1380" s="332" t="s">
        <v>2128</v>
      </c>
      <c r="E1380" s="333">
        <v>44846.847453703704</v>
      </c>
      <c r="F1380" s="332" t="s">
        <v>2129</v>
      </c>
      <c r="G1380" s="332" t="s">
        <v>2130</v>
      </c>
      <c r="J1380" s="332" t="s">
        <v>1265</v>
      </c>
    </row>
    <row r="1381" spans="1:10" x14ac:dyDescent="0.25">
      <c r="A1381" s="332">
        <v>1693</v>
      </c>
      <c r="B1381" s="332">
        <v>104</v>
      </c>
      <c r="C1381" s="332" t="s">
        <v>2127</v>
      </c>
      <c r="D1381" s="332" t="s">
        <v>2128</v>
      </c>
      <c r="E1381" s="333">
        <v>44846.847453703704</v>
      </c>
      <c r="F1381" s="332" t="s">
        <v>2129</v>
      </c>
      <c r="G1381" s="332" t="s">
        <v>2130</v>
      </c>
      <c r="J1381" s="332" t="s">
        <v>1265</v>
      </c>
    </row>
    <row r="1382" spans="1:10" x14ac:dyDescent="0.25">
      <c r="A1382" s="332">
        <v>1694</v>
      </c>
      <c r="B1382" s="332">
        <v>105</v>
      </c>
      <c r="C1382" s="332" t="s">
        <v>2127</v>
      </c>
      <c r="D1382" s="332" t="s">
        <v>2128</v>
      </c>
      <c r="E1382" s="333">
        <v>44846.847453703704</v>
      </c>
      <c r="F1382" s="332" t="s">
        <v>2129</v>
      </c>
      <c r="G1382" s="332" t="s">
        <v>2130</v>
      </c>
      <c r="J1382" s="332" t="s">
        <v>1265</v>
      </c>
    </row>
    <row r="1383" spans="1:10" x14ac:dyDescent="0.25">
      <c r="A1383" s="332">
        <v>1695</v>
      </c>
      <c r="B1383" s="332">
        <v>106</v>
      </c>
      <c r="C1383" s="332" t="s">
        <v>2127</v>
      </c>
      <c r="D1383" s="332" t="s">
        <v>2128</v>
      </c>
      <c r="E1383" s="333">
        <v>44846.847453703704</v>
      </c>
      <c r="F1383" s="332" t="s">
        <v>2129</v>
      </c>
      <c r="G1383" s="332" t="s">
        <v>2130</v>
      </c>
      <c r="J1383" s="332" t="s">
        <v>1265</v>
      </c>
    </row>
    <row r="1384" spans="1:10" x14ac:dyDescent="0.25">
      <c r="A1384" s="332">
        <v>1696</v>
      </c>
      <c r="B1384" s="332">
        <v>107</v>
      </c>
      <c r="C1384" s="332" t="s">
        <v>2127</v>
      </c>
      <c r="D1384" s="332" t="s">
        <v>2128</v>
      </c>
      <c r="E1384" s="333">
        <v>44846.847453703704</v>
      </c>
      <c r="F1384" s="332" t="s">
        <v>2129</v>
      </c>
      <c r="G1384" s="332" t="s">
        <v>2130</v>
      </c>
      <c r="J1384" s="332" t="s">
        <v>1265</v>
      </c>
    </row>
    <row r="1385" spans="1:10" x14ac:dyDescent="0.25">
      <c r="A1385" s="332">
        <v>1697</v>
      </c>
      <c r="B1385" s="332">
        <v>108</v>
      </c>
      <c r="C1385" s="332" t="s">
        <v>2127</v>
      </c>
      <c r="D1385" s="332" t="s">
        <v>2128</v>
      </c>
      <c r="E1385" s="333">
        <v>44846.847453703704</v>
      </c>
      <c r="F1385" s="332" t="s">
        <v>2129</v>
      </c>
      <c r="G1385" s="332" t="s">
        <v>2130</v>
      </c>
      <c r="J1385" s="332" t="s">
        <v>1265</v>
      </c>
    </row>
    <row r="1386" spans="1:10" x14ac:dyDescent="0.25">
      <c r="A1386" s="332">
        <v>1698</v>
      </c>
      <c r="B1386" s="332">
        <v>109</v>
      </c>
      <c r="C1386" s="332" t="s">
        <v>2127</v>
      </c>
      <c r="D1386" s="332" t="s">
        <v>2128</v>
      </c>
      <c r="E1386" s="333">
        <v>44846.847453703704</v>
      </c>
      <c r="F1386" s="332" t="s">
        <v>2129</v>
      </c>
      <c r="G1386" s="332" t="s">
        <v>2130</v>
      </c>
      <c r="J1386" s="332" t="s">
        <v>1265</v>
      </c>
    </row>
    <row r="1387" spans="1:10" x14ac:dyDescent="0.25">
      <c r="A1387" s="332">
        <v>1699</v>
      </c>
      <c r="B1387" s="332">
        <v>110</v>
      </c>
      <c r="C1387" s="332" t="s">
        <v>2127</v>
      </c>
      <c r="D1387" s="332" t="s">
        <v>2128</v>
      </c>
      <c r="E1387" s="333">
        <v>44846.847453703704</v>
      </c>
      <c r="F1387" s="332" t="s">
        <v>2129</v>
      </c>
      <c r="G1387" s="332" t="s">
        <v>2130</v>
      </c>
      <c r="J1387" s="332" t="s">
        <v>1265</v>
      </c>
    </row>
    <row r="1388" spans="1:10" x14ac:dyDescent="0.25">
      <c r="A1388" s="332">
        <v>1700</v>
      </c>
      <c r="B1388" s="332">
        <v>111</v>
      </c>
      <c r="C1388" s="332" t="s">
        <v>2127</v>
      </c>
      <c r="D1388" s="332" t="s">
        <v>2128</v>
      </c>
      <c r="E1388" s="333">
        <v>44846.847453703704</v>
      </c>
      <c r="F1388" s="332" t="s">
        <v>2129</v>
      </c>
      <c r="G1388" s="332" t="s">
        <v>2130</v>
      </c>
      <c r="J1388" s="332" t="s">
        <v>1265</v>
      </c>
    </row>
    <row r="1389" spans="1:10" x14ac:dyDescent="0.25">
      <c r="A1389" s="332">
        <v>1701</v>
      </c>
      <c r="B1389" s="332">
        <v>112</v>
      </c>
      <c r="C1389" s="332" t="s">
        <v>2127</v>
      </c>
      <c r="D1389" s="332" t="s">
        <v>2128</v>
      </c>
      <c r="E1389" s="333">
        <v>44846.847453703704</v>
      </c>
      <c r="F1389" s="332" t="s">
        <v>2129</v>
      </c>
      <c r="G1389" s="332" t="s">
        <v>2130</v>
      </c>
      <c r="J1389" s="332" t="s">
        <v>1265</v>
      </c>
    </row>
    <row r="1390" spans="1:10" x14ac:dyDescent="0.25">
      <c r="A1390" s="332">
        <v>1702</v>
      </c>
      <c r="B1390" s="332">
        <v>113</v>
      </c>
      <c r="C1390" s="332" t="s">
        <v>2127</v>
      </c>
      <c r="D1390" s="332" t="s">
        <v>2128</v>
      </c>
      <c r="E1390" s="333">
        <v>44846.847453703704</v>
      </c>
      <c r="F1390" s="332" t="s">
        <v>2129</v>
      </c>
      <c r="G1390" s="332" t="s">
        <v>2130</v>
      </c>
      <c r="J1390" s="332" t="s">
        <v>1265</v>
      </c>
    </row>
    <row r="1391" spans="1:10" x14ac:dyDescent="0.25">
      <c r="A1391" s="332">
        <v>1703</v>
      </c>
      <c r="B1391" s="332">
        <v>114</v>
      </c>
      <c r="C1391" s="332" t="s">
        <v>2127</v>
      </c>
      <c r="D1391" s="332" t="s">
        <v>2128</v>
      </c>
      <c r="E1391" s="333">
        <v>44846.847453703704</v>
      </c>
      <c r="F1391" s="332" t="s">
        <v>2129</v>
      </c>
      <c r="G1391" s="332" t="s">
        <v>2130</v>
      </c>
      <c r="J1391" s="332" t="s">
        <v>1265</v>
      </c>
    </row>
    <row r="1392" spans="1:10" x14ac:dyDescent="0.25">
      <c r="A1392" s="332">
        <v>1704</v>
      </c>
      <c r="B1392" s="332">
        <v>115</v>
      </c>
      <c r="C1392" s="332" t="s">
        <v>2127</v>
      </c>
      <c r="D1392" s="332" t="s">
        <v>2128</v>
      </c>
      <c r="E1392" s="333">
        <v>44846.847453703704</v>
      </c>
      <c r="F1392" s="332" t="s">
        <v>2129</v>
      </c>
      <c r="G1392" s="332" t="s">
        <v>2130</v>
      </c>
      <c r="J1392" s="332" t="s">
        <v>1265</v>
      </c>
    </row>
    <row r="1393" spans="1:10" x14ac:dyDescent="0.25">
      <c r="A1393" s="332">
        <v>1705</v>
      </c>
      <c r="B1393" s="332">
        <v>116</v>
      </c>
      <c r="C1393" s="332" t="s">
        <v>2127</v>
      </c>
      <c r="D1393" s="332" t="s">
        <v>2128</v>
      </c>
      <c r="E1393" s="333">
        <v>44846.847453703704</v>
      </c>
      <c r="F1393" s="332" t="s">
        <v>2129</v>
      </c>
      <c r="G1393" s="332" t="s">
        <v>2130</v>
      </c>
      <c r="J1393" s="332" t="s">
        <v>1265</v>
      </c>
    </row>
    <row r="1394" spans="1:10" x14ac:dyDescent="0.25">
      <c r="A1394" s="332">
        <v>1706</v>
      </c>
      <c r="B1394" s="332">
        <v>117</v>
      </c>
      <c r="C1394" s="332" t="s">
        <v>2127</v>
      </c>
      <c r="D1394" s="332" t="s">
        <v>2128</v>
      </c>
      <c r="E1394" s="333">
        <v>45128.875009004631</v>
      </c>
      <c r="F1394" s="332" t="s">
        <v>2129</v>
      </c>
      <c r="G1394" s="332" t="s">
        <v>756</v>
      </c>
      <c r="J1394" s="332" t="s">
        <v>1265</v>
      </c>
    </row>
    <row r="1395" spans="1:10" x14ac:dyDescent="0.25">
      <c r="A1395" s="332">
        <v>1707</v>
      </c>
      <c r="B1395" s="332">
        <v>118</v>
      </c>
      <c r="C1395" s="332" t="s">
        <v>2127</v>
      </c>
      <c r="D1395" s="332" t="s">
        <v>2128</v>
      </c>
      <c r="E1395" s="333">
        <v>45120.423726851855</v>
      </c>
      <c r="F1395" s="332" t="s">
        <v>2129</v>
      </c>
      <c r="G1395" s="332" t="s">
        <v>756</v>
      </c>
      <c r="J1395" s="332" t="s">
        <v>1265</v>
      </c>
    </row>
    <row r="1396" spans="1:10" x14ac:dyDescent="0.25">
      <c r="A1396" s="332">
        <v>1708</v>
      </c>
      <c r="B1396" s="332">
        <v>119</v>
      </c>
      <c r="C1396" s="332" t="s">
        <v>2127</v>
      </c>
      <c r="D1396" s="332" t="s">
        <v>2128</v>
      </c>
      <c r="E1396" s="333">
        <v>45120.423726851855</v>
      </c>
      <c r="F1396" s="332" t="s">
        <v>2129</v>
      </c>
      <c r="G1396" s="332" t="s">
        <v>756</v>
      </c>
      <c r="J1396" s="332" t="s">
        <v>1265</v>
      </c>
    </row>
    <row r="1397" spans="1:10" x14ac:dyDescent="0.25">
      <c r="A1397" s="332">
        <v>1709</v>
      </c>
      <c r="B1397" s="332">
        <v>120</v>
      </c>
      <c r="C1397" s="332" t="s">
        <v>2127</v>
      </c>
      <c r="D1397" s="332" t="s">
        <v>2128</v>
      </c>
      <c r="E1397" s="333">
        <v>44846.847453703704</v>
      </c>
      <c r="F1397" s="332" t="s">
        <v>2129</v>
      </c>
      <c r="G1397" s="332" t="s">
        <v>2130</v>
      </c>
      <c r="J1397" s="332" t="s">
        <v>1265</v>
      </c>
    </row>
    <row r="1398" spans="1:10" x14ac:dyDescent="0.25">
      <c r="A1398" s="332">
        <v>1710</v>
      </c>
      <c r="B1398" s="332">
        <v>121</v>
      </c>
      <c r="C1398" s="332" t="s">
        <v>2127</v>
      </c>
      <c r="D1398" s="332" t="s">
        <v>2128</v>
      </c>
      <c r="E1398" s="333">
        <v>44846.847453703704</v>
      </c>
      <c r="F1398" s="332" t="s">
        <v>2129</v>
      </c>
      <c r="G1398" s="332" t="s">
        <v>2130</v>
      </c>
      <c r="J1398" s="332" t="s">
        <v>1265</v>
      </c>
    </row>
    <row r="1399" spans="1:10" x14ac:dyDescent="0.25">
      <c r="A1399" s="332">
        <v>1711</v>
      </c>
      <c r="B1399" s="332">
        <v>122</v>
      </c>
      <c r="C1399" s="332" t="s">
        <v>2127</v>
      </c>
      <c r="D1399" s="332" t="s">
        <v>2128</v>
      </c>
      <c r="E1399" s="333">
        <v>44846.847453703704</v>
      </c>
      <c r="F1399" s="332" t="s">
        <v>2129</v>
      </c>
      <c r="G1399" s="332" t="s">
        <v>2130</v>
      </c>
      <c r="J1399" s="332" t="s">
        <v>1265</v>
      </c>
    </row>
    <row r="1400" spans="1:10" x14ac:dyDescent="0.25">
      <c r="A1400" s="332">
        <v>1712</v>
      </c>
      <c r="B1400" s="332">
        <v>123</v>
      </c>
      <c r="C1400" s="332" t="s">
        <v>2127</v>
      </c>
      <c r="D1400" s="332" t="s">
        <v>2128</v>
      </c>
      <c r="E1400" s="333">
        <v>44846.847453703704</v>
      </c>
      <c r="F1400" s="332" t="s">
        <v>2129</v>
      </c>
      <c r="G1400" s="332" t="s">
        <v>2130</v>
      </c>
      <c r="J1400" s="332" t="s">
        <v>1265</v>
      </c>
    </row>
    <row r="1401" spans="1:10" x14ac:dyDescent="0.25">
      <c r="A1401" s="332">
        <v>1713</v>
      </c>
      <c r="B1401" s="332">
        <v>124</v>
      </c>
      <c r="C1401" s="332" t="s">
        <v>2127</v>
      </c>
      <c r="D1401" s="332" t="s">
        <v>2128</v>
      </c>
      <c r="E1401" s="333">
        <v>44846.847453703704</v>
      </c>
      <c r="F1401" s="332" t="s">
        <v>2129</v>
      </c>
      <c r="G1401" s="332" t="s">
        <v>2130</v>
      </c>
      <c r="J1401" s="332" t="s">
        <v>1265</v>
      </c>
    </row>
    <row r="1402" spans="1:10" x14ac:dyDescent="0.25">
      <c r="A1402" s="332">
        <v>1714</v>
      </c>
      <c r="B1402" s="332">
        <v>127</v>
      </c>
      <c r="C1402" s="332" t="s">
        <v>2127</v>
      </c>
      <c r="D1402" s="332" t="s">
        <v>2128</v>
      </c>
      <c r="E1402" s="333">
        <v>44846.847453703704</v>
      </c>
      <c r="F1402" s="332" t="s">
        <v>2129</v>
      </c>
      <c r="G1402" s="332" t="s">
        <v>2130</v>
      </c>
      <c r="J1402" s="332" t="s">
        <v>1265</v>
      </c>
    </row>
    <row r="1403" spans="1:10" x14ac:dyDescent="0.25">
      <c r="A1403" s="332">
        <v>1715</v>
      </c>
      <c r="B1403" s="332">
        <v>130</v>
      </c>
      <c r="C1403" s="332" t="s">
        <v>2127</v>
      </c>
      <c r="D1403" s="332" t="s">
        <v>2128</v>
      </c>
      <c r="E1403" s="333">
        <v>44846.847453703704</v>
      </c>
      <c r="F1403" s="332" t="s">
        <v>2129</v>
      </c>
      <c r="G1403" s="332" t="s">
        <v>2130</v>
      </c>
      <c r="J1403" s="332" t="s">
        <v>1265</v>
      </c>
    </row>
    <row r="1404" spans="1:10" x14ac:dyDescent="0.25">
      <c r="A1404" s="332">
        <v>1716</v>
      </c>
      <c r="B1404" s="332">
        <v>132</v>
      </c>
      <c r="C1404" s="332" t="s">
        <v>2127</v>
      </c>
      <c r="D1404" s="332" t="s">
        <v>2128</v>
      </c>
      <c r="E1404" s="333">
        <v>44846.847453703704</v>
      </c>
      <c r="F1404" s="332" t="s">
        <v>2129</v>
      </c>
      <c r="G1404" s="332" t="s">
        <v>2130</v>
      </c>
      <c r="J1404" s="332" t="s">
        <v>1265</v>
      </c>
    </row>
    <row r="1405" spans="1:10" x14ac:dyDescent="0.25">
      <c r="A1405" s="332">
        <v>1717</v>
      </c>
      <c r="B1405" s="332">
        <v>134</v>
      </c>
      <c r="C1405" s="332" t="s">
        <v>2127</v>
      </c>
      <c r="D1405" s="332" t="s">
        <v>2128</v>
      </c>
      <c r="E1405" s="333">
        <v>44846.847453703704</v>
      </c>
      <c r="F1405" s="332" t="s">
        <v>2129</v>
      </c>
      <c r="G1405" s="332" t="s">
        <v>2130</v>
      </c>
      <c r="J1405" s="332" t="s">
        <v>1265</v>
      </c>
    </row>
    <row r="1406" spans="1:10" x14ac:dyDescent="0.25">
      <c r="A1406" s="332">
        <v>1718</v>
      </c>
      <c r="B1406" s="332">
        <v>135</v>
      </c>
      <c r="C1406" s="332" t="s">
        <v>2127</v>
      </c>
      <c r="D1406" s="332" t="s">
        <v>2128</v>
      </c>
      <c r="E1406" s="333">
        <v>44846.847453703704</v>
      </c>
      <c r="F1406" s="332" t="s">
        <v>2129</v>
      </c>
      <c r="G1406" s="332" t="s">
        <v>2130</v>
      </c>
      <c r="J1406" s="332" t="s">
        <v>1265</v>
      </c>
    </row>
    <row r="1407" spans="1:10" x14ac:dyDescent="0.25">
      <c r="A1407" s="332">
        <v>1719</v>
      </c>
      <c r="B1407" s="332">
        <v>139</v>
      </c>
      <c r="C1407" s="332" t="s">
        <v>2127</v>
      </c>
      <c r="D1407" s="332" t="s">
        <v>2128</v>
      </c>
      <c r="E1407" s="333">
        <v>44846.847453703704</v>
      </c>
      <c r="F1407" s="332" t="s">
        <v>2129</v>
      </c>
      <c r="G1407" s="332" t="s">
        <v>2130</v>
      </c>
      <c r="J1407" s="332" t="s">
        <v>1265</v>
      </c>
    </row>
    <row r="1408" spans="1:10" x14ac:dyDescent="0.25">
      <c r="A1408" s="332">
        <v>1720</v>
      </c>
      <c r="B1408" s="332">
        <v>143</v>
      </c>
      <c r="C1408" s="332" t="s">
        <v>2127</v>
      </c>
      <c r="D1408" s="332" t="s">
        <v>2128</v>
      </c>
      <c r="E1408" s="333">
        <v>44846.847453703704</v>
      </c>
      <c r="F1408" s="332" t="s">
        <v>2129</v>
      </c>
      <c r="G1408" s="332" t="s">
        <v>2130</v>
      </c>
      <c r="J1408" s="332" t="s">
        <v>1265</v>
      </c>
    </row>
    <row r="1409" spans="1:10" x14ac:dyDescent="0.25">
      <c r="A1409" s="332">
        <v>1721</v>
      </c>
      <c r="B1409" s="332">
        <v>144</v>
      </c>
      <c r="C1409" s="332" t="s">
        <v>2127</v>
      </c>
      <c r="D1409" s="332" t="s">
        <v>2128</v>
      </c>
      <c r="E1409" s="333">
        <v>44846.847453703704</v>
      </c>
      <c r="F1409" s="332" t="s">
        <v>2129</v>
      </c>
      <c r="G1409" s="332" t="s">
        <v>2130</v>
      </c>
      <c r="J1409" s="332" t="s">
        <v>1265</v>
      </c>
    </row>
    <row r="1410" spans="1:10" x14ac:dyDescent="0.25">
      <c r="A1410" s="332">
        <v>1722</v>
      </c>
      <c r="B1410" s="332">
        <v>145</v>
      </c>
      <c r="C1410" s="332" t="s">
        <v>2127</v>
      </c>
      <c r="D1410" s="332" t="s">
        <v>2128</v>
      </c>
      <c r="E1410" s="333">
        <v>45119</v>
      </c>
      <c r="F1410" s="332" t="s">
        <v>2129</v>
      </c>
      <c r="G1410" s="332" t="s">
        <v>756</v>
      </c>
    </row>
    <row r="1411" spans="1:10" x14ac:dyDescent="0.25">
      <c r="A1411" s="332">
        <v>1723</v>
      </c>
      <c r="B1411" s="332">
        <v>146</v>
      </c>
      <c r="C1411" s="332" t="s">
        <v>2127</v>
      </c>
      <c r="D1411" s="332" t="s">
        <v>2128</v>
      </c>
      <c r="E1411" s="333">
        <v>44846.847453703704</v>
      </c>
      <c r="F1411" s="332" t="s">
        <v>2129</v>
      </c>
      <c r="G1411" s="332" t="s">
        <v>2130</v>
      </c>
      <c r="J1411" s="332" t="s">
        <v>1265</v>
      </c>
    </row>
    <row r="1412" spans="1:10" x14ac:dyDescent="0.25">
      <c r="A1412" s="332">
        <v>1724</v>
      </c>
      <c r="B1412" s="332">
        <v>148</v>
      </c>
      <c r="C1412" s="332" t="s">
        <v>838</v>
      </c>
      <c r="D1412" s="332" t="s">
        <v>839</v>
      </c>
      <c r="E1412" s="333">
        <v>45263.847453703704</v>
      </c>
      <c r="F1412" s="332" t="s">
        <v>814</v>
      </c>
      <c r="G1412" s="332" t="s">
        <v>810</v>
      </c>
      <c r="J1412" s="332" t="s">
        <v>1265</v>
      </c>
    </row>
    <row r="1413" spans="1:10" x14ac:dyDescent="0.25">
      <c r="A1413" s="332">
        <v>1725</v>
      </c>
      <c r="B1413" s="332">
        <v>149</v>
      </c>
      <c r="C1413" s="332" t="s">
        <v>2127</v>
      </c>
      <c r="D1413" s="332" t="s">
        <v>2128</v>
      </c>
      <c r="E1413" s="333">
        <v>44846.847453703704</v>
      </c>
      <c r="F1413" s="332" t="s">
        <v>2129</v>
      </c>
      <c r="G1413" s="332" t="s">
        <v>2130</v>
      </c>
      <c r="J1413" s="332" t="s">
        <v>1265</v>
      </c>
    </row>
    <row r="1414" spans="1:10" x14ac:dyDescent="0.25">
      <c r="A1414" s="332">
        <v>1726</v>
      </c>
      <c r="B1414" s="332">
        <v>150</v>
      </c>
      <c r="C1414" s="332" t="s">
        <v>2127</v>
      </c>
      <c r="D1414" s="332" t="s">
        <v>2128</v>
      </c>
      <c r="E1414" s="333">
        <v>44846.847453703704</v>
      </c>
      <c r="F1414" s="332" t="s">
        <v>2129</v>
      </c>
      <c r="G1414" s="332" t="s">
        <v>2130</v>
      </c>
      <c r="J1414" s="332" t="s">
        <v>1265</v>
      </c>
    </row>
    <row r="1415" spans="1:10" x14ac:dyDescent="0.25">
      <c r="A1415" s="332">
        <v>1727</v>
      </c>
      <c r="B1415" s="332">
        <v>151</v>
      </c>
      <c r="C1415" s="332" t="s">
        <v>2127</v>
      </c>
      <c r="D1415" s="332" t="s">
        <v>2128</v>
      </c>
      <c r="E1415" s="333">
        <v>44846.847453703704</v>
      </c>
      <c r="F1415" s="332" t="s">
        <v>2129</v>
      </c>
      <c r="G1415" s="332" t="s">
        <v>2130</v>
      </c>
      <c r="J1415" s="332" t="s">
        <v>1265</v>
      </c>
    </row>
    <row r="1416" spans="1:10" x14ac:dyDescent="0.25">
      <c r="A1416" s="332">
        <v>1728</v>
      </c>
      <c r="B1416" s="332">
        <v>152</v>
      </c>
      <c r="C1416" s="332" t="s">
        <v>2127</v>
      </c>
      <c r="D1416" s="332" t="s">
        <v>2128</v>
      </c>
      <c r="E1416" s="333">
        <v>44846.847453703704</v>
      </c>
      <c r="F1416" s="332" t="s">
        <v>2129</v>
      </c>
      <c r="G1416" s="332" t="s">
        <v>2130</v>
      </c>
      <c r="J1416" s="332" t="s">
        <v>1265</v>
      </c>
    </row>
    <row r="1417" spans="1:10" x14ac:dyDescent="0.25">
      <c r="A1417" s="332">
        <v>1729</v>
      </c>
      <c r="B1417" s="332">
        <v>153</v>
      </c>
      <c r="C1417" s="332" t="s">
        <v>2127</v>
      </c>
      <c r="D1417" s="332" t="s">
        <v>2128</v>
      </c>
      <c r="E1417" s="333">
        <v>44846.847453703704</v>
      </c>
      <c r="F1417" s="332" t="s">
        <v>2129</v>
      </c>
      <c r="G1417" s="332" t="s">
        <v>2130</v>
      </c>
      <c r="J1417" s="332" t="s">
        <v>1265</v>
      </c>
    </row>
    <row r="1418" spans="1:10" x14ac:dyDescent="0.25">
      <c r="A1418" s="332">
        <v>1730</v>
      </c>
      <c r="B1418" s="332">
        <v>154</v>
      </c>
      <c r="C1418" s="332" t="s">
        <v>2127</v>
      </c>
      <c r="D1418" s="332" t="s">
        <v>2128</v>
      </c>
      <c r="E1418" s="333">
        <v>44846.847453703704</v>
      </c>
      <c r="F1418" s="332" t="s">
        <v>2129</v>
      </c>
      <c r="G1418" s="332" t="s">
        <v>2130</v>
      </c>
      <c r="J1418" s="332" t="s">
        <v>1265</v>
      </c>
    </row>
    <row r="1419" spans="1:10" x14ac:dyDescent="0.25">
      <c r="A1419" s="332">
        <v>1731</v>
      </c>
      <c r="B1419" s="332">
        <v>155</v>
      </c>
      <c r="C1419" s="332" t="s">
        <v>2127</v>
      </c>
      <c r="D1419" s="332" t="s">
        <v>2128</v>
      </c>
      <c r="E1419" s="333">
        <v>44846.847453703704</v>
      </c>
      <c r="F1419" s="332" t="s">
        <v>2129</v>
      </c>
      <c r="G1419" s="332" t="s">
        <v>2130</v>
      </c>
      <c r="J1419" s="332" t="s">
        <v>1265</v>
      </c>
    </row>
    <row r="1420" spans="1:10" x14ac:dyDescent="0.25">
      <c r="A1420" s="332">
        <v>1732</v>
      </c>
      <c r="B1420" s="332">
        <v>156</v>
      </c>
      <c r="C1420" s="332" t="s">
        <v>2127</v>
      </c>
      <c r="D1420" s="332" t="s">
        <v>2128</v>
      </c>
      <c r="E1420" s="333">
        <v>44846.847453703704</v>
      </c>
      <c r="F1420" s="332" t="s">
        <v>2129</v>
      </c>
      <c r="G1420" s="332" t="s">
        <v>2130</v>
      </c>
      <c r="J1420" s="332" t="s">
        <v>1265</v>
      </c>
    </row>
    <row r="1421" spans="1:10" x14ac:dyDescent="0.25">
      <c r="A1421" s="332">
        <v>1733</v>
      </c>
      <c r="B1421" s="332">
        <v>157</v>
      </c>
      <c r="C1421" s="332" t="s">
        <v>2127</v>
      </c>
      <c r="D1421" s="332" t="s">
        <v>2128</v>
      </c>
      <c r="E1421" s="333">
        <v>44846.847453703704</v>
      </c>
      <c r="F1421" s="332" t="s">
        <v>2129</v>
      </c>
      <c r="G1421" s="332" t="s">
        <v>2130</v>
      </c>
      <c r="J1421" s="332" t="s">
        <v>1265</v>
      </c>
    </row>
    <row r="1422" spans="1:10" x14ac:dyDescent="0.25">
      <c r="A1422" s="332">
        <v>1734</v>
      </c>
      <c r="B1422" s="332">
        <v>158</v>
      </c>
      <c r="C1422" s="332" t="s">
        <v>2127</v>
      </c>
      <c r="D1422" s="332" t="s">
        <v>2128</v>
      </c>
      <c r="E1422" s="333">
        <v>44846.847453703704</v>
      </c>
      <c r="F1422" s="332" t="s">
        <v>2129</v>
      </c>
      <c r="G1422" s="332" t="s">
        <v>2130</v>
      </c>
      <c r="J1422" s="332" t="s">
        <v>1265</v>
      </c>
    </row>
    <row r="1423" spans="1:10" x14ac:dyDescent="0.25">
      <c r="A1423" s="332">
        <v>1735</v>
      </c>
      <c r="B1423" s="332">
        <v>159</v>
      </c>
      <c r="C1423" s="332" t="s">
        <v>2127</v>
      </c>
      <c r="D1423" s="332" t="s">
        <v>2128</v>
      </c>
      <c r="E1423" s="333">
        <v>44846.847453703704</v>
      </c>
      <c r="F1423" s="332" t="s">
        <v>2129</v>
      </c>
      <c r="G1423" s="332" t="s">
        <v>2130</v>
      </c>
      <c r="J1423" s="332" t="s">
        <v>1265</v>
      </c>
    </row>
    <row r="1424" spans="1:10" x14ac:dyDescent="0.25">
      <c r="A1424" s="332">
        <v>1736</v>
      </c>
      <c r="B1424" s="332">
        <v>160</v>
      </c>
      <c r="C1424" s="332" t="s">
        <v>2127</v>
      </c>
      <c r="D1424" s="332" t="s">
        <v>2128</v>
      </c>
      <c r="E1424" s="333">
        <v>44846.847453703704</v>
      </c>
      <c r="F1424" s="332" t="s">
        <v>2129</v>
      </c>
      <c r="G1424" s="332" t="s">
        <v>2130</v>
      </c>
      <c r="J1424" s="332" t="s">
        <v>1265</v>
      </c>
    </row>
    <row r="1425" spans="1:10" x14ac:dyDescent="0.25">
      <c r="A1425" s="332">
        <v>1737</v>
      </c>
      <c r="B1425" s="332">
        <v>161</v>
      </c>
      <c r="C1425" s="332" t="s">
        <v>2127</v>
      </c>
      <c r="D1425" s="332" t="s">
        <v>2128</v>
      </c>
      <c r="E1425" s="333">
        <v>44846.847453703704</v>
      </c>
      <c r="F1425" s="332" t="s">
        <v>2129</v>
      </c>
      <c r="G1425" s="332" t="s">
        <v>2130</v>
      </c>
      <c r="J1425" s="332" t="s">
        <v>1265</v>
      </c>
    </row>
    <row r="1426" spans="1:10" x14ac:dyDescent="0.25">
      <c r="A1426" s="332">
        <v>1738</v>
      </c>
      <c r="B1426" s="332">
        <v>162</v>
      </c>
      <c r="C1426" s="332" t="s">
        <v>2127</v>
      </c>
      <c r="D1426" s="332" t="s">
        <v>2128</v>
      </c>
      <c r="E1426" s="333">
        <v>44846.847453703704</v>
      </c>
      <c r="F1426" s="332" t="s">
        <v>2129</v>
      </c>
      <c r="G1426" s="332" t="s">
        <v>2130</v>
      </c>
      <c r="J1426" s="332" t="s">
        <v>1265</v>
      </c>
    </row>
    <row r="1427" spans="1:10" x14ac:dyDescent="0.25">
      <c r="A1427" s="332">
        <v>1739</v>
      </c>
      <c r="B1427" s="332">
        <v>163</v>
      </c>
      <c r="C1427" s="332" t="s">
        <v>2127</v>
      </c>
      <c r="D1427" s="332" t="s">
        <v>2128</v>
      </c>
      <c r="E1427" s="333">
        <v>44846.847453703704</v>
      </c>
      <c r="F1427" s="332" t="s">
        <v>2129</v>
      </c>
      <c r="G1427" s="332" t="s">
        <v>2130</v>
      </c>
      <c r="J1427" s="332" t="s">
        <v>1265</v>
      </c>
    </row>
    <row r="1428" spans="1:10" x14ac:dyDescent="0.25">
      <c r="A1428" s="332">
        <v>1740</v>
      </c>
      <c r="B1428" s="332">
        <v>164</v>
      </c>
      <c r="C1428" s="332" t="s">
        <v>2127</v>
      </c>
      <c r="D1428" s="332" t="s">
        <v>2128</v>
      </c>
      <c r="E1428" s="333">
        <v>44846.847453703704</v>
      </c>
      <c r="F1428" s="332" t="s">
        <v>2129</v>
      </c>
      <c r="G1428" s="332" t="s">
        <v>2130</v>
      </c>
      <c r="J1428" s="332" t="s">
        <v>1265</v>
      </c>
    </row>
    <row r="1429" spans="1:10" x14ac:dyDescent="0.25">
      <c r="A1429" s="332">
        <v>1741</v>
      </c>
      <c r="B1429" s="332">
        <v>165</v>
      </c>
      <c r="C1429" s="332" t="s">
        <v>2127</v>
      </c>
      <c r="D1429" s="332" t="s">
        <v>2128</v>
      </c>
      <c r="E1429" s="333">
        <v>44846.847453703704</v>
      </c>
      <c r="F1429" s="332" t="s">
        <v>2129</v>
      </c>
      <c r="G1429" s="332" t="s">
        <v>2130</v>
      </c>
      <c r="J1429" s="332" t="s">
        <v>1265</v>
      </c>
    </row>
    <row r="1430" spans="1:10" x14ac:dyDescent="0.25">
      <c r="A1430" s="332">
        <v>1742</v>
      </c>
      <c r="B1430" s="332">
        <v>166</v>
      </c>
      <c r="C1430" s="332" t="s">
        <v>2127</v>
      </c>
      <c r="D1430" s="332" t="s">
        <v>2128</v>
      </c>
      <c r="E1430" s="333">
        <v>44846.847453703704</v>
      </c>
      <c r="F1430" s="332" t="s">
        <v>2129</v>
      </c>
      <c r="G1430" s="332" t="s">
        <v>2130</v>
      </c>
      <c r="J1430" s="332" t="s">
        <v>1265</v>
      </c>
    </row>
    <row r="1431" spans="1:10" x14ac:dyDescent="0.25">
      <c r="A1431" s="332">
        <v>1743</v>
      </c>
      <c r="B1431" s="332">
        <v>167</v>
      </c>
      <c r="C1431" s="332" t="s">
        <v>2127</v>
      </c>
      <c r="D1431" s="332" t="s">
        <v>2128</v>
      </c>
      <c r="E1431" s="333">
        <v>44846.847453703704</v>
      </c>
      <c r="F1431" s="332" t="s">
        <v>2129</v>
      </c>
      <c r="G1431" s="332" t="s">
        <v>2130</v>
      </c>
      <c r="J1431" s="332" t="s">
        <v>1265</v>
      </c>
    </row>
    <row r="1432" spans="1:10" x14ac:dyDescent="0.25">
      <c r="A1432" s="332">
        <v>1744</v>
      </c>
      <c r="B1432" s="332">
        <v>168</v>
      </c>
      <c r="C1432" s="332" t="s">
        <v>2127</v>
      </c>
      <c r="D1432" s="332" t="s">
        <v>2128</v>
      </c>
      <c r="E1432" s="333">
        <v>44846.847453703704</v>
      </c>
      <c r="F1432" s="332" t="s">
        <v>2129</v>
      </c>
      <c r="G1432" s="332" t="s">
        <v>2130</v>
      </c>
      <c r="J1432" s="332" t="s">
        <v>1265</v>
      </c>
    </row>
    <row r="1433" spans="1:10" x14ac:dyDescent="0.25">
      <c r="A1433" s="332">
        <v>1745</v>
      </c>
      <c r="B1433" s="332">
        <v>169</v>
      </c>
      <c r="C1433" s="332" t="s">
        <v>2127</v>
      </c>
      <c r="D1433" s="332" t="s">
        <v>2128</v>
      </c>
      <c r="E1433" s="333">
        <v>44846.847453703704</v>
      </c>
      <c r="F1433" s="332" t="s">
        <v>2129</v>
      </c>
      <c r="G1433" s="332" t="s">
        <v>2130</v>
      </c>
      <c r="J1433" s="332" t="s">
        <v>1265</v>
      </c>
    </row>
    <row r="1434" spans="1:10" x14ac:dyDescent="0.25">
      <c r="A1434" s="332">
        <v>1746</v>
      </c>
      <c r="B1434" s="332">
        <v>170</v>
      </c>
      <c r="C1434" s="332" t="s">
        <v>2127</v>
      </c>
      <c r="D1434" s="332" t="s">
        <v>2128</v>
      </c>
      <c r="E1434" s="333">
        <v>44846.847453703704</v>
      </c>
      <c r="F1434" s="332" t="s">
        <v>2129</v>
      </c>
      <c r="G1434" s="332" t="s">
        <v>2130</v>
      </c>
      <c r="J1434" s="332" t="s">
        <v>1265</v>
      </c>
    </row>
    <row r="1435" spans="1:10" x14ac:dyDescent="0.25">
      <c r="A1435" s="332">
        <v>1747</v>
      </c>
      <c r="B1435" s="332">
        <v>171</v>
      </c>
      <c r="C1435" s="332" t="s">
        <v>2127</v>
      </c>
      <c r="D1435" s="332" t="s">
        <v>2128</v>
      </c>
      <c r="E1435" s="333">
        <v>44846.847453703704</v>
      </c>
      <c r="F1435" s="332" t="s">
        <v>2129</v>
      </c>
      <c r="G1435" s="332" t="s">
        <v>2130</v>
      </c>
      <c r="J1435" s="332" t="s">
        <v>1265</v>
      </c>
    </row>
    <row r="1436" spans="1:10" x14ac:dyDescent="0.25">
      <c r="A1436" s="332">
        <v>1748</v>
      </c>
      <c r="B1436" s="332">
        <v>172</v>
      </c>
      <c r="C1436" s="332" t="s">
        <v>2127</v>
      </c>
      <c r="D1436" s="332" t="s">
        <v>2128</v>
      </c>
      <c r="E1436" s="333">
        <v>44846.847453703704</v>
      </c>
      <c r="F1436" s="332" t="s">
        <v>2129</v>
      </c>
      <c r="G1436" s="332" t="s">
        <v>2130</v>
      </c>
      <c r="J1436" s="332" t="s">
        <v>1265</v>
      </c>
    </row>
    <row r="1437" spans="1:10" x14ac:dyDescent="0.25">
      <c r="A1437" s="332">
        <v>1749</v>
      </c>
      <c r="B1437" s="332">
        <v>173</v>
      </c>
      <c r="C1437" s="332" t="s">
        <v>2127</v>
      </c>
      <c r="D1437" s="332" t="s">
        <v>2128</v>
      </c>
      <c r="E1437" s="333">
        <v>44846.847453703704</v>
      </c>
      <c r="F1437" s="332" t="s">
        <v>2129</v>
      </c>
      <c r="G1437" s="332" t="s">
        <v>2130</v>
      </c>
      <c r="J1437" s="332" t="s">
        <v>1265</v>
      </c>
    </row>
    <row r="1438" spans="1:10" x14ac:dyDescent="0.25">
      <c r="A1438" s="332">
        <v>1750</v>
      </c>
      <c r="B1438" s="332">
        <v>174</v>
      </c>
      <c r="C1438" s="332" t="s">
        <v>2127</v>
      </c>
      <c r="D1438" s="332" t="s">
        <v>2128</v>
      </c>
      <c r="E1438" s="333">
        <v>44846.847453703704</v>
      </c>
      <c r="F1438" s="332" t="s">
        <v>2129</v>
      </c>
      <c r="G1438" s="332" t="s">
        <v>2130</v>
      </c>
      <c r="J1438" s="332" t="s">
        <v>1265</v>
      </c>
    </row>
    <row r="1439" spans="1:10" x14ac:dyDescent="0.25">
      <c r="A1439" s="332">
        <v>1751</v>
      </c>
      <c r="B1439" s="332">
        <v>175</v>
      </c>
      <c r="C1439" s="332" t="s">
        <v>2127</v>
      </c>
      <c r="D1439" s="332" t="s">
        <v>2128</v>
      </c>
      <c r="E1439" s="333">
        <v>44846.847453703704</v>
      </c>
      <c r="F1439" s="332" t="s">
        <v>2129</v>
      </c>
      <c r="G1439" s="332" t="s">
        <v>2130</v>
      </c>
      <c r="J1439" s="332" t="s">
        <v>1265</v>
      </c>
    </row>
    <row r="1440" spans="1:10" x14ac:dyDescent="0.25">
      <c r="A1440" s="332">
        <v>1752</v>
      </c>
      <c r="B1440" s="332">
        <v>182</v>
      </c>
      <c r="C1440" s="332" t="s">
        <v>2127</v>
      </c>
      <c r="D1440" s="332" t="s">
        <v>2128</v>
      </c>
      <c r="E1440" s="333">
        <v>44711.000004849535</v>
      </c>
      <c r="F1440" s="332" t="s">
        <v>2129</v>
      </c>
      <c r="G1440" s="332" t="s">
        <v>806</v>
      </c>
      <c r="J1440" s="332" t="s">
        <v>1265</v>
      </c>
    </row>
    <row r="1441" spans="1:10" x14ac:dyDescent="0.25">
      <c r="A1441" s="332">
        <v>1753</v>
      </c>
      <c r="B1441" s="332">
        <v>183</v>
      </c>
      <c r="C1441" s="332" t="s">
        <v>2127</v>
      </c>
      <c r="D1441" s="332" t="s">
        <v>2128</v>
      </c>
      <c r="E1441" s="333">
        <v>44846.847453703704</v>
      </c>
      <c r="F1441" s="332" t="s">
        <v>2129</v>
      </c>
      <c r="G1441" s="332" t="s">
        <v>2130</v>
      </c>
      <c r="J1441" s="332" t="s">
        <v>1265</v>
      </c>
    </row>
    <row r="1442" spans="1:10" x14ac:dyDescent="0.25">
      <c r="A1442" s="332">
        <v>1754</v>
      </c>
      <c r="B1442" s="332">
        <v>184</v>
      </c>
      <c r="C1442" s="332" t="s">
        <v>2127</v>
      </c>
      <c r="D1442" s="332" t="s">
        <v>2128</v>
      </c>
      <c r="E1442" s="333">
        <v>44846.847453703704</v>
      </c>
      <c r="F1442" s="332" t="s">
        <v>2129</v>
      </c>
      <c r="G1442" s="332" t="s">
        <v>2130</v>
      </c>
      <c r="J1442" s="332" t="s">
        <v>1265</v>
      </c>
    </row>
    <row r="1443" spans="1:10" x14ac:dyDescent="0.25">
      <c r="A1443" s="332">
        <v>1755</v>
      </c>
      <c r="B1443" s="332">
        <v>185</v>
      </c>
      <c r="C1443" s="332" t="s">
        <v>2127</v>
      </c>
      <c r="D1443" s="332" t="s">
        <v>2128</v>
      </c>
      <c r="E1443" s="333">
        <v>44846.847453703704</v>
      </c>
      <c r="F1443" s="332" t="s">
        <v>2129</v>
      </c>
      <c r="G1443" s="332" t="s">
        <v>2130</v>
      </c>
      <c r="J1443" s="332" t="s">
        <v>1265</v>
      </c>
    </row>
    <row r="1444" spans="1:10" x14ac:dyDescent="0.25">
      <c r="A1444" s="332">
        <v>1756</v>
      </c>
      <c r="B1444" s="332">
        <v>186</v>
      </c>
      <c r="C1444" s="332" t="s">
        <v>2127</v>
      </c>
      <c r="D1444" s="332" t="s">
        <v>2128</v>
      </c>
      <c r="E1444" s="333">
        <v>44846.847453703704</v>
      </c>
      <c r="F1444" s="332" t="s">
        <v>2129</v>
      </c>
      <c r="G1444" s="332" t="s">
        <v>2130</v>
      </c>
      <c r="J1444" s="332" t="s">
        <v>1265</v>
      </c>
    </row>
    <row r="1445" spans="1:10" x14ac:dyDescent="0.25">
      <c r="A1445" s="332">
        <v>1757</v>
      </c>
      <c r="B1445" s="332">
        <v>187</v>
      </c>
      <c r="C1445" s="332" t="s">
        <v>2127</v>
      </c>
      <c r="D1445" s="332" t="s">
        <v>2128</v>
      </c>
      <c r="E1445" s="333">
        <v>45124.875009004631</v>
      </c>
      <c r="F1445" s="332" t="s">
        <v>2129</v>
      </c>
      <c r="G1445" s="332" t="s">
        <v>2130</v>
      </c>
      <c r="J1445" s="332" t="s">
        <v>1265</v>
      </c>
    </row>
    <row r="1446" spans="1:10" x14ac:dyDescent="0.25">
      <c r="A1446" s="332">
        <v>1758</v>
      </c>
      <c r="B1446" s="332">
        <v>188</v>
      </c>
      <c r="C1446" s="332" t="s">
        <v>2127</v>
      </c>
      <c r="D1446" s="332" t="s">
        <v>2128</v>
      </c>
      <c r="E1446" s="333">
        <v>44846.847453703704</v>
      </c>
      <c r="F1446" s="332" t="s">
        <v>2129</v>
      </c>
      <c r="G1446" s="332" t="s">
        <v>2130</v>
      </c>
      <c r="J1446" s="332" t="s">
        <v>1265</v>
      </c>
    </row>
    <row r="1447" spans="1:10" x14ac:dyDescent="0.25">
      <c r="A1447" s="332">
        <v>1759</v>
      </c>
      <c r="B1447" s="332">
        <v>189</v>
      </c>
      <c r="C1447" s="332" t="s">
        <v>2127</v>
      </c>
      <c r="D1447" s="332" t="s">
        <v>2128</v>
      </c>
      <c r="E1447" s="333">
        <v>44846.847453703704</v>
      </c>
      <c r="F1447" s="332" t="s">
        <v>2129</v>
      </c>
      <c r="G1447" s="332" t="s">
        <v>2130</v>
      </c>
      <c r="J1447" s="332" t="s">
        <v>1265</v>
      </c>
    </row>
    <row r="1448" spans="1:10" x14ac:dyDescent="0.25">
      <c r="A1448" s="332">
        <v>1760</v>
      </c>
      <c r="B1448" s="332">
        <v>190</v>
      </c>
      <c r="C1448" s="332" t="s">
        <v>2127</v>
      </c>
      <c r="D1448" s="332" t="s">
        <v>2128</v>
      </c>
      <c r="E1448" s="333">
        <v>44846.847453703704</v>
      </c>
      <c r="F1448" s="332" t="s">
        <v>2129</v>
      </c>
      <c r="G1448" s="332" t="s">
        <v>2130</v>
      </c>
      <c r="J1448" s="332" t="s">
        <v>1265</v>
      </c>
    </row>
    <row r="1449" spans="1:10" x14ac:dyDescent="0.25">
      <c r="A1449" s="332">
        <v>1761</v>
      </c>
      <c r="B1449" s="332">
        <v>194</v>
      </c>
      <c r="C1449" s="332" t="s">
        <v>2127</v>
      </c>
      <c r="D1449" s="332" t="s">
        <v>2128</v>
      </c>
      <c r="E1449" s="333">
        <v>44846.847453703704</v>
      </c>
      <c r="F1449" s="332" t="s">
        <v>2129</v>
      </c>
      <c r="G1449" s="332" t="s">
        <v>2130</v>
      </c>
      <c r="J1449" s="332" t="s">
        <v>1265</v>
      </c>
    </row>
    <row r="1450" spans="1:10" x14ac:dyDescent="0.25">
      <c r="A1450" s="332">
        <v>1762</v>
      </c>
      <c r="B1450" s="332">
        <v>210</v>
      </c>
      <c r="C1450" s="332" t="s">
        <v>2127</v>
      </c>
      <c r="D1450" s="332" t="s">
        <v>2128</v>
      </c>
      <c r="E1450" s="333">
        <v>44849.232341898147</v>
      </c>
      <c r="F1450" s="332" t="s">
        <v>2129</v>
      </c>
      <c r="G1450" s="332" t="s">
        <v>2130</v>
      </c>
    </row>
    <row r="1451" spans="1:10" x14ac:dyDescent="0.25">
      <c r="A1451" s="332">
        <v>1763</v>
      </c>
      <c r="B1451" s="332">
        <v>183</v>
      </c>
      <c r="C1451" s="332" t="s">
        <v>2131</v>
      </c>
      <c r="D1451" s="332" t="s">
        <v>2132</v>
      </c>
      <c r="E1451" s="333">
        <v>45168.804976851854</v>
      </c>
      <c r="F1451" s="332" t="s">
        <v>1756</v>
      </c>
      <c r="G1451" s="332" t="s">
        <v>1810</v>
      </c>
      <c r="J1451" s="332" t="s">
        <v>1265</v>
      </c>
    </row>
    <row r="1452" spans="1:10" x14ac:dyDescent="0.25">
      <c r="A1452" s="332">
        <v>1764</v>
      </c>
      <c r="B1452" s="332">
        <v>183</v>
      </c>
      <c r="C1452" s="332" t="s">
        <v>2133</v>
      </c>
      <c r="D1452" s="332" t="s">
        <v>2134</v>
      </c>
      <c r="E1452" s="333">
        <v>45168.804976851854</v>
      </c>
      <c r="F1452" s="332" t="s">
        <v>1756</v>
      </c>
      <c r="G1452" s="332" t="s">
        <v>1810</v>
      </c>
      <c r="J1452" s="332" t="s">
        <v>2135</v>
      </c>
    </row>
    <row r="1453" spans="1:10" x14ac:dyDescent="0.25">
      <c r="A1453" s="332">
        <v>1765</v>
      </c>
      <c r="B1453" s="332">
        <v>243</v>
      </c>
      <c r="C1453" s="332" t="s">
        <v>2136</v>
      </c>
      <c r="D1453" s="332" t="s">
        <v>2137</v>
      </c>
      <c r="E1453" s="333">
        <v>45262.458344907405</v>
      </c>
      <c r="F1453" s="332" t="s">
        <v>2066</v>
      </c>
      <c r="G1453" s="332" t="s">
        <v>810</v>
      </c>
      <c r="J1453" s="332" t="s">
        <v>2067</v>
      </c>
    </row>
    <row r="1454" spans="1:10" x14ac:dyDescent="0.25">
      <c r="A1454" s="332">
        <v>1766</v>
      </c>
      <c r="B1454" s="332">
        <v>199</v>
      </c>
      <c r="C1454" s="332" t="s">
        <v>2127</v>
      </c>
      <c r="D1454" s="332" t="s">
        <v>2128</v>
      </c>
      <c r="E1454" s="333">
        <v>44846.847453703704</v>
      </c>
      <c r="F1454" s="332" t="s">
        <v>2129</v>
      </c>
      <c r="G1454" s="332" t="s">
        <v>2130</v>
      </c>
      <c r="J1454" s="332" t="s">
        <v>1265</v>
      </c>
    </row>
    <row r="1455" spans="1:10" x14ac:dyDescent="0.25">
      <c r="A1455" s="332">
        <v>1767</v>
      </c>
      <c r="B1455" s="332">
        <v>200</v>
      </c>
      <c r="C1455" s="332" t="s">
        <v>2127</v>
      </c>
      <c r="D1455" s="332" t="s">
        <v>2128</v>
      </c>
      <c r="E1455" s="333">
        <v>44846.847453703704</v>
      </c>
      <c r="F1455" s="332" t="s">
        <v>2129</v>
      </c>
      <c r="G1455" s="332" t="s">
        <v>2130</v>
      </c>
      <c r="J1455" s="332" t="s">
        <v>1265</v>
      </c>
    </row>
    <row r="1456" spans="1:10" x14ac:dyDescent="0.25">
      <c r="A1456" s="332">
        <v>1768</v>
      </c>
      <c r="B1456" s="332">
        <v>202</v>
      </c>
      <c r="C1456" s="332" t="s">
        <v>2127</v>
      </c>
      <c r="D1456" s="332" t="s">
        <v>2128</v>
      </c>
      <c r="E1456" s="333">
        <v>44846.847453703704</v>
      </c>
      <c r="F1456" s="332" t="s">
        <v>2129</v>
      </c>
      <c r="G1456" s="332" t="s">
        <v>2130</v>
      </c>
      <c r="J1456" s="332" t="s">
        <v>1265</v>
      </c>
    </row>
    <row r="1457" spans="1:10" x14ac:dyDescent="0.25">
      <c r="A1457" s="332">
        <v>1769</v>
      </c>
      <c r="B1457" s="332">
        <v>203</v>
      </c>
      <c r="C1457" s="332" t="s">
        <v>2127</v>
      </c>
      <c r="D1457" s="332" t="s">
        <v>2128</v>
      </c>
      <c r="E1457" s="333">
        <v>44846.847453703704</v>
      </c>
      <c r="F1457" s="332" t="s">
        <v>2129</v>
      </c>
      <c r="G1457" s="332" t="s">
        <v>2130</v>
      </c>
      <c r="J1457" s="332" t="s">
        <v>1265</v>
      </c>
    </row>
    <row r="1458" spans="1:10" x14ac:dyDescent="0.25">
      <c r="A1458" s="332">
        <v>1770</v>
      </c>
      <c r="B1458" s="332">
        <v>204</v>
      </c>
      <c r="C1458" s="332" t="s">
        <v>2127</v>
      </c>
      <c r="D1458" s="332" t="s">
        <v>2128</v>
      </c>
      <c r="E1458" s="333">
        <v>44846.847453703704</v>
      </c>
      <c r="F1458" s="332" t="s">
        <v>2129</v>
      </c>
      <c r="G1458" s="332" t="s">
        <v>2130</v>
      </c>
      <c r="J1458" s="332" t="s">
        <v>1265</v>
      </c>
    </row>
    <row r="1459" spans="1:10" x14ac:dyDescent="0.25">
      <c r="A1459" s="332">
        <v>1771</v>
      </c>
      <c r="B1459" s="332">
        <v>205</v>
      </c>
      <c r="C1459" s="332" t="s">
        <v>2127</v>
      </c>
      <c r="D1459" s="332" t="s">
        <v>2128</v>
      </c>
      <c r="E1459" s="333">
        <v>44846.847453703704</v>
      </c>
      <c r="F1459" s="332" t="s">
        <v>2129</v>
      </c>
      <c r="G1459" s="332" t="s">
        <v>2130</v>
      </c>
      <c r="J1459" s="332" t="s">
        <v>1265</v>
      </c>
    </row>
    <row r="1460" spans="1:10" x14ac:dyDescent="0.25">
      <c r="A1460" s="332">
        <v>1772</v>
      </c>
      <c r="B1460" s="332">
        <v>206</v>
      </c>
      <c r="C1460" s="332" t="s">
        <v>2127</v>
      </c>
      <c r="D1460" s="332" t="s">
        <v>2128</v>
      </c>
      <c r="E1460" s="333">
        <v>44846.847453703704</v>
      </c>
      <c r="F1460" s="332" t="s">
        <v>2129</v>
      </c>
      <c r="G1460" s="332" t="s">
        <v>2130</v>
      </c>
      <c r="J1460" s="332" t="s">
        <v>1265</v>
      </c>
    </row>
    <row r="1461" spans="1:10" x14ac:dyDescent="0.25">
      <c r="A1461" s="332">
        <v>1773</v>
      </c>
      <c r="B1461" s="332">
        <v>207</v>
      </c>
      <c r="C1461" s="332" t="s">
        <v>2127</v>
      </c>
      <c r="D1461" s="332" t="s">
        <v>2128</v>
      </c>
      <c r="E1461" s="333">
        <v>44846.847453703704</v>
      </c>
      <c r="F1461" s="332" t="s">
        <v>2129</v>
      </c>
      <c r="G1461" s="332" t="s">
        <v>2130</v>
      </c>
      <c r="J1461" s="332" t="s">
        <v>1265</v>
      </c>
    </row>
    <row r="1462" spans="1:10" x14ac:dyDescent="0.25">
      <c r="A1462" s="332">
        <v>1774</v>
      </c>
      <c r="B1462" s="332">
        <v>208</v>
      </c>
      <c r="C1462" s="332" t="s">
        <v>2127</v>
      </c>
      <c r="D1462" s="332" t="s">
        <v>2128</v>
      </c>
      <c r="E1462" s="333">
        <v>44846.847453703704</v>
      </c>
      <c r="F1462" s="332" t="s">
        <v>2129</v>
      </c>
      <c r="G1462" s="332" t="s">
        <v>2130</v>
      </c>
      <c r="J1462" s="332" t="s">
        <v>1265</v>
      </c>
    </row>
    <row r="1463" spans="1:10" x14ac:dyDescent="0.25">
      <c r="A1463" s="332">
        <v>1775</v>
      </c>
      <c r="B1463" s="332">
        <v>209</v>
      </c>
      <c r="C1463" s="332" t="s">
        <v>2127</v>
      </c>
      <c r="D1463" s="332" t="s">
        <v>2128</v>
      </c>
      <c r="E1463" s="333">
        <v>44846.847453703704</v>
      </c>
      <c r="F1463" s="332" t="s">
        <v>2129</v>
      </c>
      <c r="G1463" s="332" t="s">
        <v>2130</v>
      </c>
      <c r="J1463" s="332" t="s">
        <v>1265</v>
      </c>
    </row>
    <row r="1464" spans="1:10" x14ac:dyDescent="0.25">
      <c r="A1464" s="332">
        <v>1776</v>
      </c>
      <c r="B1464" s="332">
        <v>211</v>
      </c>
      <c r="C1464" s="332" t="s">
        <v>2127</v>
      </c>
      <c r="D1464" s="332" t="s">
        <v>2128</v>
      </c>
      <c r="E1464" s="333">
        <v>44846.847453703704</v>
      </c>
      <c r="F1464" s="332" t="s">
        <v>2129</v>
      </c>
      <c r="G1464" s="332" t="s">
        <v>2130</v>
      </c>
      <c r="J1464" s="332" t="s">
        <v>1265</v>
      </c>
    </row>
    <row r="1465" spans="1:10" x14ac:dyDescent="0.25">
      <c r="A1465" s="332">
        <v>1777</v>
      </c>
      <c r="B1465" s="332">
        <v>212</v>
      </c>
      <c r="C1465" s="332" t="s">
        <v>2127</v>
      </c>
      <c r="D1465" s="332" t="s">
        <v>2128</v>
      </c>
      <c r="E1465" s="333">
        <v>44846.847453703704</v>
      </c>
      <c r="F1465" s="332" t="s">
        <v>2129</v>
      </c>
      <c r="G1465" s="332" t="s">
        <v>2130</v>
      </c>
      <c r="J1465" s="332" t="s">
        <v>1265</v>
      </c>
    </row>
    <row r="1466" spans="1:10" x14ac:dyDescent="0.25">
      <c r="A1466" s="332">
        <v>1778</v>
      </c>
      <c r="B1466" s="332">
        <v>213</v>
      </c>
      <c r="C1466" s="332" t="s">
        <v>2127</v>
      </c>
      <c r="D1466" s="332" t="s">
        <v>2128</v>
      </c>
      <c r="E1466" s="333">
        <v>44846.847453703704</v>
      </c>
      <c r="F1466" s="332" t="s">
        <v>2129</v>
      </c>
      <c r="G1466" s="332" t="s">
        <v>2130</v>
      </c>
      <c r="J1466" s="332" t="s">
        <v>1265</v>
      </c>
    </row>
    <row r="1467" spans="1:10" x14ac:dyDescent="0.25">
      <c r="A1467" s="332">
        <v>1779</v>
      </c>
      <c r="B1467" s="332">
        <v>214</v>
      </c>
      <c r="C1467" s="332" t="s">
        <v>2127</v>
      </c>
      <c r="D1467" s="332" t="s">
        <v>2128</v>
      </c>
      <c r="E1467" s="333">
        <v>44846.847453703704</v>
      </c>
      <c r="F1467" s="332" t="s">
        <v>2129</v>
      </c>
      <c r="G1467" s="332" t="s">
        <v>2130</v>
      </c>
      <c r="J1467" s="332" t="s">
        <v>1265</v>
      </c>
    </row>
    <row r="1468" spans="1:10" x14ac:dyDescent="0.25">
      <c r="A1468" s="332">
        <v>1780</v>
      </c>
      <c r="B1468" s="332">
        <v>215</v>
      </c>
      <c r="C1468" s="332" t="s">
        <v>2127</v>
      </c>
      <c r="D1468" s="332" t="s">
        <v>2128</v>
      </c>
      <c r="E1468" s="333">
        <v>44846.847453703704</v>
      </c>
      <c r="F1468" s="332" t="s">
        <v>2129</v>
      </c>
      <c r="G1468" s="332" t="s">
        <v>2130</v>
      </c>
      <c r="J1468" s="332" t="s">
        <v>1265</v>
      </c>
    </row>
    <row r="1469" spans="1:10" x14ac:dyDescent="0.25">
      <c r="A1469" s="332">
        <v>1781</v>
      </c>
      <c r="B1469" s="332">
        <v>216</v>
      </c>
      <c r="C1469" s="332" t="s">
        <v>2127</v>
      </c>
      <c r="D1469" s="332" t="s">
        <v>2128</v>
      </c>
      <c r="E1469" s="333">
        <v>44846.847453703704</v>
      </c>
      <c r="F1469" s="332" t="s">
        <v>2129</v>
      </c>
      <c r="G1469" s="332" t="s">
        <v>2130</v>
      </c>
      <c r="J1469" s="332" t="s">
        <v>1265</v>
      </c>
    </row>
    <row r="1470" spans="1:10" x14ac:dyDescent="0.25">
      <c r="A1470" s="332">
        <v>1782</v>
      </c>
      <c r="B1470" s="332">
        <v>217</v>
      </c>
      <c r="C1470" s="332" t="s">
        <v>2127</v>
      </c>
      <c r="D1470" s="332" t="s">
        <v>2128</v>
      </c>
      <c r="E1470" s="333">
        <v>44846.847453703704</v>
      </c>
      <c r="F1470" s="332" t="s">
        <v>2129</v>
      </c>
      <c r="G1470" s="332" t="s">
        <v>2130</v>
      </c>
      <c r="J1470" s="332" t="s">
        <v>1265</v>
      </c>
    </row>
    <row r="1471" spans="1:10" x14ac:dyDescent="0.25">
      <c r="A1471" s="332">
        <v>1783</v>
      </c>
      <c r="B1471" s="332">
        <v>218</v>
      </c>
      <c r="C1471" s="332" t="s">
        <v>2127</v>
      </c>
      <c r="D1471" s="332" t="s">
        <v>2128</v>
      </c>
      <c r="E1471" s="333">
        <v>44846.847453703704</v>
      </c>
      <c r="F1471" s="332" t="s">
        <v>2129</v>
      </c>
      <c r="G1471" s="332" t="s">
        <v>2130</v>
      </c>
      <c r="J1471" s="332" t="s">
        <v>1265</v>
      </c>
    </row>
    <row r="1472" spans="1:10" x14ac:dyDescent="0.25">
      <c r="A1472" s="332">
        <v>1784</v>
      </c>
      <c r="B1472" s="332">
        <v>219</v>
      </c>
      <c r="C1472" s="332" t="s">
        <v>2127</v>
      </c>
      <c r="D1472" s="332" t="s">
        <v>2128</v>
      </c>
      <c r="E1472" s="333">
        <v>44846.847453703704</v>
      </c>
      <c r="F1472" s="332" t="s">
        <v>2129</v>
      </c>
      <c r="G1472" s="332" t="s">
        <v>2130</v>
      </c>
      <c r="J1472" s="332" t="s">
        <v>1265</v>
      </c>
    </row>
    <row r="1473" spans="1:10" x14ac:dyDescent="0.25">
      <c r="A1473" s="332">
        <v>1785</v>
      </c>
      <c r="B1473" s="332">
        <v>220</v>
      </c>
      <c r="C1473" s="332" t="s">
        <v>2127</v>
      </c>
      <c r="D1473" s="332" t="s">
        <v>2128</v>
      </c>
      <c r="E1473" s="333">
        <v>44846.847453703704</v>
      </c>
      <c r="F1473" s="332" t="s">
        <v>2129</v>
      </c>
      <c r="G1473" s="332" t="s">
        <v>2130</v>
      </c>
      <c r="J1473" s="332" t="s">
        <v>1265</v>
      </c>
    </row>
    <row r="1474" spans="1:10" x14ac:dyDescent="0.25">
      <c r="A1474" s="332">
        <v>1786</v>
      </c>
      <c r="B1474" s="332">
        <v>221</v>
      </c>
      <c r="C1474" s="332" t="s">
        <v>2127</v>
      </c>
      <c r="D1474" s="332" t="s">
        <v>2128</v>
      </c>
      <c r="E1474" s="333">
        <v>44846.847453703704</v>
      </c>
      <c r="F1474" s="332" t="s">
        <v>2129</v>
      </c>
      <c r="G1474" s="332" t="s">
        <v>2130</v>
      </c>
      <c r="J1474" s="332" t="s">
        <v>1265</v>
      </c>
    </row>
    <row r="1475" spans="1:10" x14ac:dyDescent="0.25">
      <c r="A1475" s="332">
        <v>1787</v>
      </c>
      <c r="B1475" s="332">
        <v>222</v>
      </c>
      <c r="C1475" s="332" t="s">
        <v>2127</v>
      </c>
      <c r="D1475" s="332" t="s">
        <v>2128</v>
      </c>
      <c r="E1475" s="333">
        <v>44846.847453703704</v>
      </c>
      <c r="F1475" s="332" t="s">
        <v>2129</v>
      </c>
      <c r="G1475" s="332" t="s">
        <v>2130</v>
      </c>
      <c r="J1475" s="332" t="s">
        <v>1265</v>
      </c>
    </row>
    <row r="1476" spans="1:10" x14ac:dyDescent="0.25">
      <c r="A1476" s="332">
        <v>1788</v>
      </c>
      <c r="B1476" s="332">
        <v>223</v>
      </c>
      <c r="C1476" s="332" t="s">
        <v>2127</v>
      </c>
      <c r="D1476" s="332" t="s">
        <v>2128</v>
      </c>
      <c r="E1476" s="333">
        <v>44846.847453703704</v>
      </c>
      <c r="F1476" s="332" t="s">
        <v>2129</v>
      </c>
      <c r="G1476" s="332" t="s">
        <v>2130</v>
      </c>
      <c r="J1476" s="332" t="s">
        <v>1265</v>
      </c>
    </row>
    <row r="1477" spans="1:10" x14ac:dyDescent="0.25">
      <c r="A1477" s="332">
        <v>1789</v>
      </c>
      <c r="B1477" s="332">
        <v>224</v>
      </c>
      <c r="C1477" s="332" t="s">
        <v>2127</v>
      </c>
      <c r="D1477" s="332" t="s">
        <v>2128</v>
      </c>
      <c r="E1477" s="333">
        <v>44846.847453703704</v>
      </c>
      <c r="F1477" s="332" t="s">
        <v>2129</v>
      </c>
      <c r="G1477" s="332" t="s">
        <v>2130</v>
      </c>
      <c r="J1477" s="332" t="s">
        <v>1265</v>
      </c>
    </row>
    <row r="1478" spans="1:10" x14ac:dyDescent="0.25">
      <c r="A1478" s="332">
        <v>1790</v>
      </c>
      <c r="B1478" s="332">
        <v>225</v>
      </c>
      <c r="C1478" s="332" t="s">
        <v>2127</v>
      </c>
      <c r="D1478" s="332" t="s">
        <v>2128</v>
      </c>
      <c r="E1478" s="333">
        <v>44846.847453703704</v>
      </c>
      <c r="F1478" s="332" t="s">
        <v>2129</v>
      </c>
      <c r="G1478" s="332" t="s">
        <v>2130</v>
      </c>
      <c r="J1478" s="332" t="s">
        <v>1265</v>
      </c>
    </row>
    <row r="1479" spans="1:10" x14ac:dyDescent="0.25">
      <c r="A1479" s="332">
        <v>1791</v>
      </c>
      <c r="B1479" s="332">
        <v>226</v>
      </c>
      <c r="C1479" s="332" t="s">
        <v>2127</v>
      </c>
      <c r="D1479" s="332" t="s">
        <v>2128</v>
      </c>
      <c r="E1479" s="333">
        <v>44846.847453703704</v>
      </c>
      <c r="F1479" s="332" t="s">
        <v>2129</v>
      </c>
      <c r="G1479" s="332" t="s">
        <v>2130</v>
      </c>
      <c r="J1479" s="332" t="s">
        <v>1265</v>
      </c>
    </row>
    <row r="1480" spans="1:10" x14ac:dyDescent="0.25">
      <c r="A1480" s="332">
        <v>1792</v>
      </c>
      <c r="B1480" s="332">
        <v>227</v>
      </c>
      <c r="C1480" s="332" t="s">
        <v>2127</v>
      </c>
      <c r="D1480" s="332" t="s">
        <v>2128</v>
      </c>
      <c r="E1480" s="333">
        <v>44846.847453703704</v>
      </c>
      <c r="F1480" s="332" t="s">
        <v>2129</v>
      </c>
      <c r="G1480" s="332" t="s">
        <v>2130</v>
      </c>
      <c r="J1480" s="332" t="s">
        <v>1265</v>
      </c>
    </row>
    <row r="1481" spans="1:10" x14ac:dyDescent="0.25">
      <c r="A1481" s="332">
        <v>1793</v>
      </c>
      <c r="B1481" s="332">
        <v>228</v>
      </c>
      <c r="C1481" s="332" t="s">
        <v>2127</v>
      </c>
      <c r="D1481" s="332" t="s">
        <v>2128</v>
      </c>
      <c r="E1481" s="333">
        <v>44846.847453703704</v>
      </c>
      <c r="F1481" s="332" t="s">
        <v>2129</v>
      </c>
      <c r="G1481" s="332" t="s">
        <v>2130</v>
      </c>
      <c r="J1481" s="332" t="s">
        <v>1265</v>
      </c>
    </row>
    <row r="1482" spans="1:10" x14ac:dyDescent="0.25">
      <c r="A1482" s="332">
        <v>1794</v>
      </c>
      <c r="B1482" s="332">
        <v>229</v>
      </c>
      <c r="C1482" s="332" t="s">
        <v>2127</v>
      </c>
      <c r="D1482" s="332" t="s">
        <v>2128</v>
      </c>
      <c r="E1482" s="333">
        <v>44846.847453703704</v>
      </c>
      <c r="F1482" s="332" t="s">
        <v>2129</v>
      </c>
      <c r="G1482" s="332" t="s">
        <v>2130</v>
      </c>
      <c r="J1482" s="332" t="s">
        <v>1265</v>
      </c>
    </row>
    <row r="1483" spans="1:10" x14ac:dyDescent="0.25">
      <c r="A1483" s="332">
        <v>1795</v>
      </c>
      <c r="B1483" s="332">
        <v>230</v>
      </c>
      <c r="C1483" s="332" t="s">
        <v>2127</v>
      </c>
      <c r="D1483" s="332" t="s">
        <v>2128</v>
      </c>
      <c r="E1483" s="333">
        <v>44846.847453703704</v>
      </c>
      <c r="F1483" s="332" t="s">
        <v>2129</v>
      </c>
      <c r="G1483" s="332" t="s">
        <v>2130</v>
      </c>
      <c r="J1483" s="332" t="s">
        <v>1265</v>
      </c>
    </row>
    <row r="1484" spans="1:10" x14ac:dyDescent="0.25">
      <c r="A1484" s="332">
        <v>1796</v>
      </c>
      <c r="B1484" s="332">
        <v>231</v>
      </c>
      <c r="C1484" s="332" t="s">
        <v>2127</v>
      </c>
      <c r="D1484" s="332" t="s">
        <v>2128</v>
      </c>
      <c r="E1484" s="333">
        <v>44846.847453703704</v>
      </c>
      <c r="F1484" s="332" t="s">
        <v>2129</v>
      </c>
      <c r="G1484" s="332" t="s">
        <v>2130</v>
      </c>
      <c r="J1484" s="332" t="s">
        <v>1265</v>
      </c>
    </row>
    <row r="1485" spans="1:10" x14ac:dyDescent="0.25">
      <c r="A1485" s="332">
        <v>1797</v>
      </c>
      <c r="B1485" s="332">
        <v>232</v>
      </c>
      <c r="C1485" s="332" t="s">
        <v>2127</v>
      </c>
      <c r="D1485" s="332" t="s">
        <v>2128</v>
      </c>
      <c r="E1485" s="333">
        <v>44846.847453703704</v>
      </c>
      <c r="F1485" s="332" t="s">
        <v>2129</v>
      </c>
      <c r="G1485" s="332" t="s">
        <v>2130</v>
      </c>
      <c r="J1485" s="332" t="s">
        <v>1265</v>
      </c>
    </row>
    <row r="1486" spans="1:10" x14ac:dyDescent="0.25">
      <c r="A1486" s="332">
        <v>1798</v>
      </c>
      <c r="B1486" s="332">
        <v>233</v>
      </c>
      <c r="C1486" s="332" t="s">
        <v>2127</v>
      </c>
      <c r="D1486" s="332" t="s">
        <v>2128</v>
      </c>
      <c r="E1486" s="333">
        <v>44846.847453703704</v>
      </c>
      <c r="F1486" s="332" t="s">
        <v>2129</v>
      </c>
      <c r="G1486" s="332" t="s">
        <v>2130</v>
      </c>
      <c r="J1486" s="332" t="s">
        <v>1265</v>
      </c>
    </row>
    <row r="1487" spans="1:10" x14ac:dyDescent="0.25">
      <c r="A1487" s="332">
        <v>1799</v>
      </c>
      <c r="B1487" s="332">
        <v>234</v>
      </c>
      <c r="C1487" s="332" t="s">
        <v>2127</v>
      </c>
      <c r="D1487" s="332" t="s">
        <v>2128</v>
      </c>
      <c r="E1487" s="333">
        <v>44846.847453703704</v>
      </c>
      <c r="F1487" s="332" t="s">
        <v>2129</v>
      </c>
      <c r="G1487" s="332" t="s">
        <v>2130</v>
      </c>
      <c r="J1487" s="332" t="s">
        <v>1265</v>
      </c>
    </row>
    <row r="1488" spans="1:10" x14ac:dyDescent="0.25">
      <c r="A1488" s="332">
        <v>1800</v>
      </c>
      <c r="B1488" s="332">
        <v>235</v>
      </c>
      <c r="C1488" s="332" t="s">
        <v>2127</v>
      </c>
      <c r="D1488" s="332" t="s">
        <v>2128</v>
      </c>
      <c r="E1488" s="333">
        <v>44846.847453703704</v>
      </c>
      <c r="F1488" s="332" t="s">
        <v>2129</v>
      </c>
      <c r="G1488" s="332" t="s">
        <v>2130</v>
      </c>
      <c r="J1488" s="332" t="s">
        <v>1265</v>
      </c>
    </row>
    <row r="1489" spans="1:10" x14ac:dyDescent="0.25">
      <c r="A1489" s="332">
        <v>1801</v>
      </c>
      <c r="B1489" s="332">
        <v>236</v>
      </c>
      <c r="C1489" s="332" t="s">
        <v>2127</v>
      </c>
      <c r="D1489" s="332" t="s">
        <v>2128</v>
      </c>
      <c r="E1489" s="333">
        <v>44846.847453703704</v>
      </c>
      <c r="F1489" s="332" t="s">
        <v>2129</v>
      </c>
      <c r="G1489" s="332" t="s">
        <v>2130</v>
      </c>
      <c r="J1489" s="332" t="s">
        <v>1265</v>
      </c>
    </row>
    <row r="1490" spans="1:10" x14ac:dyDescent="0.25">
      <c r="A1490" s="332">
        <v>1802</v>
      </c>
      <c r="B1490" s="332">
        <v>5</v>
      </c>
      <c r="C1490" s="332" t="s">
        <v>2138</v>
      </c>
      <c r="D1490" s="332" t="s">
        <v>2139</v>
      </c>
      <c r="E1490" s="333">
        <v>45284.847453703704</v>
      </c>
      <c r="F1490" s="332" t="s">
        <v>742</v>
      </c>
      <c r="G1490" s="332" t="s">
        <v>810</v>
      </c>
      <c r="J1490" s="332" t="s">
        <v>2140</v>
      </c>
    </row>
    <row r="1491" spans="1:10" x14ac:dyDescent="0.25">
      <c r="A1491" s="332">
        <v>1803</v>
      </c>
      <c r="B1491" s="332">
        <v>240</v>
      </c>
      <c r="C1491" s="332" t="s">
        <v>2127</v>
      </c>
      <c r="D1491" s="332" t="s">
        <v>2128</v>
      </c>
      <c r="E1491" s="333">
        <v>44846.847453703704</v>
      </c>
      <c r="F1491" s="332" t="s">
        <v>2129</v>
      </c>
      <c r="G1491" s="332" t="s">
        <v>2130</v>
      </c>
      <c r="J1491" s="332" t="s">
        <v>1265</v>
      </c>
    </row>
    <row r="1492" spans="1:10" x14ac:dyDescent="0.25">
      <c r="A1492" s="332">
        <v>1804</v>
      </c>
      <c r="B1492" s="332">
        <v>241</v>
      </c>
      <c r="C1492" s="332" t="s">
        <v>2127</v>
      </c>
      <c r="D1492" s="332" t="s">
        <v>2128</v>
      </c>
      <c r="E1492" s="333">
        <v>44846.847453703704</v>
      </c>
      <c r="F1492" s="332" t="s">
        <v>2129</v>
      </c>
      <c r="G1492" s="332" t="s">
        <v>2130</v>
      </c>
      <c r="J1492" s="332" t="s">
        <v>1265</v>
      </c>
    </row>
    <row r="1493" spans="1:10" x14ac:dyDescent="0.25">
      <c r="A1493" s="332">
        <v>1805</v>
      </c>
      <c r="B1493" s="332">
        <v>242</v>
      </c>
      <c r="C1493" s="332" t="s">
        <v>2127</v>
      </c>
      <c r="D1493" s="332" t="s">
        <v>2128</v>
      </c>
      <c r="E1493" s="333">
        <v>44846.847453703704</v>
      </c>
      <c r="F1493" s="332" t="s">
        <v>2129</v>
      </c>
      <c r="G1493" s="332" t="s">
        <v>2130</v>
      </c>
      <c r="J1493" s="332" t="s">
        <v>1265</v>
      </c>
    </row>
    <row r="1494" spans="1:10" x14ac:dyDescent="0.25">
      <c r="A1494" s="332">
        <v>1806</v>
      </c>
      <c r="B1494" s="332">
        <v>1</v>
      </c>
      <c r="C1494" s="332" t="s">
        <v>2141</v>
      </c>
      <c r="D1494" s="332" t="s">
        <v>2142</v>
      </c>
      <c r="E1494" s="333">
        <v>44852.357341932868</v>
      </c>
      <c r="F1494" s="332" t="s">
        <v>2129</v>
      </c>
      <c r="G1494" s="332" t="s">
        <v>2130</v>
      </c>
      <c r="J1494" s="332" t="s">
        <v>2143</v>
      </c>
    </row>
    <row r="1495" spans="1:10" x14ac:dyDescent="0.25">
      <c r="A1495" s="332">
        <v>1807</v>
      </c>
      <c r="B1495" s="332">
        <v>2</v>
      </c>
      <c r="C1495" s="332" t="s">
        <v>2141</v>
      </c>
      <c r="D1495" s="332" t="s">
        <v>2142</v>
      </c>
      <c r="E1495" s="333">
        <v>44852.357341932868</v>
      </c>
      <c r="F1495" s="332" t="s">
        <v>2129</v>
      </c>
      <c r="G1495" s="332" t="s">
        <v>2130</v>
      </c>
      <c r="J1495" s="332" t="s">
        <v>2143</v>
      </c>
    </row>
    <row r="1496" spans="1:10" x14ac:dyDescent="0.25">
      <c r="A1496" s="332">
        <v>1808</v>
      </c>
      <c r="B1496" s="332">
        <v>3</v>
      </c>
      <c r="C1496" s="332" t="s">
        <v>2141</v>
      </c>
      <c r="D1496" s="332" t="s">
        <v>2142</v>
      </c>
      <c r="E1496" s="333">
        <v>44852.357341932868</v>
      </c>
      <c r="F1496" s="332" t="s">
        <v>2129</v>
      </c>
      <c r="G1496" s="332" t="s">
        <v>2130</v>
      </c>
      <c r="J1496" s="332" t="s">
        <v>2143</v>
      </c>
    </row>
    <row r="1497" spans="1:10" x14ac:dyDescent="0.25">
      <c r="A1497" s="332">
        <v>1809</v>
      </c>
      <c r="B1497" s="332">
        <v>4</v>
      </c>
      <c r="C1497" s="332" t="s">
        <v>2141</v>
      </c>
      <c r="D1497" s="332" t="s">
        <v>2142</v>
      </c>
      <c r="E1497" s="333">
        <v>44852.357341932868</v>
      </c>
      <c r="F1497" s="332" t="s">
        <v>2129</v>
      </c>
      <c r="G1497" s="332" t="s">
        <v>2130</v>
      </c>
      <c r="J1497" s="332" t="s">
        <v>2143</v>
      </c>
    </row>
    <row r="1498" spans="1:10" x14ac:dyDescent="0.25">
      <c r="A1498" s="332">
        <v>1810</v>
      </c>
      <c r="B1498" s="332">
        <v>5</v>
      </c>
      <c r="C1498" s="332" t="s">
        <v>2141</v>
      </c>
      <c r="D1498" s="332" t="s">
        <v>2142</v>
      </c>
      <c r="E1498" s="333">
        <v>44852.357341932868</v>
      </c>
      <c r="F1498" s="332" t="s">
        <v>2129</v>
      </c>
      <c r="G1498" s="332" t="s">
        <v>2130</v>
      </c>
      <c r="J1498" s="332" t="s">
        <v>2143</v>
      </c>
    </row>
    <row r="1499" spans="1:10" x14ac:dyDescent="0.25">
      <c r="A1499" s="332">
        <v>1811</v>
      </c>
      <c r="B1499" s="332">
        <v>13</v>
      </c>
      <c r="C1499" s="332" t="s">
        <v>2144</v>
      </c>
      <c r="D1499" s="332" t="s">
        <v>706</v>
      </c>
      <c r="E1499" s="333">
        <v>45128.8516928588</v>
      </c>
      <c r="F1499" s="332" t="s">
        <v>769</v>
      </c>
      <c r="G1499" s="332" t="s">
        <v>756</v>
      </c>
      <c r="J1499" s="332" t="s">
        <v>2143</v>
      </c>
    </row>
    <row r="1500" spans="1:10" x14ac:dyDescent="0.25">
      <c r="A1500" s="332">
        <v>1812</v>
      </c>
      <c r="B1500" s="332">
        <v>8</v>
      </c>
      <c r="C1500" s="332" t="s">
        <v>2141</v>
      </c>
      <c r="D1500" s="332" t="s">
        <v>2142</v>
      </c>
      <c r="E1500" s="333">
        <v>44852.357341932868</v>
      </c>
      <c r="F1500" s="332" t="s">
        <v>2129</v>
      </c>
      <c r="G1500" s="332" t="s">
        <v>2130</v>
      </c>
      <c r="J1500" s="332" t="s">
        <v>2143</v>
      </c>
    </row>
    <row r="1501" spans="1:10" x14ac:dyDescent="0.25">
      <c r="A1501" s="332">
        <v>1813</v>
      </c>
      <c r="B1501" s="332">
        <v>9</v>
      </c>
      <c r="C1501" s="332" t="s">
        <v>2141</v>
      </c>
      <c r="D1501" s="332" t="s">
        <v>2142</v>
      </c>
      <c r="E1501" s="333">
        <v>44852.357341932868</v>
      </c>
      <c r="F1501" s="332" t="s">
        <v>2129</v>
      </c>
      <c r="G1501" s="332" t="s">
        <v>2130</v>
      </c>
      <c r="J1501" s="332" t="s">
        <v>2143</v>
      </c>
    </row>
    <row r="1502" spans="1:10" x14ac:dyDescent="0.25">
      <c r="A1502" s="332">
        <v>1814</v>
      </c>
      <c r="B1502" s="332">
        <v>10</v>
      </c>
      <c r="C1502" s="332" t="s">
        <v>2141</v>
      </c>
      <c r="D1502" s="332" t="s">
        <v>2142</v>
      </c>
      <c r="E1502" s="333">
        <v>44852.357341932868</v>
      </c>
      <c r="F1502" s="332" t="s">
        <v>2129</v>
      </c>
      <c r="G1502" s="332" t="s">
        <v>2130</v>
      </c>
      <c r="J1502" s="332" t="s">
        <v>2143</v>
      </c>
    </row>
    <row r="1503" spans="1:10" x14ac:dyDescent="0.25">
      <c r="A1503" s="332">
        <v>1815</v>
      </c>
      <c r="B1503" s="332">
        <v>11</v>
      </c>
      <c r="C1503" s="332" t="s">
        <v>2141</v>
      </c>
      <c r="D1503" s="332" t="s">
        <v>2142</v>
      </c>
      <c r="E1503" s="333">
        <v>44852.357341932868</v>
      </c>
      <c r="F1503" s="332" t="s">
        <v>2129</v>
      </c>
      <c r="G1503" s="332" t="s">
        <v>2130</v>
      </c>
      <c r="J1503" s="332" t="s">
        <v>2143</v>
      </c>
    </row>
    <row r="1504" spans="1:10" x14ac:dyDescent="0.25">
      <c r="A1504" s="332">
        <v>1816</v>
      </c>
      <c r="B1504" s="332">
        <v>12</v>
      </c>
      <c r="C1504" s="332" t="s">
        <v>2141</v>
      </c>
      <c r="D1504" s="332" t="s">
        <v>2142</v>
      </c>
      <c r="E1504" s="333">
        <v>44852.357341932868</v>
      </c>
      <c r="F1504" s="332" t="s">
        <v>2129</v>
      </c>
      <c r="G1504" s="332" t="s">
        <v>2130</v>
      </c>
      <c r="J1504" s="332" t="s">
        <v>2143</v>
      </c>
    </row>
    <row r="1505" spans="1:10" x14ac:dyDescent="0.25">
      <c r="A1505" s="332">
        <v>1817</v>
      </c>
      <c r="B1505" s="332">
        <v>183</v>
      </c>
      <c r="C1505" s="332" t="s">
        <v>808</v>
      </c>
      <c r="D1505" s="332" t="s">
        <v>809</v>
      </c>
      <c r="E1505" s="333">
        <v>45262.458344907405</v>
      </c>
      <c r="F1505" s="332" t="s">
        <v>1756</v>
      </c>
      <c r="G1505" s="332" t="s">
        <v>810</v>
      </c>
    </row>
    <row r="1506" spans="1:10" x14ac:dyDescent="0.25">
      <c r="A1506" s="332">
        <v>1818</v>
      </c>
      <c r="B1506" s="332">
        <v>14</v>
      </c>
      <c r="C1506" s="332" t="s">
        <v>2141</v>
      </c>
      <c r="D1506" s="332" t="s">
        <v>2142</v>
      </c>
      <c r="E1506" s="333">
        <v>44852.357341932868</v>
      </c>
      <c r="F1506" s="332" t="s">
        <v>2129</v>
      </c>
      <c r="G1506" s="332" t="s">
        <v>2130</v>
      </c>
      <c r="J1506" s="332" t="s">
        <v>2143</v>
      </c>
    </row>
    <row r="1507" spans="1:10" x14ac:dyDescent="0.25">
      <c r="A1507" s="332">
        <v>1819</v>
      </c>
      <c r="B1507" s="332">
        <v>17</v>
      </c>
      <c r="C1507" s="332" t="s">
        <v>2141</v>
      </c>
      <c r="D1507" s="332" t="s">
        <v>2142</v>
      </c>
      <c r="E1507" s="333">
        <v>44852.357341932868</v>
      </c>
      <c r="F1507" s="332" t="s">
        <v>2129</v>
      </c>
      <c r="G1507" s="332" t="s">
        <v>2130</v>
      </c>
      <c r="J1507" s="332" t="s">
        <v>2143</v>
      </c>
    </row>
    <row r="1508" spans="1:10" x14ac:dyDescent="0.25">
      <c r="A1508" s="332">
        <v>1820</v>
      </c>
      <c r="B1508" s="332">
        <v>18</v>
      </c>
      <c r="C1508" s="332" t="s">
        <v>2141</v>
      </c>
      <c r="D1508" s="332" t="s">
        <v>2142</v>
      </c>
      <c r="E1508" s="333">
        <v>44852.357341932868</v>
      </c>
      <c r="F1508" s="332" t="s">
        <v>2129</v>
      </c>
      <c r="G1508" s="332" t="s">
        <v>2130</v>
      </c>
      <c r="J1508" s="332" t="s">
        <v>2143</v>
      </c>
    </row>
    <row r="1509" spans="1:10" x14ac:dyDescent="0.25">
      <c r="A1509" s="332">
        <v>1821</v>
      </c>
      <c r="B1509" s="332">
        <v>19</v>
      </c>
      <c r="C1509" s="332" t="s">
        <v>2141</v>
      </c>
      <c r="D1509" s="332" t="s">
        <v>2142</v>
      </c>
      <c r="E1509" s="333">
        <v>44852.357341932868</v>
      </c>
      <c r="F1509" s="332" t="s">
        <v>2129</v>
      </c>
      <c r="G1509" s="332" t="s">
        <v>2130</v>
      </c>
      <c r="J1509" s="332" t="s">
        <v>2143</v>
      </c>
    </row>
    <row r="1510" spans="1:10" x14ac:dyDescent="0.25">
      <c r="A1510" s="332">
        <v>1822</v>
      </c>
      <c r="B1510" s="332">
        <v>21</v>
      </c>
      <c r="C1510" s="332" t="s">
        <v>2141</v>
      </c>
      <c r="D1510" s="332" t="s">
        <v>2142</v>
      </c>
      <c r="E1510" s="333">
        <v>44852.357341932868</v>
      </c>
      <c r="F1510" s="332" t="s">
        <v>2129</v>
      </c>
      <c r="G1510" s="332" t="s">
        <v>2130</v>
      </c>
      <c r="J1510" s="332" t="s">
        <v>2143</v>
      </c>
    </row>
    <row r="1511" spans="1:10" x14ac:dyDescent="0.25">
      <c r="A1511" s="332">
        <v>1823</v>
      </c>
      <c r="B1511" s="332">
        <v>22</v>
      </c>
      <c r="C1511" s="332" t="s">
        <v>2141</v>
      </c>
      <c r="D1511" s="332" t="s">
        <v>2142</v>
      </c>
      <c r="E1511" s="333">
        <v>44852.357341932868</v>
      </c>
      <c r="F1511" s="332" t="s">
        <v>2129</v>
      </c>
      <c r="G1511" s="332" t="s">
        <v>2130</v>
      </c>
      <c r="J1511" s="332" t="s">
        <v>2143</v>
      </c>
    </row>
    <row r="1512" spans="1:10" x14ac:dyDescent="0.25">
      <c r="A1512" s="332">
        <v>1824</v>
      </c>
      <c r="B1512" s="332">
        <v>23</v>
      </c>
      <c r="C1512" s="332" t="s">
        <v>2141</v>
      </c>
      <c r="D1512" s="332" t="s">
        <v>2142</v>
      </c>
      <c r="E1512" s="333">
        <v>44852.357341932868</v>
      </c>
      <c r="F1512" s="332" t="s">
        <v>2129</v>
      </c>
      <c r="G1512" s="332" t="s">
        <v>2130</v>
      </c>
      <c r="J1512" s="332" t="s">
        <v>2143</v>
      </c>
    </row>
    <row r="1513" spans="1:10" x14ac:dyDescent="0.25">
      <c r="A1513" s="332">
        <v>1825</v>
      </c>
      <c r="B1513" s="332">
        <v>24</v>
      </c>
      <c r="C1513" s="332" t="s">
        <v>2141</v>
      </c>
      <c r="D1513" s="332" t="s">
        <v>2142</v>
      </c>
      <c r="E1513" s="333">
        <v>44852.357341932868</v>
      </c>
      <c r="F1513" s="332" t="s">
        <v>2129</v>
      </c>
      <c r="G1513" s="332" t="s">
        <v>2130</v>
      </c>
      <c r="J1513" s="332" t="s">
        <v>2143</v>
      </c>
    </row>
    <row r="1514" spans="1:10" x14ac:dyDescent="0.25">
      <c r="A1514" s="332">
        <v>1826</v>
      </c>
      <c r="B1514" s="332">
        <v>25</v>
      </c>
      <c r="C1514" s="332" t="s">
        <v>2141</v>
      </c>
      <c r="D1514" s="332" t="s">
        <v>2142</v>
      </c>
      <c r="E1514" s="333">
        <v>44852.357341932868</v>
      </c>
      <c r="F1514" s="332" t="s">
        <v>2129</v>
      </c>
      <c r="G1514" s="332" t="s">
        <v>2130</v>
      </c>
      <c r="J1514" s="332" t="s">
        <v>2143</v>
      </c>
    </row>
    <row r="1515" spans="1:10" x14ac:dyDescent="0.25">
      <c r="A1515" s="332">
        <v>1827</v>
      </c>
      <c r="B1515" s="332">
        <v>26</v>
      </c>
      <c r="C1515" s="332" t="s">
        <v>2141</v>
      </c>
      <c r="D1515" s="332" t="s">
        <v>2142</v>
      </c>
      <c r="E1515" s="333">
        <v>44852.357341932868</v>
      </c>
      <c r="F1515" s="332" t="s">
        <v>2129</v>
      </c>
      <c r="G1515" s="332" t="s">
        <v>2130</v>
      </c>
      <c r="J1515" s="332" t="s">
        <v>2143</v>
      </c>
    </row>
    <row r="1516" spans="1:10" x14ac:dyDescent="0.25">
      <c r="A1516" s="332">
        <v>1828</v>
      </c>
      <c r="B1516" s="332">
        <v>27</v>
      </c>
      <c r="C1516" s="332" t="s">
        <v>2141</v>
      </c>
      <c r="D1516" s="332" t="s">
        <v>2142</v>
      </c>
      <c r="E1516" s="333">
        <v>44852.357341932868</v>
      </c>
      <c r="F1516" s="332" t="s">
        <v>2129</v>
      </c>
      <c r="G1516" s="332" t="s">
        <v>2130</v>
      </c>
      <c r="J1516" s="332" t="s">
        <v>2143</v>
      </c>
    </row>
    <row r="1517" spans="1:10" x14ac:dyDescent="0.25">
      <c r="A1517" s="332">
        <v>1829</v>
      </c>
      <c r="B1517" s="332">
        <v>28</v>
      </c>
      <c r="C1517" s="332" t="s">
        <v>2141</v>
      </c>
      <c r="D1517" s="332" t="s">
        <v>2142</v>
      </c>
      <c r="E1517" s="333">
        <v>44852.357341932868</v>
      </c>
      <c r="F1517" s="332" t="s">
        <v>2129</v>
      </c>
      <c r="G1517" s="332" t="s">
        <v>2130</v>
      </c>
      <c r="J1517" s="332" t="s">
        <v>2143</v>
      </c>
    </row>
    <row r="1518" spans="1:10" x14ac:dyDescent="0.25">
      <c r="A1518" s="332">
        <v>1830</v>
      </c>
      <c r="B1518" s="332">
        <v>29</v>
      </c>
      <c r="C1518" s="332" t="s">
        <v>2141</v>
      </c>
      <c r="D1518" s="332" t="s">
        <v>2142</v>
      </c>
      <c r="E1518" s="333">
        <v>44852.357341932868</v>
      </c>
      <c r="F1518" s="332" t="s">
        <v>2129</v>
      </c>
      <c r="G1518" s="332" t="s">
        <v>2130</v>
      </c>
      <c r="J1518" s="332" t="s">
        <v>2143</v>
      </c>
    </row>
    <row r="1519" spans="1:10" x14ac:dyDescent="0.25">
      <c r="A1519" s="332">
        <v>1831</v>
      </c>
      <c r="B1519" s="332">
        <v>30</v>
      </c>
      <c r="C1519" s="332" t="s">
        <v>2141</v>
      </c>
      <c r="D1519" s="332" t="s">
        <v>2142</v>
      </c>
      <c r="E1519" s="333">
        <v>44852.357341932868</v>
      </c>
      <c r="F1519" s="332" t="s">
        <v>2129</v>
      </c>
      <c r="G1519" s="332" t="s">
        <v>2130</v>
      </c>
      <c r="J1519" s="332" t="s">
        <v>2143</v>
      </c>
    </row>
    <row r="1520" spans="1:10" x14ac:dyDescent="0.25">
      <c r="A1520" s="332">
        <v>1832</v>
      </c>
      <c r="B1520" s="332">
        <v>31</v>
      </c>
      <c r="C1520" s="332" t="s">
        <v>2141</v>
      </c>
      <c r="D1520" s="332" t="s">
        <v>2142</v>
      </c>
      <c r="E1520" s="333">
        <v>44852.357341932868</v>
      </c>
      <c r="F1520" s="332" t="s">
        <v>2129</v>
      </c>
      <c r="G1520" s="332" t="s">
        <v>2130</v>
      </c>
      <c r="J1520" s="332" t="s">
        <v>2143</v>
      </c>
    </row>
    <row r="1521" spans="1:10" x14ac:dyDescent="0.25">
      <c r="A1521" s="332">
        <v>1833</v>
      </c>
      <c r="B1521" s="332">
        <v>32</v>
      </c>
      <c r="C1521" s="332" t="s">
        <v>2141</v>
      </c>
      <c r="D1521" s="332" t="s">
        <v>2142</v>
      </c>
      <c r="E1521" s="333">
        <v>44852.357341932868</v>
      </c>
      <c r="F1521" s="332" t="s">
        <v>2129</v>
      </c>
      <c r="G1521" s="332" t="s">
        <v>2130</v>
      </c>
      <c r="J1521" s="332" t="s">
        <v>2143</v>
      </c>
    </row>
    <row r="1522" spans="1:10" x14ac:dyDescent="0.25">
      <c r="A1522" s="332">
        <v>1834</v>
      </c>
      <c r="B1522" s="332">
        <v>33</v>
      </c>
      <c r="C1522" s="332" t="s">
        <v>2141</v>
      </c>
      <c r="D1522" s="332" t="s">
        <v>2142</v>
      </c>
      <c r="E1522" s="333">
        <v>44852.357341932868</v>
      </c>
      <c r="F1522" s="332" t="s">
        <v>2129</v>
      </c>
      <c r="G1522" s="332" t="s">
        <v>2130</v>
      </c>
      <c r="J1522" s="332" t="s">
        <v>2143</v>
      </c>
    </row>
    <row r="1523" spans="1:10" x14ac:dyDescent="0.25">
      <c r="A1523" s="332">
        <v>1835</v>
      </c>
      <c r="B1523" s="332">
        <v>34</v>
      </c>
      <c r="C1523" s="332" t="s">
        <v>2141</v>
      </c>
      <c r="D1523" s="332" t="s">
        <v>2142</v>
      </c>
      <c r="E1523" s="333">
        <v>44852.357341932868</v>
      </c>
      <c r="F1523" s="332" t="s">
        <v>2129</v>
      </c>
      <c r="G1523" s="332" t="s">
        <v>2130</v>
      </c>
      <c r="J1523" s="332" t="s">
        <v>2143</v>
      </c>
    </row>
    <row r="1524" spans="1:10" x14ac:dyDescent="0.25">
      <c r="A1524" s="332">
        <v>1836</v>
      </c>
      <c r="B1524" s="332">
        <v>35</v>
      </c>
      <c r="C1524" s="332" t="s">
        <v>2141</v>
      </c>
      <c r="D1524" s="332" t="s">
        <v>2142</v>
      </c>
      <c r="E1524" s="333">
        <v>44852.357341932868</v>
      </c>
      <c r="F1524" s="332" t="s">
        <v>2129</v>
      </c>
      <c r="G1524" s="332" t="s">
        <v>2130</v>
      </c>
      <c r="J1524" s="332" t="s">
        <v>2143</v>
      </c>
    </row>
    <row r="1525" spans="1:10" x14ac:dyDescent="0.25">
      <c r="A1525" s="332">
        <v>1837</v>
      </c>
      <c r="B1525" s="332">
        <v>36</v>
      </c>
      <c r="C1525" s="332" t="s">
        <v>2141</v>
      </c>
      <c r="D1525" s="332" t="s">
        <v>2142</v>
      </c>
      <c r="E1525" s="333">
        <v>44852.357341932868</v>
      </c>
      <c r="F1525" s="332" t="s">
        <v>2129</v>
      </c>
      <c r="G1525" s="332" t="s">
        <v>2130</v>
      </c>
      <c r="J1525" s="332" t="s">
        <v>2143</v>
      </c>
    </row>
    <row r="1526" spans="1:10" x14ac:dyDescent="0.25">
      <c r="A1526" s="332">
        <v>1838</v>
      </c>
      <c r="B1526" s="332">
        <v>37</v>
      </c>
      <c r="C1526" s="332" t="s">
        <v>2141</v>
      </c>
      <c r="D1526" s="332" t="s">
        <v>2142</v>
      </c>
      <c r="E1526" s="333">
        <v>44852.357341932868</v>
      </c>
      <c r="F1526" s="332" t="s">
        <v>2129</v>
      </c>
      <c r="G1526" s="332" t="s">
        <v>2130</v>
      </c>
      <c r="J1526" s="332" t="s">
        <v>2143</v>
      </c>
    </row>
    <row r="1527" spans="1:10" x14ac:dyDescent="0.25">
      <c r="A1527" s="332">
        <v>1839</v>
      </c>
      <c r="B1527" s="332">
        <v>38</v>
      </c>
      <c r="C1527" s="332" t="s">
        <v>2141</v>
      </c>
      <c r="D1527" s="332" t="s">
        <v>2142</v>
      </c>
      <c r="E1527" s="333">
        <v>44852.357341932868</v>
      </c>
      <c r="F1527" s="332" t="s">
        <v>2129</v>
      </c>
      <c r="G1527" s="332" t="s">
        <v>2130</v>
      </c>
      <c r="J1527" s="332" t="s">
        <v>2143</v>
      </c>
    </row>
    <row r="1528" spans="1:10" x14ac:dyDescent="0.25">
      <c r="A1528" s="332">
        <v>1840</v>
      </c>
      <c r="B1528" s="332">
        <v>39</v>
      </c>
      <c r="C1528" s="332" t="s">
        <v>2141</v>
      </c>
      <c r="D1528" s="332" t="s">
        <v>2142</v>
      </c>
      <c r="E1528" s="333">
        <v>44852.357341932868</v>
      </c>
      <c r="F1528" s="332" t="s">
        <v>2129</v>
      </c>
      <c r="G1528" s="332" t="s">
        <v>2130</v>
      </c>
      <c r="J1528" s="332" t="s">
        <v>2143</v>
      </c>
    </row>
    <row r="1529" spans="1:10" x14ac:dyDescent="0.25">
      <c r="A1529" s="332">
        <v>1841</v>
      </c>
      <c r="B1529" s="332">
        <v>40</v>
      </c>
      <c r="C1529" s="332" t="s">
        <v>2141</v>
      </c>
      <c r="D1529" s="332" t="s">
        <v>2142</v>
      </c>
      <c r="E1529" s="333">
        <v>44852.357341932868</v>
      </c>
      <c r="F1529" s="332" t="s">
        <v>2129</v>
      </c>
      <c r="G1529" s="332" t="s">
        <v>2130</v>
      </c>
      <c r="J1529" s="332" t="s">
        <v>2143</v>
      </c>
    </row>
    <row r="1530" spans="1:10" x14ac:dyDescent="0.25">
      <c r="A1530" s="332">
        <v>1842</v>
      </c>
      <c r="B1530" s="332">
        <v>41</v>
      </c>
      <c r="C1530" s="332" t="s">
        <v>2141</v>
      </c>
      <c r="D1530" s="332" t="s">
        <v>2142</v>
      </c>
      <c r="E1530" s="333">
        <v>44852.357341932868</v>
      </c>
      <c r="F1530" s="332" t="s">
        <v>2129</v>
      </c>
      <c r="G1530" s="332" t="s">
        <v>2130</v>
      </c>
      <c r="J1530" s="332" t="s">
        <v>2143</v>
      </c>
    </row>
    <row r="1531" spans="1:10" x14ac:dyDescent="0.25">
      <c r="A1531" s="332">
        <v>1843</v>
      </c>
      <c r="B1531" s="332">
        <v>43</v>
      </c>
      <c r="C1531" s="332" t="s">
        <v>2141</v>
      </c>
      <c r="D1531" s="332" t="s">
        <v>2142</v>
      </c>
      <c r="E1531" s="333">
        <v>44852.357341932868</v>
      </c>
      <c r="F1531" s="332" t="s">
        <v>2129</v>
      </c>
      <c r="G1531" s="332" t="s">
        <v>2130</v>
      </c>
      <c r="J1531" s="332" t="s">
        <v>2143</v>
      </c>
    </row>
    <row r="1532" spans="1:10" x14ac:dyDescent="0.25">
      <c r="A1532" s="332">
        <v>1844</v>
      </c>
      <c r="B1532" s="332">
        <v>44</v>
      </c>
      <c r="C1532" s="332" t="s">
        <v>2141</v>
      </c>
      <c r="D1532" s="332" t="s">
        <v>2142</v>
      </c>
      <c r="E1532" s="333">
        <v>44852.357341932868</v>
      </c>
      <c r="F1532" s="332" t="s">
        <v>2129</v>
      </c>
      <c r="G1532" s="332" t="s">
        <v>2130</v>
      </c>
      <c r="J1532" s="332" t="s">
        <v>2143</v>
      </c>
    </row>
    <row r="1533" spans="1:10" x14ac:dyDescent="0.25">
      <c r="A1533" s="332">
        <v>1845</v>
      </c>
      <c r="B1533" s="332">
        <v>45</v>
      </c>
      <c r="C1533" s="332" t="s">
        <v>2141</v>
      </c>
      <c r="D1533" s="332" t="s">
        <v>2142</v>
      </c>
      <c r="E1533" s="333">
        <v>44852.357341932868</v>
      </c>
      <c r="F1533" s="332" t="s">
        <v>2129</v>
      </c>
      <c r="G1533" s="332" t="s">
        <v>2130</v>
      </c>
      <c r="J1533" s="332" t="s">
        <v>2143</v>
      </c>
    </row>
    <row r="1534" spans="1:10" x14ac:dyDescent="0.25">
      <c r="A1534" s="332">
        <v>1846</v>
      </c>
      <c r="B1534" s="332">
        <v>46</v>
      </c>
      <c r="C1534" s="332" t="s">
        <v>2141</v>
      </c>
      <c r="D1534" s="332" t="s">
        <v>2142</v>
      </c>
      <c r="E1534" s="333">
        <v>44852.357341932868</v>
      </c>
      <c r="F1534" s="332" t="s">
        <v>2129</v>
      </c>
      <c r="G1534" s="332" t="s">
        <v>2130</v>
      </c>
      <c r="J1534" s="332" t="s">
        <v>2143</v>
      </c>
    </row>
    <row r="1535" spans="1:10" x14ac:dyDescent="0.25">
      <c r="A1535" s="332">
        <v>1847</v>
      </c>
      <c r="B1535" s="332">
        <v>47</v>
      </c>
      <c r="C1535" s="332" t="s">
        <v>2141</v>
      </c>
      <c r="D1535" s="332" t="s">
        <v>2142</v>
      </c>
      <c r="E1535" s="333">
        <v>44852.357341932868</v>
      </c>
      <c r="F1535" s="332" t="s">
        <v>2129</v>
      </c>
      <c r="G1535" s="332" t="s">
        <v>2130</v>
      </c>
      <c r="J1535" s="332" t="s">
        <v>2143</v>
      </c>
    </row>
    <row r="1536" spans="1:10" x14ac:dyDescent="0.25">
      <c r="A1536" s="332">
        <v>1848</v>
      </c>
      <c r="B1536" s="332">
        <v>48</v>
      </c>
      <c r="C1536" s="332" t="s">
        <v>2141</v>
      </c>
      <c r="D1536" s="332" t="s">
        <v>2142</v>
      </c>
      <c r="E1536" s="333">
        <v>44852.357341932868</v>
      </c>
      <c r="F1536" s="332" t="s">
        <v>2129</v>
      </c>
      <c r="G1536" s="332" t="s">
        <v>2130</v>
      </c>
      <c r="J1536" s="332" t="s">
        <v>2143</v>
      </c>
    </row>
    <row r="1537" spans="1:10" x14ac:dyDescent="0.25">
      <c r="A1537" s="332">
        <v>1849</v>
      </c>
      <c r="B1537" s="332">
        <v>49</v>
      </c>
      <c r="C1537" s="332" t="s">
        <v>2141</v>
      </c>
      <c r="D1537" s="332" t="s">
        <v>2142</v>
      </c>
      <c r="E1537" s="333">
        <v>44852.357341932868</v>
      </c>
      <c r="F1537" s="332" t="s">
        <v>2129</v>
      </c>
      <c r="G1537" s="332" t="s">
        <v>2130</v>
      </c>
      <c r="J1537" s="332" t="s">
        <v>2143</v>
      </c>
    </row>
    <row r="1538" spans="1:10" x14ac:dyDescent="0.25">
      <c r="A1538" s="332">
        <v>1850</v>
      </c>
      <c r="B1538" s="332">
        <v>50</v>
      </c>
      <c r="C1538" s="332" t="s">
        <v>2141</v>
      </c>
      <c r="D1538" s="332" t="s">
        <v>2142</v>
      </c>
      <c r="E1538" s="333">
        <v>44852.357341932868</v>
      </c>
      <c r="F1538" s="332" t="s">
        <v>2129</v>
      </c>
      <c r="G1538" s="332" t="s">
        <v>2130</v>
      </c>
      <c r="J1538" s="332" t="s">
        <v>2143</v>
      </c>
    </row>
    <row r="1539" spans="1:10" x14ac:dyDescent="0.25">
      <c r="A1539" s="332">
        <v>1851</v>
      </c>
      <c r="B1539" s="332">
        <v>51</v>
      </c>
      <c r="C1539" s="332" t="s">
        <v>2141</v>
      </c>
      <c r="D1539" s="332" t="s">
        <v>2142</v>
      </c>
      <c r="E1539" s="333">
        <v>44852.357341932868</v>
      </c>
      <c r="F1539" s="332" t="s">
        <v>2129</v>
      </c>
      <c r="G1539" s="332" t="s">
        <v>2130</v>
      </c>
      <c r="J1539" s="332" t="s">
        <v>2143</v>
      </c>
    </row>
    <row r="1540" spans="1:10" x14ac:dyDescent="0.25">
      <c r="A1540" s="332">
        <v>1852</v>
      </c>
      <c r="B1540" s="332">
        <v>52</v>
      </c>
      <c r="C1540" s="332" t="s">
        <v>2141</v>
      </c>
      <c r="D1540" s="332" t="s">
        <v>2142</v>
      </c>
      <c r="E1540" s="333">
        <v>44852.357341932868</v>
      </c>
      <c r="F1540" s="332" t="s">
        <v>2129</v>
      </c>
      <c r="G1540" s="332" t="s">
        <v>2130</v>
      </c>
      <c r="J1540" s="332" t="s">
        <v>2143</v>
      </c>
    </row>
    <row r="1541" spans="1:10" x14ac:dyDescent="0.25">
      <c r="A1541" s="332">
        <v>1853</v>
      </c>
      <c r="B1541" s="332">
        <v>53</v>
      </c>
      <c r="C1541" s="332" t="s">
        <v>2141</v>
      </c>
      <c r="D1541" s="332" t="s">
        <v>2142</v>
      </c>
      <c r="E1541" s="333">
        <v>44852.357341932868</v>
      </c>
      <c r="F1541" s="332" t="s">
        <v>2129</v>
      </c>
      <c r="G1541" s="332" t="s">
        <v>2130</v>
      </c>
      <c r="J1541" s="332" t="s">
        <v>2143</v>
      </c>
    </row>
    <row r="1542" spans="1:10" x14ac:dyDescent="0.25">
      <c r="A1542" s="332">
        <v>1854</v>
      </c>
      <c r="B1542" s="332">
        <v>54</v>
      </c>
      <c r="C1542" s="332" t="s">
        <v>2141</v>
      </c>
      <c r="D1542" s="332" t="s">
        <v>2142</v>
      </c>
      <c r="E1542" s="333">
        <v>44852.357341932868</v>
      </c>
      <c r="F1542" s="332" t="s">
        <v>2129</v>
      </c>
      <c r="G1542" s="332" t="s">
        <v>2130</v>
      </c>
      <c r="J1542" s="332" t="s">
        <v>2143</v>
      </c>
    </row>
    <row r="1543" spans="1:10" x14ac:dyDescent="0.25">
      <c r="A1543" s="332">
        <v>1855</v>
      </c>
      <c r="B1543" s="332">
        <v>55</v>
      </c>
      <c r="C1543" s="332" t="s">
        <v>2141</v>
      </c>
      <c r="D1543" s="332" t="s">
        <v>2142</v>
      </c>
      <c r="E1543" s="333">
        <v>44852.357341932868</v>
      </c>
      <c r="F1543" s="332" t="s">
        <v>2129</v>
      </c>
      <c r="G1543" s="332" t="s">
        <v>2130</v>
      </c>
      <c r="J1543" s="332" t="s">
        <v>2143</v>
      </c>
    </row>
    <row r="1544" spans="1:10" x14ac:dyDescent="0.25">
      <c r="A1544" s="332">
        <v>1856</v>
      </c>
      <c r="B1544" s="332">
        <v>56</v>
      </c>
      <c r="C1544" s="332" t="s">
        <v>2141</v>
      </c>
      <c r="D1544" s="332" t="s">
        <v>2142</v>
      </c>
      <c r="E1544" s="333">
        <v>44852.357341932868</v>
      </c>
      <c r="F1544" s="332" t="s">
        <v>2129</v>
      </c>
      <c r="G1544" s="332" t="s">
        <v>2130</v>
      </c>
      <c r="J1544" s="332" t="s">
        <v>2143</v>
      </c>
    </row>
    <row r="1545" spans="1:10" x14ac:dyDescent="0.25">
      <c r="A1545" s="332">
        <v>1857</v>
      </c>
      <c r="B1545" s="332">
        <v>57</v>
      </c>
      <c r="C1545" s="332" t="s">
        <v>2141</v>
      </c>
      <c r="D1545" s="332" t="s">
        <v>2142</v>
      </c>
      <c r="E1545" s="333">
        <v>44852.357341932868</v>
      </c>
      <c r="F1545" s="332" t="s">
        <v>2129</v>
      </c>
      <c r="G1545" s="332" t="s">
        <v>2130</v>
      </c>
      <c r="J1545" s="332" t="s">
        <v>2143</v>
      </c>
    </row>
    <row r="1546" spans="1:10" x14ac:dyDescent="0.25">
      <c r="A1546" s="332">
        <v>1858</v>
      </c>
      <c r="B1546" s="332">
        <v>58</v>
      </c>
      <c r="C1546" s="332" t="s">
        <v>2141</v>
      </c>
      <c r="D1546" s="332" t="s">
        <v>2142</v>
      </c>
      <c r="E1546" s="333">
        <v>44852.357341932868</v>
      </c>
      <c r="F1546" s="332" t="s">
        <v>2129</v>
      </c>
      <c r="G1546" s="332" t="s">
        <v>2130</v>
      </c>
      <c r="J1546" s="332" t="s">
        <v>2143</v>
      </c>
    </row>
    <row r="1547" spans="1:10" x14ac:dyDescent="0.25">
      <c r="A1547" s="332">
        <v>1859</v>
      </c>
      <c r="B1547" s="332">
        <v>59</v>
      </c>
      <c r="C1547" s="332" t="s">
        <v>2141</v>
      </c>
      <c r="D1547" s="332" t="s">
        <v>2142</v>
      </c>
      <c r="E1547" s="333">
        <v>44852.357341932868</v>
      </c>
      <c r="F1547" s="332" t="s">
        <v>2129</v>
      </c>
      <c r="G1547" s="332" t="s">
        <v>2130</v>
      </c>
      <c r="J1547" s="332" t="s">
        <v>2143</v>
      </c>
    </row>
    <row r="1548" spans="1:10" x14ac:dyDescent="0.25">
      <c r="A1548" s="332">
        <v>1860</v>
      </c>
      <c r="B1548" s="332">
        <v>60</v>
      </c>
      <c r="C1548" s="332" t="s">
        <v>2141</v>
      </c>
      <c r="D1548" s="332" t="s">
        <v>2142</v>
      </c>
      <c r="E1548" s="333">
        <v>44852.357341932868</v>
      </c>
      <c r="F1548" s="332" t="s">
        <v>2129</v>
      </c>
      <c r="G1548" s="332" t="s">
        <v>2130</v>
      </c>
      <c r="J1548" s="332" t="s">
        <v>2143</v>
      </c>
    </row>
    <row r="1549" spans="1:10" x14ac:dyDescent="0.25">
      <c r="A1549" s="332">
        <v>1861</v>
      </c>
      <c r="B1549" s="332">
        <v>61</v>
      </c>
      <c r="C1549" s="332" t="s">
        <v>2141</v>
      </c>
      <c r="D1549" s="332" t="s">
        <v>2142</v>
      </c>
      <c r="E1549" s="333">
        <v>44852.357341932868</v>
      </c>
      <c r="F1549" s="332" t="s">
        <v>2129</v>
      </c>
      <c r="G1549" s="332" t="s">
        <v>2130</v>
      </c>
      <c r="J1549" s="332" t="s">
        <v>2143</v>
      </c>
    </row>
    <row r="1550" spans="1:10" x14ac:dyDescent="0.25">
      <c r="A1550" s="332">
        <v>1862</v>
      </c>
      <c r="B1550" s="332">
        <v>62</v>
      </c>
      <c r="C1550" s="332" t="s">
        <v>2141</v>
      </c>
      <c r="D1550" s="332" t="s">
        <v>2142</v>
      </c>
      <c r="E1550" s="333">
        <v>44852.357341932868</v>
      </c>
      <c r="F1550" s="332" t="s">
        <v>2129</v>
      </c>
      <c r="G1550" s="332" t="s">
        <v>2130</v>
      </c>
      <c r="J1550" s="332" t="s">
        <v>2143</v>
      </c>
    </row>
    <row r="1551" spans="1:10" x14ac:dyDescent="0.25">
      <c r="A1551" s="332">
        <v>1863</v>
      </c>
      <c r="B1551" s="332">
        <v>63</v>
      </c>
      <c r="C1551" s="332" t="s">
        <v>2141</v>
      </c>
      <c r="D1551" s="332" t="s">
        <v>2142</v>
      </c>
      <c r="E1551" s="333">
        <v>44852.357341932868</v>
      </c>
      <c r="F1551" s="332" t="s">
        <v>2129</v>
      </c>
      <c r="G1551" s="332" t="s">
        <v>2130</v>
      </c>
      <c r="J1551" s="332" t="s">
        <v>2143</v>
      </c>
    </row>
    <row r="1552" spans="1:10" x14ac:dyDescent="0.25">
      <c r="A1552" s="332">
        <v>1864</v>
      </c>
      <c r="B1552" s="332">
        <v>64</v>
      </c>
      <c r="C1552" s="332" t="s">
        <v>2141</v>
      </c>
      <c r="D1552" s="332" t="s">
        <v>2142</v>
      </c>
      <c r="E1552" s="333">
        <v>44852.357341932868</v>
      </c>
      <c r="F1552" s="332" t="s">
        <v>2129</v>
      </c>
      <c r="G1552" s="332" t="s">
        <v>2130</v>
      </c>
      <c r="J1552" s="332" t="s">
        <v>2143</v>
      </c>
    </row>
    <row r="1553" spans="1:10" x14ac:dyDescent="0.25">
      <c r="A1553" s="332">
        <v>1865</v>
      </c>
      <c r="B1553" s="332">
        <v>65</v>
      </c>
      <c r="C1553" s="332" t="s">
        <v>2141</v>
      </c>
      <c r="D1553" s="332" t="s">
        <v>2142</v>
      </c>
      <c r="E1553" s="333">
        <v>44852.357341932868</v>
      </c>
      <c r="F1553" s="332" t="s">
        <v>2129</v>
      </c>
      <c r="G1553" s="332" t="s">
        <v>2130</v>
      </c>
      <c r="J1553" s="332" t="s">
        <v>2143</v>
      </c>
    </row>
    <row r="1554" spans="1:10" x14ac:dyDescent="0.25">
      <c r="A1554" s="332">
        <v>1866</v>
      </c>
      <c r="B1554" s="332">
        <v>67</v>
      </c>
      <c r="C1554" s="332" t="s">
        <v>2141</v>
      </c>
      <c r="D1554" s="332" t="s">
        <v>2142</v>
      </c>
      <c r="E1554" s="333">
        <v>44852.357341932868</v>
      </c>
      <c r="F1554" s="332" t="s">
        <v>2129</v>
      </c>
      <c r="G1554" s="332" t="s">
        <v>2130</v>
      </c>
      <c r="J1554" s="332" t="s">
        <v>2143</v>
      </c>
    </row>
    <row r="1555" spans="1:10" x14ac:dyDescent="0.25">
      <c r="A1555" s="332">
        <v>1867</v>
      </c>
      <c r="B1555" s="332">
        <v>68</v>
      </c>
      <c r="C1555" s="332" t="s">
        <v>2141</v>
      </c>
      <c r="D1555" s="332" t="s">
        <v>2142</v>
      </c>
      <c r="E1555" s="333">
        <v>44852.357341932868</v>
      </c>
      <c r="F1555" s="332" t="s">
        <v>2129</v>
      </c>
      <c r="G1555" s="332" t="s">
        <v>2130</v>
      </c>
      <c r="J1555" s="332" t="s">
        <v>2143</v>
      </c>
    </row>
    <row r="1556" spans="1:10" x14ac:dyDescent="0.25">
      <c r="A1556" s="332">
        <v>1868</v>
      </c>
      <c r="B1556" s="332">
        <v>69</v>
      </c>
      <c r="C1556" s="332" t="s">
        <v>2141</v>
      </c>
      <c r="D1556" s="332" t="s">
        <v>2142</v>
      </c>
      <c r="E1556" s="333">
        <v>44852.357341932868</v>
      </c>
      <c r="F1556" s="332" t="s">
        <v>2129</v>
      </c>
      <c r="G1556" s="332" t="s">
        <v>2130</v>
      </c>
      <c r="J1556" s="332" t="s">
        <v>2143</v>
      </c>
    </row>
    <row r="1557" spans="1:10" x14ac:dyDescent="0.25">
      <c r="A1557" s="332">
        <v>1869</v>
      </c>
      <c r="B1557" s="332">
        <v>70</v>
      </c>
      <c r="C1557" s="332" t="s">
        <v>2141</v>
      </c>
      <c r="D1557" s="332" t="s">
        <v>2142</v>
      </c>
      <c r="E1557" s="333">
        <v>44852.357341932868</v>
      </c>
      <c r="F1557" s="332" t="s">
        <v>2129</v>
      </c>
      <c r="G1557" s="332" t="s">
        <v>2130</v>
      </c>
      <c r="J1557" s="332" t="s">
        <v>2143</v>
      </c>
    </row>
    <row r="1558" spans="1:10" x14ac:dyDescent="0.25">
      <c r="A1558" s="332">
        <v>1870</v>
      </c>
      <c r="B1558" s="332">
        <v>71</v>
      </c>
      <c r="C1558" s="332" t="s">
        <v>2141</v>
      </c>
      <c r="D1558" s="332" t="s">
        <v>2142</v>
      </c>
      <c r="E1558" s="333">
        <v>44852.357341932868</v>
      </c>
      <c r="F1558" s="332" t="s">
        <v>2129</v>
      </c>
      <c r="G1558" s="332" t="s">
        <v>2130</v>
      </c>
      <c r="J1558" s="332" t="s">
        <v>2143</v>
      </c>
    </row>
    <row r="1559" spans="1:10" x14ac:dyDescent="0.25">
      <c r="A1559" s="332">
        <v>1871</v>
      </c>
      <c r="B1559" s="332">
        <v>72</v>
      </c>
      <c r="C1559" s="332" t="s">
        <v>2141</v>
      </c>
      <c r="D1559" s="332" t="s">
        <v>2142</v>
      </c>
      <c r="E1559" s="333">
        <v>44852.357341932868</v>
      </c>
      <c r="F1559" s="332" t="s">
        <v>2129</v>
      </c>
      <c r="G1559" s="332" t="s">
        <v>2130</v>
      </c>
      <c r="J1559" s="332" t="s">
        <v>2143</v>
      </c>
    </row>
    <row r="1560" spans="1:10" x14ac:dyDescent="0.25">
      <c r="A1560" s="332">
        <v>1872</v>
      </c>
      <c r="B1560" s="332">
        <v>73</v>
      </c>
      <c r="C1560" s="332" t="s">
        <v>2141</v>
      </c>
      <c r="D1560" s="332" t="s">
        <v>2142</v>
      </c>
      <c r="E1560" s="333">
        <v>44852.357341932868</v>
      </c>
      <c r="F1560" s="332" t="s">
        <v>2129</v>
      </c>
      <c r="G1560" s="332" t="s">
        <v>2130</v>
      </c>
      <c r="J1560" s="332" t="s">
        <v>2143</v>
      </c>
    </row>
    <row r="1561" spans="1:10" x14ac:dyDescent="0.25">
      <c r="A1561" s="332">
        <v>1873</v>
      </c>
      <c r="B1561" s="332">
        <v>76</v>
      </c>
      <c r="C1561" s="332" t="s">
        <v>2141</v>
      </c>
      <c r="D1561" s="332" t="s">
        <v>2142</v>
      </c>
      <c r="E1561" s="333">
        <v>44852.357341932868</v>
      </c>
      <c r="F1561" s="332" t="s">
        <v>2129</v>
      </c>
      <c r="G1561" s="332" t="s">
        <v>2130</v>
      </c>
      <c r="J1561" s="332" t="s">
        <v>2143</v>
      </c>
    </row>
    <row r="1562" spans="1:10" x14ac:dyDescent="0.25">
      <c r="A1562" s="332">
        <v>1874</v>
      </c>
      <c r="B1562" s="332">
        <v>77</v>
      </c>
      <c r="C1562" s="332" t="s">
        <v>2141</v>
      </c>
      <c r="D1562" s="332" t="s">
        <v>2142</v>
      </c>
      <c r="E1562" s="333">
        <v>44852.357341932868</v>
      </c>
      <c r="F1562" s="332" t="s">
        <v>2129</v>
      </c>
      <c r="G1562" s="332" t="s">
        <v>2130</v>
      </c>
      <c r="J1562" s="332" t="s">
        <v>2143</v>
      </c>
    </row>
    <row r="1563" spans="1:10" x14ac:dyDescent="0.25">
      <c r="A1563" s="332">
        <v>1875</v>
      </c>
      <c r="B1563" s="332">
        <v>78</v>
      </c>
      <c r="C1563" s="332" t="s">
        <v>2141</v>
      </c>
      <c r="D1563" s="332" t="s">
        <v>2142</v>
      </c>
      <c r="E1563" s="333">
        <v>44852.357341932868</v>
      </c>
      <c r="F1563" s="332" t="s">
        <v>2129</v>
      </c>
      <c r="G1563" s="332" t="s">
        <v>2130</v>
      </c>
      <c r="J1563" s="332" t="s">
        <v>2143</v>
      </c>
    </row>
    <row r="1564" spans="1:10" x14ac:dyDescent="0.25">
      <c r="A1564" s="332">
        <v>1876</v>
      </c>
      <c r="B1564" s="332">
        <v>79</v>
      </c>
      <c r="C1564" s="332" t="s">
        <v>2141</v>
      </c>
      <c r="D1564" s="332" t="s">
        <v>2142</v>
      </c>
      <c r="E1564" s="333">
        <v>44852.357341932868</v>
      </c>
      <c r="F1564" s="332" t="s">
        <v>2129</v>
      </c>
      <c r="G1564" s="332" t="s">
        <v>2130</v>
      </c>
      <c r="J1564" s="332" t="s">
        <v>2143</v>
      </c>
    </row>
    <row r="1565" spans="1:10" x14ac:dyDescent="0.25">
      <c r="A1565" s="332">
        <v>1877</v>
      </c>
      <c r="B1565" s="332">
        <v>80</v>
      </c>
      <c r="C1565" s="332" t="s">
        <v>2141</v>
      </c>
      <c r="D1565" s="332" t="s">
        <v>2142</v>
      </c>
      <c r="E1565" s="333">
        <v>44852.357341932868</v>
      </c>
      <c r="F1565" s="332" t="s">
        <v>2129</v>
      </c>
      <c r="G1565" s="332" t="s">
        <v>2130</v>
      </c>
      <c r="J1565" s="332" t="s">
        <v>2143</v>
      </c>
    </row>
    <row r="1566" spans="1:10" x14ac:dyDescent="0.25">
      <c r="A1566" s="332">
        <v>1878</v>
      </c>
      <c r="B1566" s="332">
        <v>81</v>
      </c>
      <c r="C1566" s="332" t="s">
        <v>2141</v>
      </c>
      <c r="D1566" s="332" t="s">
        <v>2142</v>
      </c>
      <c r="E1566" s="333">
        <v>44852.357341932868</v>
      </c>
      <c r="F1566" s="332" t="s">
        <v>2129</v>
      </c>
      <c r="G1566" s="332" t="s">
        <v>2130</v>
      </c>
      <c r="J1566" s="332" t="s">
        <v>2143</v>
      </c>
    </row>
    <row r="1567" spans="1:10" x14ac:dyDescent="0.25">
      <c r="A1567" s="332">
        <v>1879</v>
      </c>
      <c r="B1567" s="332">
        <v>84</v>
      </c>
      <c r="C1567" s="332" t="s">
        <v>2141</v>
      </c>
      <c r="D1567" s="332" t="s">
        <v>2142</v>
      </c>
      <c r="E1567" s="333">
        <v>44852.357341932868</v>
      </c>
      <c r="F1567" s="332" t="s">
        <v>2129</v>
      </c>
      <c r="G1567" s="332" t="s">
        <v>2130</v>
      </c>
      <c r="J1567" s="332" t="s">
        <v>2143</v>
      </c>
    </row>
    <row r="1568" spans="1:10" x14ac:dyDescent="0.25">
      <c r="A1568" s="332">
        <v>1880</v>
      </c>
      <c r="B1568" s="332">
        <v>85</v>
      </c>
      <c r="C1568" s="332" t="s">
        <v>2141</v>
      </c>
      <c r="D1568" s="332" t="s">
        <v>2142</v>
      </c>
      <c r="E1568" s="333">
        <v>44852.357341932868</v>
      </c>
      <c r="F1568" s="332" t="s">
        <v>2129</v>
      </c>
      <c r="G1568" s="332" t="s">
        <v>2130</v>
      </c>
      <c r="J1568" s="332" t="s">
        <v>2143</v>
      </c>
    </row>
    <row r="1569" spans="1:10" x14ac:dyDescent="0.25">
      <c r="A1569" s="332">
        <v>1881</v>
      </c>
      <c r="B1569" s="332">
        <v>87</v>
      </c>
      <c r="C1569" s="332" t="s">
        <v>2141</v>
      </c>
      <c r="D1569" s="332" t="s">
        <v>2142</v>
      </c>
      <c r="E1569" s="333">
        <v>44852.357341932868</v>
      </c>
      <c r="F1569" s="332" t="s">
        <v>2129</v>
      </c>
      <c r="G1569" s="332" t="s">
        <v>2130</v>
      </c>
      <c r="J1569" s="332" t="s">
        <v>2143</v>
      </c>
    </row>
    <row r="1570" spans="1:10" x14ac:dyDescent="0.25">
      <c r="A1570" s="332">
        <v>1882</v>
      </c>
      <c r="B1570" s="332">
        <v>88</v>
      </c>
      <c r="C1570" s="332" t="s">
        <v>2141</v>
      </c>
      <c r="D1570" s="332" t="s">
        <v>2142</v>
      </c>
      <c r="E1570" s="333">
        <v>44852.357341932868</v>
      </c>
      <c r="F1570" s="332" t="s">
        <v>2129</v>
      </c>
      <c r="G1570" s="332" t="s">
        <v>2130</v>
      </c>
      <c r="J1570" s="332" t="s">
        <v>2143</v>
      </c>
    </row>
    <row r="1571" spans="1:10" x14ac:dyDescent="0.25">
      <c r="A1571" s="332">
        <v>1883</v>
      </c>
      <c r="B1571" s="332">
        <v>90</v>
      </c>
      <c r="C1571" s="332" t="s">
        <v>2141</v>
      </c>
      <c r="D1571" s="332" t="s">
        <v>2142</v>
      </c>
      <c r="E1571" s="333">
        <v>44852.357341932868</v>
      </c>
      <c r="F1571" s="332" t="s">
        <v>2129</v>
      </c>
      <c r="G1571" s="332" t="s">
        <v>2130</v>
      </c>
      <c r="J1571" s="332" t="s">
        <v>2143</v>
      </c>
    </row>
    <row r="1572" spans="1:10" x14ac:dyDescent="0.25">
      <c r="A1572" s="332">
        <v>1884</v>
      </c>
      <c r="B1572" s="332">
        <v>95</v>
      </c>
      <c r="C1572" s="332" t="s">
        <v>2141</v>
      </c>
      <c r="D1572" s="332" t="s">
        <v>2142</v>
      </c>
      <c r="E1572" s="333">
        <v>44852.357341932868</v>
      </c>
      <c r="F1572" s="332" t="s">
        <v>2129</v>
      </c>
      <c r="G1572" s="332" t="s">
        <v>2130</v>
      </c>
      <c r="J1572" s="332" t="s">
        <v>2143</v>
      </c>
    </row>
    <row r="1573" spans="1:10" x14ac:dyDescent="0.25">
      <c r="A1573" s="332">
        <v>1885</v>
      </c>
      <c r="B1573" s="332">
        <v>97</v>
      </c>
      <c r="C1573" s="332" t="s">
        <v>2141</v>
      </c>
      <c r="D1573" s="332" t="s">
        <v>2142</v>
      </c>
      <c r="E1573" s="333">
        <v>44852.357341932868</v>
      </c>
      <c r="F1573" s="332" t="s">
        <v>2129</v>
      </c>
      <c r="G1573" s="332" t="s">
        <v>2130</v>
      </c>
      <c r="J1573" s="332" t="s">
        <v>2143</v>
      </c>
    </row>
    <row r="1574" spans="1:10" x14ac:dyDescent="0.25">
      <c r="A1574" s="332">
        <v>1886</v>
      </c>
      <c r="B1574" s="332">
        <v>98</v>
      </c>
      <c r="C1574" s="332" t="s">
        <v>2141</v>
      </c>
      <c r="D1574" s="332" t="s">
        <v>2142</v>
      </c>
      <c r="E1574" s="333">
        <v>44852.357341932868</v>
      </c>
      <c r="F1574" s="332" t="s">
        <v>2129</v>
      </c>
      <c r="G1574" s="332" t="s">
        <v>2130</v>
      </c>
      <c r="J1574" s="332" t="s">
        <v>2143</v>
      </c>
    </row>
    <row r="1575" spans="1:10" x14ac:dyDescent="0.25">
      <c r="A1575" s="332">
        <v>1887</v>
      </c>
      <c r="B1575" s="332">
        <v>99</v>
      </c>
      <c r="C1575" s="332" t="s">
        <v>2141</v>
      </c>
      <c r="D1575" s="332" t="s">
        <v>2142</v>
      </c>
      <c r="E1575" s="333">
        <v>44852.357341932868</v>
      </c>
      <c r="F1575" s="332" t="s">
        <v>2129</v>
      </c>
      <c r="G1575" s="332" t="s">
        <v>2130</v>
      </c>
      <c r="J1575" s="332" t="s">
        <v>2143</v>
      </c>
    </row>
    <row r="1576" spans="1:10" x14ac:dyDescent="0.25">
      <c r="A1576" s="332">
        <v>1888</v>
      </c>
      <c r="B1576" s="332">
        <v>100</v>
      </c>
      <c r="C1576" s="332" t="s">
        <v>2141</v>
      </c>
      <c r="D1576" s="332" t="s">
        <v>2142</v>
      </c>
      <c r="E1576" s="333">
        <v>44852.357341932868</v>
      </c>
      <c r="F1576" s="332" t="s">
        <v>2129</v>
      </c>
      <c r="G1576" s="332" t="s">
        <v>2130</v>
      </c>
      <c r="J1576" s="332" t="s">
        <v>2143</v>
      </c>
    </row>
    <row r="1577" spans="1:10" x14ac:dyDescent="0.25">
      <c r="A1577" s="332">
        <v>1889</v>
      </c>
      <c r="B1577" s="332">
        <v>101</v>
      </c>
      <c r="C1577" s="332" t="s">
        <v>2141</v>
      </c>
      <c r="D1577" s="332" t="s">
        <v>2142</v>
      </c>
      <c r="E1577" s="333">
        <v>44852.357341932868</v>
      </c>
      <c r="F1577" s="332" t="s">
        <v>2129</v>
      </c>
      <c r="G1577" s="332" t="s">
        <v>2130</v>
      </c>
      <c r="J1577" s="332" t="s">
        <v>2143</v>
      </c>
    </row>
    <row r="1578" spans="1:10" x14ac:dyDescent="0.25">
      <c r="A1578" s="332">
        <v>1890</v>
      </c>
      <c r="B1578" s="332">
        <v>102</v>
      </c>
      <c r="C1578" s="332" t="s">
        <v>2141</v>
      </c>
      <c r="D1578" s="332" t="s">
        <v>2142</v>
      </c>
      <c r="E1578" s="333">
        <v>44852.357341932868</v>
      </c>
      <c r="F1578" s="332" t="s">
        <v>2129</v>
      </c>
      <c r="G1578" s="332" t="s">
        <v>2130</v>
      </c>
      <c r="J1578" s="332" t="s">
        <v>2143</v>
      </c>
    </row>
    <row r="1579" spans="1:10" x14ac:dyDescent="0.25">
      <c r="A1579" s="332">
        <v>1891</v>
      </c>
      <c r="B1579" s="332">
        <v>103</v>
      </c>
      <c r="C1579" s="332" t="s">
        <v>2141</v>
      </c>
      <c r="D1579" s="332" t="s">
        <v>2142</v>
      </c>
      <c r="E1579" s="333">
        <v>44852.357341932868</v>
      </c>
      <c r="F1579" s="332" t="s">
        <v>2129</v>
      </c>
      <c r="G1579" s="332" t="s">
        <v>2130</v>
      </c>
      <c r="J1579" s="332" t="s">
        <v>2143</v>
      </c>
    </row>
    <row r="1580" spans="1:10" x14ac:dyDescent="0.25">
      <c r="A1580" s="332">
        <v>1892</v>
      </c>
      <c r="B1580" s="332">
        <v>104</v>
      </c>
      <c r="C1580" s="332" t="s">
        <v>2141</v>
      </c>
      <c r="D1580" s="332" t="s">
        <v>2142</v>
      </c>
      <c r="E1580" s="333">
        <v>44852.357341932868</v>
      </c>
      <c r="F1580" s="332" t="s">
        <v>2129</v>
      </c>
      <c r="G1580" s="332" t="s">
        <v>2130</v>
      </c>
      <c r="J1580" s="332" t="s">
        <v>2143</v>
      </c>
    </row>
    <row r="1581" spans="1:10" x14ac:dyDescent="0.25">
      <c r="A1581" s="332">
        <v>1893</v>
      </c>
      <c r="B1581" s="332">
        <v>105</v>
      </c>
      <c r="C1581" s="332" t="s">
        <v>2141</v>
      </c>
      <c r="D1581" s="332" t="s">
        <v>2142</v>
      </c>
      <c r="E1581" s="333">
        <v>44852.357341932868</v>
      </c>
      <c r="F1581" s="332" t="s">
        <v>2129</v>
      </c>
      <c r="G1581" s="332" t="s">
        <v>2130</v>
      </c>
      <c r="J1581" s="332" t="s">
        <v>2143</v>
      </c>
    </row>
    <row r="1582" spans="1:10" x14ac:dyDescent="0.25">
      <c r="A1582" s="332">
        <v>1894</v>
      </c>
      <c r="B1582" s="332">
        <v>106</v>
      </c>
      <c r="C1582" s="332" t="s">
        <v>2141</v>
      </c>
      <c r="D1582" s="332" t="s">
        <v>2142</v>
      </c>
      <c r="E1582" s="333">
        <v>44852.357341932868</v>
      </c>
      <c r="F1582" s="332" t="s">
        <v>2129</v>
      </c>
      <c r="G1582" s="332" t="s">
        <v>2130</v>
      </c>
      <c r="J1582" s="332" t="s">
        <v>2143</v>
      </c>
    </row>
    <row r="1583" spans="1:10" x14ac:dyDescent="0.25">
      <c r="A1583" s="332">
        <v>1895</v>
      </c>
      <c r="B1583" s="332">
        <v>107</v>
      </c>
      <c r="C1583" s="332" t="s">
        <v>2141</v>
      </c>
      <c r="D1583" s="332" t="s">
        <v>2142</v>
      </c>
      <c r="E1583" s="333">
        <v>44852.357341932868</v>
      </c>
      <c r="F1583" s="332" t="s">
        <v>2129</v>
      </c>
      <c r="G1583" s="332" t="s">
        <v>2130</v>
      </c>
      <c r="J1583" s="332" t="s">
        <v>2143</v>
      </c>
    </row>
    <row r="1584" spans="1:10" x14ac:dyDescent="0.25">
      <c r="A1584" s="332">
        <v>1896</v>
      </c>
      <c r="B1584" s="332">
        <v>108</v>
      </c>
      <c r="C1584" s="332" t="s">
        <v>2141</v>
      </c>
      <c r="D1584" s="332" t="s">
        <v>2142</v>
      </c>
      <c r="E1584" s="333">
        <v>44852.357341932868</v>
      </c>
      <c r="F1584" s="332" t="s">
        <v>2129</v>
      </c>
      <c r="G1584" s="332" t="s">
        <v>2130</v>
      </c>
      <c r="J1584" s="332" t="s">
        <v>2143</v>
      </c>
    </row>
    <row r="1585" spans="1:10" x14ac:dyDescent="0.25">
      <c r="A1585" s="332">
        <v>1897</v>
      </c>
      <c r="B1585" s="332">
        <v>109</v>
      </c>
      <c r="C1585" s="332" t="s">
        <v>2141</v>
      </c>
      <c r="D1585" s="332" t="s">
        <v>2142</v>
      </c>
      <c r="E1585" s="333">
        <v>44852.357341932868</v>
      </c>
      <c r="F1585" s="332" t="s">
        <v>2129</v>
      </c>
      <c r="G1585" s="332" t="s">
        <v>2130</v>
      </c>
      <c r="J1585" s="332" t="s">
        <v>2143</v>
      </c>
    </row>
    <row r="1586" spans="1:10" x14ac:dyDescent="0.25">
      <c r="A1586" s="332">
        <v>1898</v>
      </c>
      <c r="B1586" s="332">
        <v>110</v>
      </c>
      <c r="C1586" s="332" t="s">
        <v>2141</v>
      </c>
      <c r="D1586" s="332" t="s">
        <v>2142</v>
      </c>
      <c r="E1586" s="333">
        <v>44852.357341932868</v>
      </c>
      <c r="F1586" s="332" t="s">
        <v>2129</v>
      </c>
      <c r="G1586" s="332" t="s">
        <v>2130</v>
      </c>
      <c r="J1586" s="332" t="s">
        <v>2143</v>
      </c>
    </row>
    <row r="1587" spans="1:10" x14ac:dyDescent="0.25">
      <c r="A1587" s="332">
        <v>1899</v>
      </c>
      <c r="B1587" s="332">
        <v>111</v>
      </c>
      <c r="C1587" s="332" t="s">
        <v>2141</v>
      </c>
      <c r="D1587" s="332" t="s">
        <v>2142</v>
      </c>
      <c r="E1587" s="333">
        <v>44852.357341932868</v>
      </c>
      <c r="F1587" s="332" t="s">
        <v>2129</v>
      </c>
      <c r="G1587" s="332" t="s">
        <v>2130</v>
      </c>
      <c r="J1587" s="332" t="s">
        <v>2143</v>
      </c>
    </row>
    <row r="1588" spans="1:10" x14ac:dyDescent="0.25">
      <c r="A1588" s="332">
        <v>1900</v>
      </c>
      <c r="B1588" s="332">
        <v>112</v>
      </c>
      <c r="C1588" s="332" t="s">
        <v>2141</v>
      </c>
      <c r="D1588" s="332" t="s">
        <v>2142</v>
      </c>
      <c r="E1588" s="333">
        <v>44852.357341932868</v>
      </c>
      <c r="F1588" s="332" t="s">
        <v>2129</v>
      </c>
      <c r="G1588" s="332" t="s">
        <v>2130</v>
      </c>
      <c r="J1588" s="332" t="s">
        <v>2143</v>
      </c>
    </row>
    <row r="1589" spans="1:10" x14ac:dyDescent="0.25">
      <c r="A1589" s="332">
        <v>1901</v>
      </c>
      <c r="B1589" s="332">
        <v>113</v>
      </c>
      <c r="C1589" s="332" t="s">
        <v>2141</v>
      </c>
      <c r="D1589" s="332" t="s">
        <v>2142</v>
      </c>
      <c r="E1589" s="333">
        <v>44852.357341932868</v>
      </c>
      <c r="F1589" s="332" t="s">
        <v>2129</v>
      </c>
      <c r="G1589" s="332" t="s">
        <v>2130</v>
      </c>
      <c r="J1589" s="332" t="s">
        <v>2143</v>
      </c>
    </row>
    <row r="1590" spans="1:10" x14ac:dyDescent="0.25">
      <c r="A1590" s="332">
        <v>1902</v>
      </c>
      <c r="B1590" s="332">
        <v>114</v>
      </c>
      <c r="C1590" s="332" t="s">
        <v>2141</v>
      </c>
      <c r="D1590" s="332" t="s">
        <v>2142</v>
      </c>
      <c r="E1590" s="333">
        <v>44852.357341932868</v>
      </c>
      <c r="F1590" s="332" t="s">
        <v>2129</v>
      </c>
      <c r="G1590" s="332" t="s">
        <v>2130</v>
      </c>
      <c r="J1590" s="332" t="s">
        <v>2143</v>
      </c>
    </row>
    <row r="1591" spans="1:10" x14ac:dyDescent="0.25">
      <c r="A1591" s="332">
        <v>1903</v>
      </c>
      <c r="B1591" s="332">
        <v>115</v>
      </c>
      <c r="C1591" s="332" t="s">
        <v>2141</v>
      </c>
      <c r="D1591" s="332" t="s">
        <v>2142</v>
      </c>
      <c r="E1591" s="333">
        <v>44852.357341932868</v>
      </c>
      <c r="F1591" s="332" t="s">
        <v>2129</v>
      </c>
      <c r="G1591" s="332" t="s">
        <v>2130</v>
      </c>
      <c r="J1591" s="332" t="s">
        <v>2143</v>
      </c>
    </row>
    <row r="1592" spans="1:10" x14ac:dyDescent="0.25">
      <c r="A1592" s="332">
        <v>1904</v>
      </c>
      <c r="B1592" s="332">
        <v>116</v>
      </c>
      <c r="C1592" s="332" t="s">
        <v>2141</v>
      </c>
      <c r="D1592" s="332" t="s">
        <v>2142</v>
      </c>
      <c r="E1592" s="333">
        <v>44852.357341932868</v>
      </c>
      <c r="F1592" s="332" t="s">
        <v>2129</v>
      </c>
      <c r="G1592" s="332" t="s">
        <v>2130</v>
      </c>
      <c r="J1592" s="332" t="s">
        <v>2143</v>
      </c>
    </row>
    <row r="1593" spans="1:10" x14ac:dyDescent="0.25">
      <c r="A1593" s="332">
        <v>1905</v>
      </c>
      <c r="B1593" s="332">
        <v>117</v>
      </c>
      <c r="C1593" s="332" t="s">
        <v>2141</v>
      </c>
      <c r="D1593" s="332" t="s">
        <v>2142</v>
      </c>
      <c r="E1593" s="333">
        <v>45128.875009004631</v>
      </c>
      <c r="F1593" s="332" t="s">
        <v>2129</v>
      </c>
      <c r="G1593" s="332" t="s">
        <v>756</v>
      </c>
      <c r="J1593" s="332" t="s">
        <v>2143</v>
      </c>
    </row>
    <row r="1594" spans="1:10" x14ac:dyDescent="0.25">
      <c r="A1594" s="332">
        <v>1906</v>
      </c>
      <c r="B1594" s="332">
        <v>118</v>
      </c>
      <c r="C1594" s="332" t="s">
        <v>2141</v>
      </c>
      <c r="D1594" s="332" t="s">
        <v>2142</v>
      </c>
      <c r="E1594" s="333">
        <v>45120.423726851855</v>
      </c>
      <c r="F1594" s="332" t="s">
        <v>2129</v>
      </c>
      <c r="G1594" s="332" t="s">
        <v>756</v>
      </c>
      <c r="J1594" s="332" t="s">
        <v>2143</v>
      </c>
    </row>
    <row r="1595" spans="1:10" x14ac:dyDescent="0.25">
      <c r="A1595" s="332">
        <v>1907</v>
      </c>
      <c r="B1595" s="332">
        <v>119</v>
      </c>
      <c r="C1595" s="332" t="s">
        <v>2141</v>
      </c>
      <c r="D1595" s="332" t="s">
        <v>2142</v>
      </c>
      <c r="E1595" s="333">
        <v>45120.423726851855</v>
      </c>
      <c r="F1595" s="332" t="s">
        <v>2129</v>
      </c>
      <c r="G1595" s="332" t="s">
        <v>756</v>
      </c>
      <c r="J1595" s="332" t="s">
        <v>2143</v>
      </c>
    </row>
    <row r="1596" spans="1:10" x14ac:dyDescent="0.25">
      <c r="A1596" s="332">
        <v>1908</v>
      </c>
      <c r="B1596" s="332">
        <v>120</v>
      </c>
      <c r="C1596" s="332" t="s">
        <v>2141</v>
      </c>
      <c r="D1596" s="332" t="s">
        <v>2142</v>
      </c>
      <c r="E1596" s="333">
        <v>44852.357341932868</v>
      </c>
      <c r="F1596" s="332" t="s">
        <v>2129</v>
      </c>
      <c r="G1596" s="332" t="s">
        <v>2130</v>
      </c>
      <c r="J1596" s="332" t="s">
        <v>2143</v>
      </c>
    </row>
    <row r="1597" spans="1:10" x14ac:dyDescent="0.25">
      <c r="A1597" s="332">
        <v>1909</v>
      </c>
      <c r="B1597" s="332">
        <v>121</v>
      </c>
      <c r="C1597" s="332" t="s">
        <v>2141</v>
      </c>
      <c r="D1597" s="332" t="s">
        <v>2142</v>
      </c>
      <c r="E1597" s="333">
        <v>44852.357341932868</v>
      </c>
      <c r="F1597" s="332" t="s">
        <v>2129</v>
      </c>
      <c r="G1597" s="332" t="s">
        <v>2130</v>
      </c>
      <c r="J1597" s="332" t="s">
        <v>2143</v>
      </c>
    </row>
    <row r="1598" spans="1:10" x14ac:dyDescent="0.25">
      <c r="A1598" s="332">
        <v>1910</v>
      </c>
      <c r="B1598" s="332">
        <v>122</v>
      </c>
      <c r="C1598" s="332" t="s">
        <v>2141</v>
      </c>
      <c r="D1598" s="332" t="s">
        <v>2142</v>
      </c>
      <c r="E1598" s="333">
        <v>44852.357341932868</v>
      </c>
      <c r="F1598" s="332" t="s">
        <v>2129</v>
      </c>
      <c r="G1598" s="332" t="s">
        <v>2130</v>
      </c>
      <c r="J1598" s="332" t="s">
        <v>2143</v>
      </c>
    </row>
    <row r="1599" spans="1:10" x14ac:dyDescent="0.25">
      <c r="A1599" s="332">
        <v>1911</v>
      </c>
      <c r="B1599" s="332">
        <v>123</v>
      </c>
      <c r="C1599" s="332" t="s">
        <v>2141</v>
      </c>
      <c r="D1599" s="332" t="s">
        <v>2142</v>
      </c>
      <c r="E1599" s="333">
        <v>44852.357341932868</v>
      </c>
      <c r="F1599" s="332" t="s">
        <v>2129</v>
      </c>
      <c r="G1599" s="332" t="s">
        <v>2130</v>
      </c>
      <c r="J1599" s="332" t="s">
        <v>2143</v>
      </c>
    </row>
    <row r="1600" spans="1:10" x14ac:dyDescent="0.25">
      <c r="A1600" s="332">
        <v>1912</v>
      </c>
      <c r="B1600" s="332">
        <v>124</v>
      </c>
      <c r="C1600" s="332" t="s">
        <v>2141</v>
      </c>
      <c r="D1600" s="332" t="s">
        <v>2142</v>
      </c>
      <c r="E1600" s="333">
        <v>44852.357341932868</v>
      </c>
      <c r="F1600" s="332" t="s">
        <v>2129</v>
      </c>
      <c r="G1600" s="332" t="s">
        <v>2130</v>
      </c>
      <c r="J1600" s="332" t="s">
        <v>2143</v>
      </c>
    </row>
    <row r="1601" spans="1:10" x14ac:dyDescent="0.25">
      <c r="A1601" s="332">
        <v>1913</v>
      </c>
      <c r="B1601" s="332">
        <v>127</v>
      </c>
      <c r="C1601" s="332" t="s">
        <v>2141</v>
      </c>
      <c r="D1601" s="332" t="s">
        <v>2142</v>
      </c>
      <c r="E1601" s="333">
        <v>44852.357341932868</v>
      </c>
      <c r="F1601" s="332" t="s">
        <v>2129</v>
      </c>
      <c r="G1601" s="332" t="s">
        <v>2130</v>
      </c>
      <c r="J1601" s="332" t="s">
        <v>2143</v>
      </c>
    </row>
    <row r="1602" spans="1:10" x14ac:dyDescent="0.25">
      <c r="A1602" s="332">
        <v>1914</v>
      </c>
      <c r="B1602" s="332">
        <v>130</v>
      </c>
      <c r="C1602" s="332" t="s">
        <v>2141</v>
      </c>
      <c r="D1602" s="332" t="s">
        <v>2142</v>
      </c>
      <c r="E1602" s="333">
        <v>44852.357341932868</v>
      </c>
      <c r="F1602" s="332" t="s">
        <v>2129</v>
      </c>
      <c r="G1602" s="332" t="s">
        <v>2130</v>
      </c>
      <c r="J1602" s="332" t="s">
        <v>2143</v>
      </c>
    </row>
    <row r="1603" spans="1:10" x14ac:dyDescent="0.25">
      <c r="A1603" s="332">
        <v>1915</v>
      </c>
      <c r="B1603" s="332">
        <v>132</v>
      </c>
      <c r="C1603" s="332" t="s">
        <v>2141</v>
      </c>
      <c r="D1603" s="332" t="s">
        <v>2142</v>
      </c>
      <c r="E1603" s="333">
        <v>44852.357341932868</v>
      </c>
      <c r="F1603" s="332" t="s">
        <v>2129</v>
      </c>
      <c r="G1603" s="332" t="s">
        <v>2130</v>
      </c>
      <c r="J1603" s="332" t="s">
        <v>2143</v>
      </c>
    </row>
    <row r="1604" spans="1:10" x14ac:dyDescent="0.25">
      <c r="A1604" s="332">
        <v>1916</v>
      </c>
      <c r="B1604" s="332">
        <v>134</v>
      </c>
      <c r="C1604" s="332" t="s">
        <v>2141</v>
      </c>
      <c r="D1604" s="332" t="s">
        <v>2142</v>
      </c>
      <c r="E1604" s="333">
        <v>44852.357341932868</v>
      </c>
      <c r="F1604" s="332" t="s">
        <v>2129</v>
      </c>
      <c r="G1604" s="332" t="s">
        <v>2130</v>
      </c>
      <c r="J1604" s="332" t="s">
        <v>2143</v>
      </c>
    </row>
    <row r="1605" spans="1:10" x14ac:dyDescent="0.25">
      <c r="A1605" s="332">
        <v>1917</v>
      </c>
      <c r="B1605" s="332">
        <v>135</v>
      </c>
      <c r="C1605" s="332" t="s">
        <v>2141</v>
      </c>
      <c r="D1605" s="332" t="s">
        <v>2142</v>
      </c>
      <c r="E1605" s="333">
        <v>44852.357341932868</v>
      </c>
      <c r="F1605" s="332" t="s">
        <v>2129</v>
      </c>
      <c r="G1605" s="332" t="s">
        <v>2130</v>
      </c>
      <c r="J1605" s="332" t="s">
        <v>2143</v>
      </c>
    </row>
    <row r="1606" spans="1:10" x14ac:dyDescent="0.25">
      <c r="A1606" s="332">
        <v>1918</v>
      </c>
      <c r="B1606" s="332">
        <v>139</v>
      </c>
      <c r="C1606" s="332" t="s">
        <v>2141</v>
      </c>
      <c r="D1606" s="332" t="s">
        <v>2142</v>
      </c>
      <c r="E1606" s="333">
        <v>44852.357341932868</v>
      </c>
      <c r="F1606" s="332" t="s">
        <v>2129</v>
      </c>
      <c r="G1606" s="332" t="s">
        <v>2130</v>
      </c>
      <c r="J1606" s="332" t="s">
        <v>2143</v>
      </c>
    </row>
    <row r="1607" spans="1:10" x14ac:dyDescent="0.25">
      <c r="A1607" s="332">
        <v>1919</v>
      </c>
      <c r="B1607" s="332">
        <v>143</v>
      </c>
      <c r="C1607" s="332" t="s">
        <v>2141</v>
      </c>
      <c r="D1607" s="332" t="s">
        <v>2142</v>
      </c>
      <c r="E1607" s="333">
        <v>44852.357341932868</v>
      </c>
      <c r="F1607" s="332" t="s">
        <v>2129</v>
      </c>
      <c r="G1607" s="332" t="s">
        <v>2130</v>
      </c>
      <c r="J1607" s="332" t="s">
        <v>2143</v>
      </c>
    </row>
    <row r="1608" spans="1:10" x14ac:dyDescent="0.25">
      <c r="A1608" s="332">
        <v>1920</v>
      </c>
      <c r="B1608" s="332">
        <v>144</v>
      </c>
      <c r="C1608" s="332" t="s">
        <v>2141</v>
      </c>
      <c r="D1608" s="332" t="s">
        <v>2142</v>
      </c>
      <c r="E1608" s="333">
        <v>44852.357341932868</v>
      </c>
      <c r="F1608" s="332" t="s">
        <v>2129</v>
      </c>
      <c r="G1608" s="332" t="s">
        <v>2130</v>
      </c>
      <c r="J1608" s="332" t="s">
        <v>2143</v>
      </c>
    </row>
    <row r="1609" spans="1:10" x14ac:dyDescent="0.25">
      <c r="A1609" s="332">
        <v>1921</v>
      </c>
      <c r="B1609" s="332">
        <v>145</v>
      </c>
      <c r="C1609" s="332" t="s">
        <v>2141</v>
      </c>
      <c r="D1609" s="332" t="s">
        <v>2142</v>
      </c>
      <c r="E1609" s="333">
        <v>45119</v>
      </c>
      <c r="F1609" s="332" t="s">
        <v>2129</v>
      </c>
      <c r="G1609" s="332" t="s">
        <v>756</v>
      </c>
    </row>
    <row r="1610" spans="1:10" x14ac:dyDescent="0.25">
      <c r="A1610" s="332">
        <v>1922</v>
      </c>
      <c r="B1610" s="332">
        <v>146</v>
      </c>
      <c r="C1610" s="332" t="s">
        <v>2141</v>
      </c>
      <c r="D1610" s="332" t="s">
        <v>2142</v>
      </c>
      <c r="E1610" s="333">
        <v>44852.357341932868</v>
      </c>
      <c r="F1610" s="332" t="s">
        <v>2129</v>
      </c>
      <c r="G1610" s="332" t="s">
        <v>2130</v>
      </c>
      <c r="J1610" s="332" t="s">
        <v>2143</v>
      </c>
    </row>
    <row r="1611" spans="1:10" x14ac:dyDescent="0.25">
      <c r="A1611" s="332">
        <v>1923</v>
      </c>
      <c r="B1611" s="332">
        <v>148</v>
      </c>
      <c r="C1611" s="332" t="s">
        <v>2141</v>
      </c>
      <c r="D1611" s="332" t="s">
        <v>2142</v>
      </c>
      <c r="E1611" s="333">
        <v>44852.357341932868</v>
      </c>
      <c r="F1611" s="332" t="s">
        <v>2129</v>
      </c>
      <c r="G1611" s="332" t="s">
        <v>2130</v>
      </c>
      <c r="J1611" s="332" t="s">
        <v>2143</v>
      </c>
    </row>
    <row r="1612" spans="1:10" x14ac:dyDescent="0.25">
      <c r="A1612" s="332">
        <v>1924</v>
      </c>
      <c r="B1612" s="332">
        <v>149</v>
      </c>
      <c r="C1612" s="332" t="s">
        <v>2141</v>
      </c>
      <c r="D1612" s="332" t="s">
        <v>2142</v>
      </c>
      <c r="E1612" s="333">
        <v>44852.357341932868</v>
      </c>
      <c r="F1612" s="332" t="s">
        <v>2129</v>
      </c>
      <c r="G1612" s="332" t="s">
        <v>2130</v>
      </c>
      <c r="J1612" s="332" t="s">
        <v>2143</v>
      </c>
    </row>
    <row r="1613" spans="1:10" x14ac:dyDescent="0.25">
      <c r="A1613" s="332">
        <v>1925</v>
      </c>
      <c r="B1613" s="332">
        <v>150</v>
      </c>
      <c r="C1613" s="332" t="s">
        <v>2141</v>
      </c>
      <c r="D1613" s="332" t="s">
        <v>2142</v>
      </c>
      <c r="E1613" s="333">
        <v>44852.357341932868</v>
      </c>
      <c r="F1613" s="332" t="s">
        <v>2129</v>
      </c>
      <c r="G1613" s="332" t="s">
        <v>2130</v>
      </c>
      <c r="J1613" s="332" t="s">
        <v>2143</v>
      </c>
    </row>
    <row r="1614" spans="1:10" x14ac:dyDescent="0.25">
      <c r="A1614" s="332">
        <v>1926</v>
      </c>
      <c r="B1614" s="332">
        <v>151</v>
      </c>
      <c r="C1614" s="332" t="s">
        <v>2141</v>
      </c>
      <c r="D1614" s="332" t="s">
        <v>2142</v>
      </c>
      <c r="E1614" s="333">
        <v>44852.357341932868</v>
      </c>
      <c r="F1614" s="332" t="s">
        <v>2129</v>
      </c>
      <c r="G1614" s="332" t="s">
        <v>2130</v>
      </c>
      <c r="J1614" s="332" t="s">
        <v>2143</v>
      </c>
    </row>
    <row r="1615" spans="1:10" x14ac:dyDescent="0.25">
      <c r="A1615" s="332">
        <v>1927</v>
      </c>
      <c r="B1615" s="332">
        <v>152</v>
      </c>
      <c r="C1615" s="332" t="s">
        <v>2141</v>
      </c>
      <c r="D1615" s="332" t="s">
        <v>2142</v>
      </c>
      <c r="E1615" s="333">
        <v>44852.357341932868</v>
      </c>
      <c r="F1615" s="332" t="s">
        <v>2129</v>
      </c>
      <c r="G1615" s="332" t="s">
        <v>2130</v>
      </c>
      <c r="J1615" s="332" t="s">
        <v>2143</v>
      </c>
    </row>
    <row r="1616" spans="1:10" x14ac:dyDescent="0.25">
      <c r="A1616" s="332">
        <v>1928</v>
      </c>
      <c r="B1616" s="332">
        <v>153</v>
      </c>
      <c r="C1616" s="332" t="s">
        <v>2141</v>
      </c>
      <c r="D1616" s="332" t="s">
        <v>2142</v>
      </c>
      <c r="E1616" s="333">
        <v>44852.357341932868</v>
      </c>
      <c r="F1616" s="332" t="s">
        <v>2129</v>
      </c>
      <c r="G1616" s="332" t="s">
        <v>2130</v>
      </c>
      <c r="J1616" s="332" t="s">
        <v>2143</v>
      </c>
    </row>
    <row r="1617" spans="1:10" x14ac:dyDescent="0.25">
      <c r="A1617" s="332">
        <v>1929</v>
      </c>
      <c r="B1617" s="332">
        <v>154</v>
      </c>
      <c r="C1617" s="332" t="s">
        <v>2141</v>
      </c>
      <c r="D1617" s="332" t="s">
        <v>2142</v>
      </c>
      <c r="E1617" s="333">
        <v>44852.357341932868</v>
      </c>
      <c r="F1617" s="332" t="s">
        <v>2129</v>
      </c>
      <c r="G1617" s="332" t="s">
        <v>2130</v>
      </c>
      <c r="J1617" s="332" t="s">
        <v>2143</v>
      </c>
    </row>
    <row r="1618" spans="1:10" x14ac:dyDescent="0.25">
      <c r="A1618" s="332">
        <v>1930</v>
      </c>
      <c r="B1618" s="332">
        <v>155</v>
      </c>
      <c r="C1618" s="332" t="s">
        <v>2141</v>
      </c>
      <c r="D1618" s="332" t="s">
        <v>2142</v>
      </c>
      <c r="E1618" s="333">
        <v>44852.357341932868</v>
      </c>
      <c r="F1618" s="332" t="s">
        <v>2129</v>
      </c>
      <c r="G1618" s="332" t="s">
        <v>2130</v>
      </c>
      <c r="J1618" s="332" t="s">
        <v>2143</v>
      </c>
    </row>
    <row r="1619" spans="1:10" x14ac:dyDescent="0.25">
      <c r="A1619" s="332">
        <v>1931</v>
      </c>
      <c r="B1619" s="332">
        <v>156</v>
      </c>
      <c r="C1619" s="332" t="s">
        <v>2141</v>
      </c>
      <c r="D1619" s="332" t="s">
        <v>2142</v>
      </c>
      <c r="E1619" s="333">
        <v>44852.357341932868</v>
      </c>
      <c r="F1619" s="332" t="s">
        <v>2129</v>
      </c>
      <c r="G1619" s="332" t="s">
        <v>2130</v>
      </c>
      <c r="J1619" s="332" t="s">
        <v>2143</v>
      </c>
    </row>
    <row r="1620" spans="1:10" x14ac:dyDescent="0.25">
      <c r="A1620" s="332">
        <v>1932</v>
      </c>
      <c r="B1620" s="332">
        <v>157</v>
      </c>
      <c r="C1620" s="332" t="s">
        <v>2141</v>
      </c>
      <c r="D1620" s="332" t="s">
        <v>2142</v>
      </c>
      <c r="E1620" s="333">
        <v>44852.357341932868</v>
      </c>
      <c r="F1620" s="332" t="s">
        <v>2129</v>
      </c>
      <c r="G1620" s="332" t="s">
        <v>2130</v>
      </c>
      <c r="J1620" s="332" t="s">
        <v>2143</v>
      </c>
    </row>
    <row r="1621" spans="1:10" x14ac:dyDescent="0.25">
      <c r="A1621" s="332">
        <v>1933</v>
      </c>
      <c r="B1621" s="332">
        <v>158</v>
      </c>
      <c r="C1621" s="332" t="s">
        <v>2141</v>
      </c>
      <c r="D1621" s="332" t="s">
        <v>2142</v>
      </c>
      <c r="E1621" s="333">
        <v>44852.357341932868</v>
      </c>
      <c r="F1621" s="332" t="s">
        <v>2129</v>
      </c>
      <c r="G1621" s="332" t="s">
        <v>2130</v>
      </c>
      <c r="J1621" s="332" t="s">
        <v>2143</v>
      </c>
    </row>
    <row r="1622" spans="1:10" x14ac:dyDescent="0.25">
      <c r="A1622" s="332">
        <v>1934</v>
      </c>
      <c r="B1622" s="332">
        <v>159</v>
      </c>
      <c r="C1622" s="332" t="s">
        <v>2141</v>
      </c>
      <c r="D1622" s="332" t="s">
        <v>2142</v>
      </c>
      <c r="E1622" s="333">
        <v>44852.357341932868</v>
      </c>
      <c r="F1622" s="332" t="s">
        <v>2129</v>
      </c>
      <c r="G1622" s="332" t="s">
        <v>2130</v>
      </c>
      <c r="J1622" s="332" t="s">
        <v>2143</v>
      </c>
    </row>
    <row r="1623" spans="1:10" x14ac:dyDescent="0.25">
      <c r="A1623" s="332">
        <v>1935</v>
      </c>
      <c r="B1623" s="332">
        <v>160</v>
      </c>
      <c r="C1623" s="332" t="s">
        <v>2141</v>
      </c>
      <c r="D1623" s="332" t="s">
        <v>2142</v>
      </c>
      <c r="E1623" s="333">
        <v>44852.357341932868</v>
      </c>
      <c r="F1623" s="332" t="s">
        <v>2129</v>
      </c>
      <c r="G1623" s="332" t="s">
        <v>2130</v>
      </c>
      <c r="J1623" s="332" t="s">
        <v>2143</v>
      </c>
    </row>
    <row r="1624" spans="1:10" x14ac:dyDescent="0.25">
      <c r="A1624" s="332">
        <v>1936</v>
      </c>
      <c r="B1624" s="332">
        <v>161</v>
      </c>
      <c r="C1624" s="332" t="s">
        <v>2141</v>
      </c>
      <c r="D1624" s="332" t="s">
        <v>2142</v>
      </c>
      <c r="E1624" s="333">
        <v>44852.357341932868</v>
      </c>
      <c r="F1624" s="332" t="s">
        <v>2129</v>
      </c>
      <c r="G1624" s="332" t="s">
        <v>2130</v>
      </c>
      <c r="J1624" s="332" t="s">
        <v>2143</v>
      </c>
    </row>
    <row r="1625" spans="1:10" x14ac:dyDescent="0.25">
      <c r="A1625" s="332">
        <v>1937</v>
      </c>
      <c r="B1625" s="332">
        <v>162</v>
      </c>
      <c r="C1625" s="332" t="s">
        <v>2141</v>
      </c>
      <c r="D1625" s="332" t="s">
        <v>2142</v>
      </c>
      <c r="E1625" s="333">
        <v>44852.357341932868</v>
      </c>
      <c r="F1625" s="332" t="s">
        <v>2129</v>
      </c>
      <c r="G1625" s="332" t="s">
        <v>2130</v>
      </c>
      <c r="J1625" s="332" t="s">
        <v>2143</v>
      </c>
    </row>
    <row r="1626" spans="1:10" x14ac:dyDescent="0.25">
      <c r="A1626" s="332">
        <v>1938</v>
      </c>
      <c r="B1626" s="332">
        <v>163</v>
      </c>
      <c r="C1626" s="332" t="s">
        <v>2141</v>
      </c>
      <c r="D1626" s="332" t="s">
        <v>2142</v>
      </c>
      <c r="E1626" s="333">
        <v>44852.357341932868</v>
      </c>
      <c r="F1626" s="332" t="s">
        <v>2129</v>
      </c>
      <c r="G1626" s="332" t="s">
        <v>2130</v>
      </c>
      <c r="J1626" s="332" t="s">
        <v>2143</v>
      </c>
    </row>
    <row r="1627" spans="1:10" x14ac:dyDescent="0.25">
      <c r="A1627" s="332">
        <v>1939</v>
      </c>
      <c r="B1627" s="332">
        <v>164</v>
      </c>
      <c r="C1627" s="332" t="s">
        <v>2141</v>
      </c>
      <c r="D1627" s="332" t="s">
        <v>2142</v>
      </c>
      <c r="E1627" s="333">
        <v>44852.357341932868</v>
      </c>
      <c r="F1627" s="332" t="s">
        <v>2129</v>
      </c>
      <c r="G1627" s="332" t="s">
        <v>2130</v>
      </c>
      <c r="J1627" s="332" t="s">
        <v>2143</v>
      </c>
    </row>
    <row r="1628" spans="1:10" x14ac:dyDescent="0.25">
      <c r="A1628" s="332">
        <v>1940</v>
      </c>
      <c r="B1628" s="332">
        <v>165</v>
      </c>
      <c r="C1628" s="332" t="s">
        <v>2141</v>
      </c>
      <c r="D1628" s="332" t="s">
        <v>2142</v>
      </c>
      <c r="E1628" s="333">
        <v>44852.357341932868</v>
      </c>
      <c r="F1628" s="332" t="s">
        <v>2129</v>
      </c>
      <c r="G1628" s="332" t="s">
        <v>2130</v>
      </c>
      <c r="J1628" s="332" t="s">
        <v>2143</v>
      </c>
    </row>
    <row r="1629" spans="1:10" x14ac:dyDescent="0.25">
      <c r="A1629" s="332">
        <v>1941</v>
      </c>
      <c r="B1629" s="332">
        <v>166</v>
      </c>
      <c r="C1629" s="332" t="s">
        <v>2141</v>
      </c>
      <c r="D1629" s="332" t="s">
        <v>2142</v>
      </c>
      <c r="E1629" s="333">
        <v>44852.357341932868</v>
      </c>
      <c r="F1629" s="332" t="s">
        <v>2129</v>
      </c>
      <c r="G1629" s="332" t="s">
        <v>2130</v>
      </c>
      <c r="J1629" s="332" t="s">
        <v>2143</v>
      </c>
    </row>
    <row r="1630" spans="1:10" x14ac:dyDescent="0.25">
      <c r="A1630" s="332">
        <v>1942</v>
      </c>
      <c r="B1630" s="332">
        <v>167</v>
      </c>
      <c r="C1630" s="332" t="s">
        <v>2141</v>
      </c>
      <c r="D1630" s="332" t="s">
        <v>2142</v>
      </c>
      <c r="E1630" s="333">
        <v>44852.357341932868</v>
      </c>
      <c r="F1630" s="332" t="s">
        <v>2129</v>
      </c>
      <c r="G1630" s="332" t="s">
        <v>2130</v>
      </c>
      <c r="J1630" s="332" t="s">
        <v>2143</v>
      </c>
    </row>
    <row r="1631" spans="1:10" x14ac:dyDescent="0.25">
      <c r="A1631" s="332">
        <v>1943</v>
      </c>
      <c r="B1631" s="332">
        <v>168</v>
      </c>
      <c r="C1631" s="332" t="s">
        <v>2141</v>
      </c>
      <c r="D1631" s="332" t="s">
        <v>2142</v>
      </c>
      <c r="E1631" s="333">
        <v>44852.357341932868</v>
      </c>
      <c r="F1631" s="332" t="s">
        <v>2129</v>
      </c>
      <c r="G1631" s="332" t="s">
        <v>2130</v>
      </c>
      <c r="J1631" s="332" t="s">
        <v>2143</v>
      </c>
    </row>
    <row r="1632" spans="1:10" x14ac:dyDescent="0.25">
      <c r="A1632" s="332">
        <v>1944</v>
      </c>
      <c r="B1632" s="332">
        <v>169</v>
      </c>
      <c r="C1632" s="332" t="s">
        <v>2141</v>
      </c>
      <c r="D1632" s="332" t="s">
        <v>2142</v>
      </c>
      <c r="E1632" s="333">
        <v>44852.357341932868</v>
      </c>
      <c r="F1632" s="332" t="s">
        <v>2129</v>
      </c>
      <c r="G1632" s="332" t="s">
        <v>2130</v>
      </c>
      <c r="J1632" s="332" t="s">
        <v>2143</v>
      </c>
    </row>
    <row r="1633" spans="1:10" x14ac:dyDescent="0.25">
      <c r="A1633" s="332">
        <v>1945</v>
      </c>
      <c r="B1633" s="332">
        <v>170</v>
      </c>
      <c r="C1633" s="332" t="s">
        <v>2141</v>
      </c>
      <c r="D1633" s="332" t="s">
        <v>2142</v>
      </c>
      <c r="E1633" s="333">
        <v>44852.357341932868</v>
      </c>
      <c r="F1633" s="332" t="s">
        <v>2129</v>
      </c>
      <c r="G1633" s="332" t="s">
        <v>2130</v>
      </c>
      <c r="J1633" s="332" t="s">
        <v>2143</v>
      </c>
    </row>
    <row r="1634" spans="1:10" x14ac:dyDescent="0.25">
      <c r="A1634" s="332">
        <v>1946</v>
      </c>
      <c r="B1634" s="332">
        <v>171</v>
      </c>
      <c r="C1634" s="332" t="s">
        <v>2141</v>
      </c>
      <c r="D1634" s="332" t="s">
        <v>2142</v>
      </c>
      <c r="E1634" s="333">
        <v>44852.357341932868</v>
      </c>
      <c r="F1634" s="332" t="s">
        <v>2129</v>
      </c>
      <c r="G1634" s="332" t="s">
        <v>2130</v>
      </c>
      <c r="J1634" s="332" t="s">
        <v>2143</v>
      </c>
    </row>
    <row r="1635" spans="1:10" x14ac:dyDescent="0.25">
      <c r="A1635" s="332">
        <v>1947</v>
      </c>
      <c r="B1635" s="332">
        <v>172</v>
      </c>
      <c r="C1635" s="332" t="s">
        <v>2141</v>
      </c>
      <c r="D1635" s="332" t="s">
        <v>2142</v>
      </c>
      <c r="E1635" s="333">
        <v>44852.357341932868</v>
      </c>
      <c r="F1635" s="332" t="s">
        <v>2129</v>
      </c>
      <c r="G1635" s="332" t="s">
        <v>2130</v>
      </c>
      <c r="J1635" s="332" t="s">
        <v>2143</v>
      </c>
    </row>
    <row r="1636" spans="1:10" x14ac:dyDescent="0.25">
      <c r="A1636" s="332">
        <v>1948</v>
      </c>
      <c r="B1636" s="332">
        <v>173</v>
      </c>
      <c r="C1636" s="332" t="s">
        <v>2141</v>
      </c>
      <c r="D1636" s="332" t="s">
        <v>2142</v>
      </c>
      <c r="E1636" s="333">
        <v>44852.357341932868</v>
      </c>
      <c r="F1636" s="332" t="s">
        <v>2129</v>
      </c>
      <c r="G1636" s="332" t="s">
        <v>2130</v>
      </c>
      <c r="J1636" s="332" t="s">
        <v>2143</v>
      </c>
    </row>
    <row r="1637" spans="1:10" x14ac:dyDescent="0.25">
      <c r="A1637" s="332">
        <v>1949</v>
      </c>
      <c r="B1637" s="332">
        <v>174</v>
      </c>
      <c r="C1637" s="332" t="s">
        <v>2141</v>
      </c>
      <c r="D1637" s="332" t="s">
        <v>2142</v>
      </c>
      <c r="E1637" s="333">
        <v>44852.357341932868</v>
      </c>
      <c r="F1637" s="332" t="s">
        <v>2129</v>
      </c>
      <c r="G1637" s="332" t="s">
        <v>2130</v>
      </c>
      <c r="J1637" s="332" t="s">
        <v>2143</v>
      </c>
    </row>
    <row r="1638" spans="1:10" x14ac:dyDescent="0.25">
      <c r="A1638" s="332">
        <v>1950</v>
      </c>
      <c r="B1638" s="332">
        <v>175</v>
      </c>
      <c r="C1638" s="332" t="s">
        <v>2141</v>
      </c>
      <c r="D1638" s="332" t="s">
        <v>2142</v>
      </c>
      <c r="E1638" s="333">
        <v>44852.357341932868</v>
      </c>
      <c r="F1638" s="332" t="s">
        <v>2129</v>
      </c>
      <c r="G1638" s="332" t="s">
        <v>2130</v>
      </c>
      <c r="J1638" s="332" t="s">
        <v>2143</v>
      </c>
    </row>
    <row r="1639" spans="1:10" x14ac:dyDescent="0.25">
      <c r="A1639" s="332">
        <v>1951</v>
      </c>
      <c r="B1639" s="332">
        <v>182</v>
      </c>
      <c r="C1639" s="332" t="s">
        <v>2141</v>
      </c>
      <c r="D1639" s="332" t="s">
        <v>2142</v>
      </c>
      <c r="E1639" s="333">
        <v>44711.000004849535</v>
      </c>
      <c r="F1639" s="332" t="s">
        <v>2129</v>
      </c>
      <c r="G1639" s="332" t="s">
        <v>806</v>
      </c>
      <c r="J1639" s="332" t="s">
        <v>2143</v>
      </c>
    </row>
    <row r="1640" spans="1:10" x14ac:dyDescent="0.25">
      <c r="A1640" s="332">
        <v>1952</v>
      </c>
      <c r="B1640" s="332">
        <v>183</v>
      </c>
      <c r="C1640" s="332" t="s">
        <v>2141</v>
      </c>
      <c r="D1640" s="332" t="s">
        <v>2142</v>
      </c>
      <c r="E1640" s="333">
        <v>44852.357341932868</v>
      </c>
      <c r="F1640" s="332" t="s">
        <v>2129</v>
      </c>
      <c r="G1640" s="332" t="s">
        <v>2130</v>
      </c>
      <c r="J1640" s="332" t="s">
        <v>2143</v>
      </c>
    </row>
    <row r="1641" spans="1:10" x14ac:dyDescent="0.25">
      <c r="A1641" s="332">
        <v>1953</v>
      </c>
      <c r="B1641" s="332">
        <v>184</v>
      </c>
      <c r="C1641" s="332" t="s">
        <v>2141</v>
      </c>
      <c r="D1641" s="332" t="s">
        <v>2142</v>
      </c>
      <c r="E1641" s="333">
        <v>44852.357341932868</v>
      </c>
      <c r="F1641" s="332" t="s">
        <v>2129</v>
      </c>
      <c r="G1641" s="332" t="s">
        <v>2130</v>
      </c>
      <c r="J1641" s="332" t="s">
        <v>2143</v>
      </c>
    </row>
    <row r="1642" spans="1:10" x14ac:dyDescent="0.25">
      <c r="A1642" s="332">
        <v>1954</v>
      </c>
      <c r="B1642" s="332">
        <v>185</v>
      </c>
      <c r="C1642" s="332" t="s">
        <v>2141</v>
      </c>
      <c r="D1642" s="332" t="s">
        <v>2142</v>
      </c>
      <c r="E1642" s="333">
        <v>44852.357341932868</v>
      </c>
      <c r="F1642" s="332" t="s">
        <v>2129</v>
      </c>
      <c r="G1642" s="332" t="s">
        <v>2130</v>
      </c>
      <c r="J1642" s="332" t="s">
        <v>2143</v>
      </c>
    </row>
    <row r="1643" spans="1:10" x14ac:dyDescent="0.25">
      <c r="A1643" s="332">
        <v>1955</v>
      </c>
      <c r="B1643" s="332">
        <v>186</v>
      </c>
      <c r="C1643" s="332" t="s">
        <v>2141</v>
      </c>
      <c r="D1643" s="332" t="s">
        <v>2142</v>
      </c>
      <c r="E1643" s="333">
        <v>44852.357341932868</v>
      </c>
      <c r="F1643" s="332" t="s">
        <v>2129</v>
      </c>
      <c r="G1643" s="332" t="s">
        <v>2130</v>
      </c>
      <c r="J1643" s="332" t="s">
        <v>2143</v>
      </c>
    </row>
    <row r="1644" spans="1:10" x14ac:dyDescent="0.25">
      <c r="A1644" s="332">
        <v>1956</v>
      </c>
      <c r="B1644" s="332">
        <v>187</v>
      </c>
      <c r="C1644" s="332" t="s">
        <v>2141</v>
      </c>
      <c r="D1644" s="332" t="s">
        <v>2142</v>
      </c>
      <c r="E1644" s="333">
        <v>45124.875009004631</v>
      </c>
      <c r="F1644" s="332" t="s">
        <v>2129</v>
      </c>
      <c r="G1644" s="332" t="s">
        <v>2130</v>
      </c>
      <c r="J1644" s="332" t="s">
        <v>2143</v>
      </c>
    </row>
    <row r="1645" spans="1:10" x14ac:dyDescent="0.25">
      <c r="A1645" s="332">
        <v>1957</v>
      </c>
      <c r="B1645" s="332">
        <v>188</v>
      </c>
      <c r="C1645" s="332" t="s">
        <v>2141</v>
      </c>
      <c r="D1645" s="332" t="s">
        <v>2142</v>
      </c>
      <c r="E1645" s="333">
        <v>44852.357341932868</v>
      </c>
      <c r="F1645" s="332" t="s">
        <v>2129</v>
      </c>
      <c r="G1645" s="332" t="s">
        <v>2130</v>
      </c>
      <c r="J1645" s="332" t="s">
        <v>2143</v>
      </c>
    </row>
    <row r="1646" spans="1:10" x14ac:dyDescent="0.25">
      <c r="A1646" s="332">
        <v>1958</v>
      </c>
      <c r="B1646" s="332">
        <v>189</v>
      </c>
      <c r="C1646" s="332" t="s">
        <v>2141</v>
      </c>
      <c r="D1646" s="332" t="s">
        <v>2142</v>
      </c>
      <c r="E1646" s="333">
        <v>44852.357341932868</v>
      </c>
      <c r="F1646" s="332" t="s">
        <v>2129</v>
      </c>
      <c r="G1646" s="332" t="s">
        <v>2130</v>
      </c>
      <c r="J1646" s="332" t="s">
        <v>2143</v>
      </c>
    </row>
    <row r="1647" spans="1:10" x14ac:dyDescent="0.25">
      <c r="A1647" s="332">
        <v>1959</v>
      </c>
      <c r="B1647" s="332">
        <v>190</v>
      </c>
      <c r="C1647" s="332" t="s">
        <v>2141</v>
      </c>
      <c r="D1647" s="332" t="s">
        <v>2142</v>
      </c>
      <c r="E1647" s="333">
        <v>44852.357341932868</v>
      </c>
      <c r="F1647" s="332" t="s">
        <v>2129</v>
      </c>
      <c r="G1647" s="332" t="s">
        <v>2130</v>
      </c>
      <c r="J1647" s="332" t="s">
        <v>2143</v>
      </c>
    </row>
    <row r="1648" spans="1:10" x14ac:dyDescent="0.25">
      <c r="A1648" s="332">
        <v>1960</v>
      </c>
      <c r="B1648" s="332">
        <v>194</v>
      </c>
      <c r="C1648" s="332" t="s">
        <v>2141</v>
      </c>
      <c r="D1648" s="332" t="s">
        <v>2142</v>
      </c>
      <c r="E1648" s="333">
        <v>44852.357341932868</v>
      </c>
      <c r="F1648" s="332" t="s">
        <v>2129</v>
      </c>
      <c r="G1648" s="332" t="s">
        <v>2130</v>
      </c>
      <c r="J1648" s="332" t="s">
        <v>2143</v>
      </c>
    </row>
    <row r="1649" spans="1:10" x14ac:dyDescent="0.25">
      <c r="A1649" s="332">
        <v>1961</v>
      </c>
      <c r="B1649" s="332">
        <v>210</v>
      </c>
      <c r="C1649" s="332" t="s">
        <v>2141</v>
      </c>
      <c r="D1649" s="332" t="s">
        <v>2142</v>
      </c>
      <c r="E1649" s="333">
        <v>44849.232341898147</v>
      </c>
      <c r="F1649" s="332" t="s">
        <v>2129</v>
      </c>
      <c r="G1649" s="332" t="s">
        <v>2130</v>
      </c>
    </row>
    <row r="1650" spans="1:10" x14ac:dyDescent="0.25">
      <c r="A1650" s="332">
        <v>1962</v>
      </c>
      <c r="B1650" s="332">
        <v>184</v>
      </c>
      <c r="C1650" s="332" t="s">
        <v>2131</v>
      </c>
      <c r="D1650" s="332" t="s">
        <v>2132</v>
      </c>
      <c r="E1650" s="333">
        <v>45169.625010289354</v>
      </c>
      <c r="F1650" s="332" t="s">
        <v>1758</v>
      </c>
      <c r="G1650" s="332" t="s">
        <v>1810</v>
      </c>
    </row>
    <row r="1651" spans="1:10" x14ac:dyDescent="0.25">
      <c r="A1651" s="332">
        <v>1963</v>
      </c>
      <c r="B1651" s="332">
        <v>184</v>
      </c>
      <c r="C1651" s="332" t="s">
        <v>2133</v>
      </c>
      <c r="D1651" s="332" t="s">
        <v>2134</v>
      </c>
      <c r="E1651" s="333">
        <v>45169.625010289354</v>
      </c>
      <c r="F1651" s="332" t="s">
        <v>1758</v>
      </c>
      <c r="G1651" s="332" t="s">
        <v>1810</v>
      </c>
    </row>
    <row r="1652" spans="1:10" x14ac:dyDescent="0.25">
      <c r="A1652" s="332">
        <v>1964</v>
      </c>
      <c r="B1652" s="332">
        <v>196</v>
      </c>
      <c r="C1652" s="332" t="s">
        <v>1020</v>
      </c>
      <c r="D1652" s="332" t="s">
        <v>1021</v>
      </c>
      <c r="E1652" s="333">
        <v>45287.894771793981</v>
      </c>
      <c r="F1652" s="332" t="s">
        <v>2145</v>
      </c>
      <c r="G1652" s="332" t="s">
        <v>810</v>
      </c>
    </row>
    <row r="1653" spans="1:10" x14ac:dyDescent="0.25">
      <c r="A1653" s="332">
        <v>1965</v>
      </c>
      <c r="B1653" s="332">
        <v>199</v>
      </c>
      <c r="C1653" s="332" t="s">
        <v>2141</v>
      </c>
      <c r="D1653" s="332" t="s">
        <v>2142</v>
      </c>
      <c r="E1653" s="333">
        <v>44852.357341932868</v>
      </c>
      <c r="F1653" s="332" t="s">
        <v>2129</v>
      </c>
      <c r="G1653" s="332" t="s">
        <v>2130</v>
      </c>
      <c r="J1653" s="332" t="s">
        <v>2143</v>
      </c>
    </row>
    <row r="1654" spans="1:10" x14ac:dyDescent="0.25">
      <c r="A1654" s="332">
        <v>1966</v>
      </c>
      <c r="B1654" s="332">
        <v>200</v>
      </c>
      <c r="C1654" s="332" t="s">
        <v>2141</v>
      </c>
      <c r="D1654" s="332" t="s">
        <v>2142</v>
      </c>
      <c r="E1654" s="333">
        <v>44852.357341932868</v>
      </c>
      <c r="F1654" s="332" t="s">
        <v>2129</v>
      </c>
      <c r="G1654" s="332" t="s">
        <v>2130</v>
      </c>
      <c r="J1654" s="332" t="s">
        <v>2143</v>
      </c>
    </row>
    <row r="1655" spans="1:10" x14ac:dyDescent="0.25">
      <c r="A1655" s="332">
        <v>1967</v>
      </c>
      <c r="B1655" s="332">
        <v>202</v>
      </c>
      <c r="C1655" s="332" t="s">
        <v>2141</v>
      </c>
      <c r="D1655" s="332" t="s">
        <v>2142</v>
      </c>
      <c r="E1655" s="333">
        <v>44852.357341932868</v>
      </c>
      <c r="F1655" s="332" t="s">
        <v>2129</v>
      </c>
      <c r="G1655" s="332" t="s">
        <v>2130</v>
      </c>
      <c r="J1655" s="332" t="s">
        <v>2143</v>
      </c>
    </row>
    <row r="1656" spans="1:10" x14ac:dyDescent="0.25">
      <c r="A1656" s="332">
        <v>1968</v>
      </c>
      <c r="B1656" s="332">
        <v>203</v>
      </c>
      <c r="C1656" s="332" t="s">
        <v>2141</v>
      </c>
      <c r="D1656" s="332" t="s">
        <v>2142</v>
      </c>
      <c r="E1656" s="333">
        <v>44852.357341932868</v>
      </c>
      <c r="F1656" s="332" t="s">
        <v>2129</v>
      </c>
      <c r="G1656" s="332" t="s">
        <v>2130</v>
      </c>
      <c r="J1656" s="332" t="s">
        <v>2143</v>
      </c>
    </row>
    <row r="1657" spans="1:10" x14ac:dyDescent="0.25">
      <c r="A1657" s="332">
        <v>1969</v>
      </c>
      <c r="B1657" s="332">
        <v>204</v>
      </c>
      <c r="C1657" s="332" t="s">
        <v>2141</v>
      </c>
      <c r="D1657" s="332" t="s">
        <v>2142</v>
      </c>
      <c r="E1657" s="333">
        <v>44852.357341932868</v>
      </c>
      <c r="F1657" s="332" t="s">
        <v>2129</v>
      </c>
      <c r="G1657" s="332" t="s">
        <v>2130</v>
      </c>
      <c r="J1657" s="332" t="s">
        <v>2143</v>
      </c>
    </row>
    <row r="1658" spans="1:10" x14ac:dyDescent="0.25">
      <c r="A1658" s="332">
        <v>1970</v>
      </c>
      <c r="B1658" s="332">
        <v>205</v>
      </c>
      <c r="C1658" s="332" t="s">
        <v>2141</v>
      </c>
      <c r="D1658" s="332" t="s">
        <v>2142</v>
      </c>
      <c r="E1658" s="333">
        <v>44852.357341932868</v>
      </c>
      <c r="F1658" s="332" t="s">
        <v>2129</v>
      </c>
      <c r="G1658" s="332" t="s">
        <v>2130</v>
      </c>
      <c r="J1658" s="332" t="s">
        <v>2143</v>
      </c>
    </row>
    <row r="1659" spans="1:10" x14ac:dyDescent="0.25">
      <c r="A1659" s="332">
        <v>1971</v>
      </c>
      <c r="B1659" s="332">
        <v>206</v>
      </c>
      <c r="C1659" s="332" t="s">
        <v>2141</v>
      </c>
      <c r="D1659" s="332" t="s">
        <v>2142</v>
      </c>
      <c r="E1659" s="333">
        <v>44852.357341932868</v>
      </c>
      <c r="F1659" s="332" t="s">
        <v>2129</v>
      </c>
      <c r="G1659" s="332" t="s">
        <v>2130</v>
      </c>
      <c r="J1659" s="332" t="s">
        <v>2143</v>
      </c>
    </row>
    <row r="1660" spans="1:10" x14ac:dyDescent="0.25">
      <c r="A1660" s="332">
        <v>1972</v>
      </c>
      <c r="B1660" s="332">
        <v>207</v>
      </c>
      <c r="C1660" s="332" t="s">
        <v>2141</v>
      </c>
      <c r="D1660" s="332" t="s">
        <v>2142</v>
      </c>
      <c r="E1660" s="333">
        <v>44852.357341932868</v>
      </c>
      <c r="F1660" s="332" t="s">
        <v>2129</v>
      </c>
      <c r="G1660" s="332" t="s">
        <v>2130</v>
      </c>
      <c r="J1660" s="332" t="s">
        <v>2143</v>
      </c>
    </row>
    <row r="1661" spans="1:10" x14ac:dyDescent="0.25">
      <c r="A1661" s="332">
        <v>1973</v>
      </c>
      <c r="B1661" s="332">
        <v>208</v>
      </c>
      <c r="C1661" s="332" t="s">
        <v>2141</v>
      </c>
      <c r="D1661" s="332" t="s">
        <v>2142</v>
      </c>
      <c r="E1661" s="333">
        <v>44852.357341932868</v>
      </c>
      <c r="F1661" s="332" t="s">
        <v>2129</v>
      </c>
      <c r="G1661" s="332" t="s">
        <v>2130</v>
      </c>
      <c r="J1661" s="332" t="s">
        <v>2143</v>
      </c>
    </row>
    <row r="1662" spans="1:10" x14ac:dyDescent="0.25">
      <c r="A1662" s="332">
        <v>1974</v>
      </c>
      <c r="B1662" s="332">
        <v>209</v>
      </c>
      <c r="C1662" s="332" t="s">
        <v>2141</v>
      </c>
      <c r="D1662" s="332" t="s">
        <v>2142</v>
      </c>
      <c r="E1662" s="333">
        <v>44852.357341932868</v>
      </c>
      <c r="F1662" s="332" t="s">
        <v>2129</v>
      </c>
      <c r="G1662" s="332" t="s">
        <v>2130</v>
      </c>
      <c r="J1662" s="332" t="s">
        <v>2143</v>
      </c>
    </row>
    <row r="1663" spans="1:10" x14ac:dyDescent="0.25">
      <c r="A1663" s="332">
        <v>1975</v>
      </c>
      <c r="B1663" s="332">
        <v>211</v>
      </c>
      <c r="C1663" s="332" t="s">
        <v>2141</v>
      </c>
      <c r="D1663" s="332" t="s">
        <v>2142</v>
      </c>
      <c r="E1663" s="333">
        <v>44852.357341932868</v>
      </c>
      <c r="F1663" s="332" t="s">
        <v>2129</v>
      </c>
      <c r="G1663" s="332" t="s">
        <v>2130</v>
      </c>
      <c r="J1663" s="332" t="s">
        <v>2143</v>
      </c>
    </row>
    <row r="1664" spans="1:10" x14ac:dyDescent="0.25">
      <c r="A1664" s="332">
        <v>1976</v>
      </c>
      <c r="B1664" s="332">
        <v>212</v>
      </c>
      <c r="C1664" s="332" t="s">
        <v>2141</v>
      </c>
      <c r="D1664" s="332" t="s">
        <v>2142</v>
      </c>
      <c r="E1664" s="333">
        <v>44852.357341932868</v>
      </c>
      <c r="F1664" s="332" t="s">
        <v>2129</v>
      </c>
      <c r="G1664" s="332" t="s">
        <v>2130</v>
      </c>
      <c r="J1664" s="332" t="s">
        <v>2143</v>
      </c>
    </row>
    <row r="1665" spans="1:10" x14ac:dyDescent="0.25">
      <c r="A1665" s="332">
        <v>1977</v>
      </c>
      <c r="B1665" s="332">
        <v>213</v>
      </c>
      <c r="C1665" s="332" t="s">
        <v>2141</v>
      </c>
      <c r="D1665" s="332" t="s">
        <v>2142</v>
      </c>
      <c r="E1665" s="333">
        <v>44852.357341932868</v>
      </c>
      <c r="F1665" s="332" t="s">
        <v>2129</v>
      </c>
      <c r="G1665" s="332" t="s">
        <v>2130</v>
      </c>
      <c r="J1665" s="332" t="s">
        <v>2143</v>
      </c>
    </row>
    <row r="1666" spans="1:10" x14ac:dyDescent="0.25">
      <c r="A1666" s="332">
        <v>1978</v>
      </c>
      <c r="B1666" s="332">
        <v>214</v>
      </c>
      <c r="C1666" s="332" t="s">
        <v>2141</v>
      </c>
      <c r="D1666" s="332" t="s">
        <v>2142</v>
      </c>
      <c r="E1666" s="333">
        <v>44852.357341932868</v>
      </c>
      <c r="F1666" s="332" t="s">
        <v>2129</v>
      </c>
      <c r="G1666" s="332" t="s">
        <v>2130</v>
      </c>
      <c r="J1666" s="332" t="s">
        <v>2143</v>
      </c>
    </row>
    <row r="1667" spans="1:10" x14ac:dyDescent="0.25">
      <c r="A1667" s="332">
        <v>1979</v>
      </c>
      <c r="B1667" s="332">
        <v>215</v>
      </c>
      <c r="C1667" s="332" t="s">
        <v>2141</v>
      </c>
      <c r="D1667" s="332" t="s">
        <v>2142</v>
      </c>
      <c r="E1667" s="333">
        <v>44852.357341932868</v>
      </c>
      <c r="F1667" s="332" t="s">
        <v>2129</v>
      </c>
      <c r="G1667" s="332" t="s">
        <v>2130</v>
      </c>
      <c r="J1667" s="332" t="s">
        <v>2143</v>
      </c>
    </row>
    <row r="1668" spans="1:10" x14ac:dyDescent="0.25">
      <c r="A1668" s="332">
        <v>1980</v>
      </c>
      <c r="B1668" s="332">
        <v>216</v>
      </c>
      <c r="C1668" s="332" t="s">
        <v>2141</v>
      </c>
      <c r="D1668" s="332" t="s">
        <v>2142</v>
      </c>
      <c r="E1668" s="333">
        <v>44852.357341932868</v>
      </c>
      <c r="F1668" s="332" t="s">
        <v>2129</v>
      </c>
      <c r="G1668" s="332" t="s">
        <v>2130</v>
      </c>
      <c r="J1668" s="332" t="s">
        <v>2143</v>
      </c>
    </row>
    <row r="1669" spans="1:10" x14ac:dyDescent="0.25">
      <c r="A1669" s="332">
        <v>1981</v>
      </c>
      <c r="B1669" s="332">
        <v>217</v>
      </c>
      <c r="C1669" s="332" t="s">
        <v>2141</v>
      </c>
      <c r="D1669" s="332" t="s">
        <v>2142</v>
      </c>
      <c r="E1669" s="333">
        <v>44852.357341932868</v>
      </c>
      <c r="F1669" s="332" t="s">
        <v>2129</v>
      </c>
      <c r="G1669" s="332" t="s">
        <v>2130</v>
      </c>
      <c r="J1669" s="332" t="s">
        <v>2143</v>
      </c>
    </row>
    <row r="1670" spans="1:10" x14ac:dyDescent="0.25">
      <c r="A1670" s="332">
        <v>1982</v>
      </c>
      <c r="B1670" s="332">
        <v>218</v>
      </c>
      <c r="C1670" s="332" t="s">
        <v>2141</v>
      </c>
      <c r="D1670" s="332" t="s">
        <v>2142</v>
      </c>
      <c r="E1670" s="333">
        <v>44852.357341932868</v>
      </c>
      <c r="F1670" s="332" t="s">
        <v>2129</v>
      </c>
      <c r="G1670" s="332" t="s">
        <v>2130</v>
      </c>
      <c r="J1670" s="332" t="s">
        <v>2143</v>
      </c>
    </row>
    <row r="1671" spans="1:10" x14ac:dyDescent="0.25">
      <c r="A1671" s="332">
        <v>1983</v>
      </c>
      <c r="B1671" s="332">
        <v>219</v>
      </c>
      <c r="C1671" s="332" t="s">
        <v>2141</v>
      </c>
      <c r="D1671" s="332" t="s">
        <v>2142</v>
      </c>
      <c r="E1671" s="333">
        <v>44852.357341932868</v>
      </c>
      <c r="F1671" s="332" t="s">
        <v>2129</v>
      </c>
      <c r="G1671" s="332" t="s">
        <v>2130</v>
      </c>
      <c r="J1671" s="332" t="s">
        <v>2143</v>
      </c>
    </row>
    <row r="1672" spans="1:10" x14ac:dyDescent="0.25">
      <c r="A1672" s="332">
        <v>1984</v>
      </c>
      <c r="B1672" s="332">
        <v>220</v>
      </c>
      <c r="C1672" s="332" t="s">
        <v>2141</v>
      </c>
      <c r="D1672" s="332" t="s">
        <v>2142</v>
      </c>
      <c r="E1672" s="333">
        <v>44852.357341932868</v>
      </c>
      <c r="F1672" s="332" t="s">
        <v>2129</v>
      </c>
      <c r="G1672" s="332" t="s">
        <v>2130</v>
      </c>
      <c r="J1672" s="332" t="s">
        <v>2143</v>
      </c>
    </row>
    <row r="1673" spans="1:10" x14ac:dyDescent="0.25">
      <c r="A1673" s="332">
        <v>1985</v>
      </c>
      <c r="B1673" s="332">
        <v>221</v>
      </c>
      <c r="C1673" s="332" t="s">
        <v>2141</v>
      </c>
      <c r="D1673" s="332" t="s">
        <v>2142</v>
      </c>
      <c r="E1673" s="333">
        <v>44852.357341932868</v>
      </c>
      <c r="F1673" s="332" t="s">
        <v>2129</v>
      </c>
      <c r="G1673" s="332" t="s">
        <v>2130</v>
      </c>
      <c r="J1673" s="332" t="s">
        <v>2143</v>
      </c>
    </row>
    <row r="1674" spans="1:10" x14ac:dyDescent="0.25">
      <c r="A1674" s="332">
        <v>1986</v>
      </c>
      <c r="B1674" s="332">
        <v>222</v>
      </c>
      <c r="C1674" s="332" t="s">
        <v>2141</v>
      </c>
      <c r="D1674" s="332" t="s">
        <v>2142</v>
      </c>
      <c r="E1674" s="333">
        <v>44852.357341932868</v>
      </c>
      <c r="F1674" s="332" t="s">
        <v>2129</v>
      </c>
      <c r="G1674" s="332" t="s">
        <v>2130</v>
      </c>
      <c r="J1674" s="332" t="s">
        <v>2143</v>
      </c>
    </row>
    <row r="1675" spans="1:10" x14ac:dyDescent="0.25">
      <c r="A1675" s="332">
        <v>1987</v>
      </c>
      <c r="B1675" s="332">
        <v>223</v>
      </c>
      <c r="C1675" s="332" t="s">
        <v>2141</v>
      </c>
      <c r="D1675" s="332" t="s">
        <v>2142</v>
      </c>
      <c r="E1675" s="333">
        <v>44852.357341932868</v>
      </c>
      <c r="F1675" s="332" t="s">
        <v>2129</v>
      </c>
      <c r="G1675" s="332" t="s">
        <v>2130</v>
      </c>
      <c r="J1675" s="332" t="s">
        <v>2143</v>
      </c>
    </row>
    <row r="1676" spans="1:10" x14ac:dyDescent="0.25">
      <c r="A1676" s="332">
        <v>1988</v>
      </c>
      <c r="B1676" s="332">
        <v>224</v>
      </c>
      <c r="C1676" s="332" t="s">
        <v>2141</v>
      </c>
      <c r="D1676" s="332" t="s">
        <v>2142</v>
      </c>
      <c r="E1676" s="333">
        <v>44852.357341932868</v>
      </c>
      <c r="F1676" s="332" t="s">
        <v>2129</v>
      </c>
      <c r="G1676" s="332" t="s">
        <v>2130</v>
      </c>
      <c r="J1676" s="332" t="s">
        <v>2143</v>
      </c>
    </row>
    <row r="1677" spans="1:10" x14ac:dyDescent="0.25">
      <c r="A1677" s="332">
        <v>1989</v>
      </c>
      <c r="B1677" s="332">
        <v>225</v>
      </c>
      <c r="C1677" s="332" t="s">
        <v>2141</v>
      </c>
      <c r="D1677" s="332" t="s">
        <v>2142</v>
      </c>
      <c r="E1677" s="333">
        <v>44852.357341932868</v>
      </c>
      <c r="F1677" s="332" t="s">
        <v>2129</v>
      </c>
      <c r="G1677" s="332" t="s">
        <v>2130</v>
      </c>
      <c r="J1677" s="332" t="s">
        <v>2143</v>
      </c>
    </row>
    <row r="1678" spans="1:10" x14ac:dyDescent="0.25">
      <c r="A1678" s="332">
        <v>1990</v>
      </c>
      <c r="B1678" s="332">
        <v>226</v>
      </c>
      <c r="C1678" s="332" t="s">
        <v>2141</v>
      </c>
      <c r="D1678" s="332" t="s">
        <v>2142</v>
      </c>
      <c r="E1678" s="333">
        <v>44852.357341932868</v>
      </c>
      <c r="F1678" s="332" t="s">
        <v>2129</v>
      </c>
      <c r="G1678" s="332" t="s">
        <v>2130</v>
      </c>
      <c r="J1678" s="332" t="s">
        <v>2143</v>
      </c>
    </row>
    <row r="1679" spans="1:10" x14ac:dyDescent="0.25">
      <c r="A1679" s="332">
        <v>1991</v>
      </c>
      <c r="B1679" s="332">
        <v>227</v>
      </c>
      <c r="C1679" s="332" t="s">
        <v>2141</v>
      </c>
      <c r="D1679" s="332" t="s">
        <v>2142</v>
      </c>
      <c r="E1679" s="333">
        <v>44852.357341932868</v>
      </c>
      <c r="F1679" s="332" t="s">
        <v>2129</v>
      </c>
      <c r="G1679" s="332" t="s">
        <v>2130</v>
      </c>
      <c r="J1679" s="332" t="s">
        <v>2143</v>
      </c>
    </row>
    <row r="1680" spans="1:10" x14ac:dyDescent="0.25">
      <c r="A1680" s="332">
        <v>1992</v>
      </c>
      <c r="B1680" s="332">
        <v>228</v>
      </c>
      <c r="C1680" s="332" t="s">
        <v>2141</v>
      </c>
      <c r="D1680" s="332" t="s">
        <v>2142</v>
      </c>
      <c r="E1680" s="333">
        <v>44852.357341932868</v>
      </c>
      <c r="F1680" s="332" t="s">
        <v>2129</v>
      </c>
      <c r="G1680" s="332" t="s">
        <v>2130</v>
      </c>
      <c r="J1680" s="332" t="s">
        <v>2143</v>
      </c>
    </row>
    <row r="1681" spans="1:10" x14ac:dyDescent="0.25">
      <c r="A1681" s="332">
        <v>1993</v>
      </c>
      <c r="B1681" s="332">
        <v>229</v>
      </c>
      <c r="C1681" s="332" t="s">
        <v>2141</v>
      </c>
      <c r="D1681" s="332" t="s">
        <v>2142</v>
      </c>
      <c r="E1681" s="333">
        <v>44852.357341932868</v>
      </c>
      <c r="F1681" s="332" t="s">
        <v>2129</v>
      </c>
      <c r="G1681" s="332" t="s">
        <v>2130</v>
      </c>
      <c r="J1681" s="332" t="s">
        <v>2143</v>
      </c>
    </row>
    <row r="1682" spans="1:10" x14ac:dyDescent="0.25">
      <c r="A1682" s="332">
        <v>1994</v>
      </c>
      <c r="B1682" s="332">
        <v>230</v>
      </c>
      <c r="C1682" s="332" t="s">
        <v>2141</v>
      </c>
      <c r="D1682" s="332" t="s">
        <v>2142</v>
      </c>
      <c r="E1682" s="333">
        <v>44852.357341932868</v>
      </c>
      <c r="F1682" s="332" t="s">
        <v>2129</v>
      </c>
      <c r="G1682" s="332" t="s">
        <v>2130</v>
      </c>
      <c r="J1682" s="332" t="s">
        <v>2143</v>
      </c>
    </row>
    <row r="1683" spans="1:10" x14ac:dyDescent="0.25">
      <c r="A1683" s="332">
        <v>1995</v>
      </c>
      <c r="B1683" s="332">
        <v>231</v>
      </c>
      <c r="C1683" s="332" t="s">
        <v>2141</v>
      </c>
      <c r="D1683" s="332" t="s">
        <v>2142</v>
      </c>
      <c r="E1683" s="333">
        <v>44852.357341932868</v>
      </c>
      <c r="F1683" s="332" t="s">
        <v>2129</v>
      </c>
      <c r="G1683" s="332" t="s">
        <v>2130</v>
      </c>
      <c r="J1683" s="332" t="s">
        <v>2143</v>
      </c>
    </row>
    <row r="1684" spans="1:10" x14ac:dyDescent="0.25">
      <c r="A1684" s="332">
        <v>1996</v>
      </c>
      <c r="B1684" s="332">
        <v>232</v>
      </c>
      <c r="C1684" s="332" t="s">
        <v>2141</v>
      </c>
      <c r="D1684" s="332" t="s">
        <v>2142</v>
      </c>
      <c r="E1684" s="333">
        <v>44852.357341932868</v>
      </c>
      <c r="F1684" s="332" t="s">
        <v>2129</v>
      </c>
      <c r="G1684" s="332" t="s">
        <v>2130</v>
      </c>
      <c r="J1684" s="332" t="s">
        <v>2143</v>
      </c>
    </row>
    <row r="1685" spans="1:10" x14ac:dyDescent="0.25">
      <c r="A1685" s="332">
        <v>1997</v>
      </c>
      <c r="B1685" s="332">
        <v>233</v>
      </c>
      <c r="C1685" s="332" t="s">
        <v>2141</v>
      </c>
      <c r="D1685" s="332" t="s">
        <v>2142</v>
      </c>
      <c r="E1685" s="333">
        <v>44852.357341932868</v>
      </c>
      <c r="F1685" s="332" t="s">
        <v>2129</v>
      </c>
      <c r="G1685" s="332" t="s">
        <v>2130</v>
      </c>
      <c r="J1685" s="332" t="s">
        <v>2143</v>
      </c>
    </row>
    <row r="1686" spans="1:10" x14ac:dyDescent="0.25">
      <c r="A1686" s="332">
        <v>1998</v>
      </c>
      <c r="B1686" s="332">
        <v>234</v>
      </c>
      <c r="C1686" s="332" t="s">
        <v>2141</v>
      </c>
      <c r="D1686" s="332" t="s">
        <v>2142</v>
      </c>
      <c r="E1686" s="333">
        <v>44852.357341932868</v>
      </c>
      <c r="F1686" s="332" t="s">
        <v>2129</v>
      </c>
      <c r="G1686" s="332" t="s">
        <v>2130</v>
      </c>
      <c r="J1686" s="332" t="s">
        <v>2143</v>
      </c>
    </row>
    <row r="1687" spans="1:10" x14ac:dyDescent="0.25">
      <c r="A1687" s="332">
        <v>1999</v>
      </c>
      <c r="B1687" s="332">
        <v>235</v>
      </c>
      <c r="C1687" s="332" t="s">
        <v>2141</v>
      </c>
      <c r="D1687" s="332" t="s">
        <v>2142</v>
      </c>
      <c r="E1687" s="333">
        <v>44852.357341932868</v>
      </c>
      <c r="F1687" s="332" t="s">
        <v>2129</v>
      </c>
      <c r="G1687" s="332" t="s">
        <v>2130</v>
      </c>
      <c r="J1687" s="332" t="s">
        <v>2143</v>
      </c>
    </row>
    <row r="1688" spans="1:10" x14ac:dyDescent="0.25">
      <c r="A1688" s="332">
        <v>2000</v>
      </c>
      <c r="B1688" s="332">
        <v>236</v>
      </c>
      <c r="C1688" s="332" t="s">
        <v>2141</v>
      </c>
      <c r="D1688" s="332" t="s">
        <v>2142</v>
      </c>
      <c r="E1688" s="333">
        <v>44852.357341932868</v>
      </c>
      <c r="F1688" s="332" t="s">
        <v>2129</v>
      </c>
      <c r="G1688" s="332" t="s">
        <v>2130</v>
      </c>
      <c r="J1688" s="332" t="s">
        <v>2143</v>
      </c>
    </row>
    <row r="1689" spans="1:10" x14ac:dyDescent="0.25">
      <c r="A1689" s="332">
        <v>2001</v>
      </c>
      <c r="B1689" s="332">
        <v>196</v>
      </c>
      <c r="C1689" s="332" t="s">
        <v>798</v>
      </c>
      <c r="D1689" s="332" t="s">
        <v>973</v>
      </c>
      <c r="E1689" s="333">
        <v>45287.894771793981</v>
      </c>
      <c r="F1689" s="332" t="s">
        <v>2145</v>
      </c>
      <c r="G1689" s="332" t="s">
        <v>810</v>
      </c>
      <c r="J1689" s="332" t="s">
        <v>2143</v>
      </c>
    </row>
    <row r="1690" spans="1:10" x14ac:dyDescent="0.25">
      <c r="A1690" s="332">
        <v>2002</v>
      </c>
      <c r="B1690" s="332">
        <v>240</v>
      </c>
      <c r="C1690" s="332" t="s">
        <v>2141</v>
      </c>
      <c r="D1690" s="332" t="s">
        <v>2142</v>
      </c>
      <c r="E1690" s="333">
        <v>44852.357341932868</v>
      </c>
      <c r="F1690" s="332" t="s">
        <v>2129</v>
      </c>
      <c r="G1690" s="332" t="s">
        <v>2130</v>
      </c>
      <c r="J1690" s="332" t="s">
        <v>2143</v>
      </c>
    </row>
    <row r="1691" spans="1:10" x14ac:dyDescent="0.25">
      <c r="A1691" s="332">
        <v>2003</v>
      </c>
      <c r="B1691" s="332">
        <v>241</v>
      </c>
      <c r="C1691" s="332" t="s">
        <v>2141</v>
      </c>
      <c r="D1691" s="332" t="s">
        <v>2142</v>
      </c>
      <c r="E1691" s="333">
        <v>44852.357341932868</v>
      </c>
      <c r="F1691" s="332" t="s">
        <v>2129</v>
      </c>
      <c r="G1691" s="332" t="s">
        <v>2130</v>
      </c>
      <c r="J1691" s="332" t="s">
        <v>2143</v>
      </c>
    </row>
    <row r="1692" spans="1:10" x14ac:dyDescent="0.25">
      <c r="A1692" s="332">
        <v>2004</v>
      </c>
      <c r="B1692" s="332">
        <v>242</v>
      </c>
      <c r="C1692" s="332" t="s">
        <v>2141</v>
      </c>
      <c r="D1692" s="332" t="s">
        <v>2142</v>
      </c>
      <c r="E1692" s="333">
        <v>44852.357341932868</v>
      </c>
      <c r="F1692" s="332" t="s">
        <v>2129</v>
      </c>
      <c r="G1692" s="332" t="s">
        <v>2130</v>
      </c>
      <c r="J1692" s="332" t="s">
        <v>2143</v>
      </c>
    </row>
    <row r="1693" spans="1:10" x14ac:dyDescent="0.25">
      <c r="A1693" s="332">
        <v>2005</v>
      </c>
      <c r="B1693" s="332">
        <v>1</v>
      </c>
      <c r="C1693" s="332" t="s">
        <v>2146</v>
      </c>
      <c r="D1693" s="332" t="s">
        <v>2147</v>
      </c>
      <c r="E1693" s="333">
        <v>44844.107341898147</v>
      </c>
      <c r="F1693" s="332" t="s">
        <v>2129</v>
      </c>
      <c r="G1693" s="332" t="s">
        <v>2130</v>
      </c>
    </row>
    <row r="1694" spans="1:10" x14ac:dyDescent="0.25">
      <c r="A1694" s="332">
        <v>2006</v>
      </c>
      <c r="B1694" s="332">
        <v>2</v>
      </c>
      <c r="C1694" s="332" t="s">
        <v>2146</v>
      </c>
      <c r="D1694" s="332" t="s">
        <v>2147</v>
      </c>
      <c r="E1694" s="333">
        <v>44844.149008564818</v>
      </c>
      <c r="F1694" s="332" t="s">
        <v>2129</v>
      </c>
      <c r="G1694" s="332" t="s">
        <v>2130</v>
      </c>
    </row>
    <row r="1695" spans="1:10" x14ac:dyDescent="0.25">
      <c r="A1695" s="332">
        <v>2007</v>
      </c>
      <c r="B1695" s="332">
        <v>3</v>
      </c>
      <c r="C1695" s="332" t="s">
        <v>2146</v>
      </c>
      <c r="D1695" s="332" t="s">
        <v>2147</v>
      </c>
      <c r="E1695" s="333">
        <v>44844.190675231483</v>
      </c>
      <c r="F1695" s="332" t="s">
        <v>2129</v>
      </c>
      <c r="G1695" s="332" t="s">
        <v>2130</v>
      </c>
    </row>
    <row r="1696" spans="1:10" x14ac:dyDescent="0.25">
      <c r="A1696" s="332">
        <v>2008</v>
      </c>
      <c r="B1696" s="332">
        <v>5</v>
      </c>
      <c r="C1696" s="332" t="s">
        <v>2146</v>
      </c>
      <c r="D1696" s="332" t="s">
        <v>2147</v>
      </c>
      <c r="E1696" s="333">
        <v>44844.232341898147</v>
      </c>
      <c r="F1696" s="332" t="s">
        <v>2129</v>
      </c>
      <c r="G1696" s="332" t="s">
        <v>2130</v>
      </c>
    </row>
    <row r="1697" spans="1:7" x14ac:dyDescent="0.25">
      <c r="A1697" s="332">
        <v>2009</v>
      </c>
      <c r="B1697" s="332">
        <v>117</v>
      </c>
      <c r="C1697" s="332" t="s">
        <v>2148</v>
      </c>
      <c r="D1697" s="332" t="s">
        <v>730</v>
      </c>
      <c r="E1697" s="333">
        <v>45128.875009004631</v>
      </c>
      <c r="F1697" s="332" t="s">
        <v>1817</v>
      </c>
      <c r="G1697" s="332" t="s">
        <v>756</v>
      </c>
    </row>
    <row r="1698" spans="1:7" x14ac:dyDescent="0.25">
      <c r="A1698" s="332">
        <v>2010</v>
      </c>
      <c r="B1698" s="332">
        <v>8</v>
      </c>
      <c r="C1698" s="332" t="s">
        <v>2146</v>
      </c>
      <c r="D1698" s="332" t="s">
        <v>2147</v>
      </c>
      <c r="E1698" s="333">
        <v>44844.315675231483</v>
      </c>
      <c r="F1698" s="332" t="s">
        <v>2129</v>
      </c>
      <c r="G1698" s="332" t="s">
        <v>2130</v>
      </c>
    </row>
    <row r="1699" spans="1:7" x14ac:dyDescent="0.25">
      <c r="A1699" s="332">
        <v>2011</v>
      </c>
      <c r="B1699" s="332">
        <v>9</v>
      </c>
      <c r="C1699" s="332" t="s">
        <v>2146</v>
      </c>
      <c r="D1699" s="332" t="s">
        <v>2147</v>
      </c>
      <c r="E1699" s="333">
        <v>44844.357341898147</v>
      </c>
      <c r="F1699" s="332" t="s">
        <v>2129</v>
      </c>
      <c r="G1699" s="332" t="s">
        <v>2130</v>
      </c>
    </row>
    <row r="1700" spans="1:7" x14ac:dyDescent="0.25">
      <c r="A1700" s="332">
        <v>2012</v>
      </c>
      <c r="B1700" s="332">
        <v>10</v>
      </c>
      <c r="C1700" s="332" t="s">
        <v>2146</v>
      </c>
      <c r="D1700" s="332" t="s">
        <v>2147</v>
      </c>
      <c r="E1700" s="333">
        <v>44844.399008564818</v>
      </c>
      <c r="F1700" s="332" t="s">
        <v>2129</v>
      </c>
      <c r="G1700" s="332" t="s">
        <v>2130</v>
      </c>
    </row>
    <row r="1701" spans="1:7" x14ac:dyDescent="0.25">
      <c r="A1701" s="332">
        <v>2013</v>
      </c>
      <c r="B1701" s="332">
        <v>11</v>
      </c>
      <c r="C1701" s="332" t="s">
        <v>2146</v>
      </c>
      <c r="D1701" s="332" t="s">
        <v>2147</v>
      </c>
      <c r="E1701" s="333">
        <v>44844.440675231483</v>
      </c>
      <c r="F1701" s="332" t="s">
        <v>2129</v>
      </c>
      <c r="G1701" s="332" t="s">
        <v>2130</v>
      </c>
    </row>
    <row r="1702" spans="1:7" x14ac:dyDescent="0.25">
      <c r="A1702" s="332">
        <v>2014</v>
      </c>
      <c r="B1702" s="332">
        <v>14</v>
      </c>
      <c r="C1702" s="332" t="s">
        <v>2146</v>
      </c>
      <c r="D1702" s="332" t="s">
        <v>2147</v>
      </c>
      <c r="E1702" s="333">
        <v>44844.482341898147</v>
      </c>
      <c r="F1702" s="332" t="s">
        <v>2129</v>
      </c>
      <c r="G1702" s="332" t="s">
        <v>2130</v>
      </c>
    </row>
    <row r="1703" spans="1:7" x14ac:dyDescent="0.25">
      <c r="A1703" s="332">
        <v>2015</v>
      </c>
      <c r="B1703" s="332">
        <v>17</v>
      </c>
      <c r="C1703" s="332" t="s">
        <v>2146</v>
      </c>
      <c r="D1703" s="332" t="s">
        <v>2147</v>
      </c>
      <c r="E1703" s="333">
        <v>44844.524008564818</v>
      </c>
      <c r="F1703" s="332" t="s">
        <v>2129</v>
      </c>
      <c r="G1703" s="332" t="s">
        <v>2130</v>
      </c>
    </row>
    <row r="1704" spans="1:7" x14ac:dyDescent="0.25">
      <c r="A1704" s="332">
        <v>2016</v>
      </c>
      <c r="B1704" s="332">
        <v>18</v>
      </c>
      <c r="C1704" s="332" t="s">
        <v>2146</v>
      </c>
      <c r="D1704" s="332" t="s">
        <v>2147</v>
      </c>
      <c r="E1704" s="333">
        <v>44844.565675231483</v>
      </c>
      <c r="F1704" s="332" t="s">
        <v>2129</v>
      </c>
      <c r="G1704" s="332" t="s">
        <v>2130</v>
      </c>
    </row>
    <row r="1705" spans="1:7" x14ac:dyDescent="0.25">
      <c r="A1705" s="332">
        <v>2017</v>
      </c>
      <c r="B1705" s="332">
        <v>19</v>
      </c>
      <c r="C1705" s="332" t="s">
        <v>2146</v>
      </c>
      <c r="D1705" s="332" t="s">
        <v>2147</v>
      </c>
      <c r="E1705" s="333">
        <v>44844.107341898147</v>
      </c>
      <c r="F1705" s="332" t="s">
        <v>2129</v>
      </c>
      <c r="G1705" s="332" t="s">
        <v>2130</v>
      </c>
    </row>
    <row r="1706" spans="1:7" x14ac:dyDescent="0.25">
      <c r="A1706" s="332">
        <v>2018</v>
      </c>
      <c r="B1706" s="332">
        <v>21</v>
      </c>
      <c r="C1706" s="332" t="s">
        <v>2146</v>
      </c>
      <c r="D1706" s="332" t="s">
        <v>2147</v>
      </c>
      <c r="E1706" s="333">
        <v>44844.149008564818</v>
      </c>
      <c r="F1706" s="332" t="s">
        <v>2129</v>
      </c>
      <c r="G1706" s="332" t="s">
        <v>2130</v>
      </c>
    </row>
    <row r="1707" spans="1:7" x14ac:dyDescent="0.25">
      <c r="A1707" s="332">
        <v>2019</v>
      </c>
      <c r="B1707" s="332">
        <v>22</v>
      </c>
      <c r="C1707" s="332" t="s">
        <v>2146</v>
      </c>
      <c r="D1707" s="332" t="s">
        <v>2147</v>
      </c>
      <c r="E1707" s="333">
        <v>44844.190675231483</v>
      </c>
      <c r="F1707" s="332" t="s">
        <v>2129</v>
      </c>
      <c r="G1707" s="332" t="s">
        <v>2130</v>
      </c>
    </row>
    <row r="1708" spans="1:7" x14ac:dyDescent="0.25">
      <c r="A1708" s="332">
        <v>2020</v>
      </c>
      <c r="B1708" s="332">
        <v>23</v>
      </c>
      <c r="C1708" s="332" t="s">
        <v>2146</v>
      </c>
      <c r="D1708" s="332" t="s">
        <v>2147</v>
      </c>
      <c r="E1708" s="333">
        <v>44844.232341898147</v>
      </c>
      <c r="F1708" s="332" t="s">
        <v>2129</v>
      </c>
      <c r="G1708" s="332" t="s">
        <v>2130</v>
      </c>
    </row>
    <row r="1709" spans="1:7" x14ac:dyDescent="0.25">
      <c r="A1709" s="332">
        <v>2021</v>
      </c>
      <c r="B1709" s="332">
        <v>24</v>
      </c>
      <c r="C1709" s="332" t="s">
        <v>2146</v>
      </c>
      <c r="D1709" s="332" t="s">
        <v>2147</v>
      </c>
      <c r="E1709" s="333">
        <v>44844.274008564818</v>
      </c>
      <c r="F1709" s="332" t="s">
        <v>2129</v>
      </c>
      <c r="G1709" s="332" t="s">
        <v>2130</v>
      </c>
    </row>
    <row r="1710" spans="1:7" x14ac:dyDescent="0.25">
      <c r="A1710" s="332">
        <v>2022</v>
      </c>
      <c r="B1710" s="332">
        <v>25</v>
      </c>
      <c r="C1710" s="332" t="s">
        <v>2146</v>
      </c>
      <c r="D1710" s="332" t="s">
        <v>2147</v>
      </c>
      <c r="E1710" s="333">
        <v>44844.315675231483</v>
      </c>
      <c r="F1710" s="332" t="s">
        <v>2129</v>
      </c>
      <c r="G1710" s="332" t="s">
        <v>2130</v>
      </c>
    </row>
    <row r="1711" spans="1:7" x14ac:dyDescent="0.25">
      <c r="A1711" s="332">
        <v>2023</v>
      </c>
      <c r="B1711" s="332">
        <v>26</v>
      </c>
      <c r="C1711" s="332" t="s">
        <v>2146</v>
      </c>
      <c r="D1711" s="332" t="s">
        <v>2147</v>
      </c>
      <c r="E1711" s="333">
        <v>44844.357341898147</v>
      </c>
      <c r="F1711" s="332" t="s">
        <v>2129</v>
      </c>
      <c r="G1711" s="332" t="s">
        <v>2130</v>
      </c>
    </row>
    <row r="1712" spans="1:7" x14ac:dyDescent="0.25">
      <c r="A1712" s="332">
        <v>2024</v>
      </c>
      <c r="B1712" s="332">
        <v>27</v>
      </c>
      <c r="C1712" s="332" t="s">
        <v>2146</v>
      </c>
      <c r="D1712" s="332" t="s">
        <v>2147</v>
      </c>
      <c r="E1712" s="333">
        <v>44844.399008564818</v>
      </c>
      <c r="F1712" s="332" t="s">
        <v>2129</v>
      </c>
      <c r="G1712" s="332" t="s">
        <v>2130</v>
      </c>
    </row>
    <row r="1713" spans="1:7" x14ac:dyDescent="0.25">
      <c r="A1713" s="332">
        <v>2025</v>
      </c>
      <c r="B1713" s="332">
        <v>28</v>
      </c>
      <c r="C1713" s="332" t="s">
        <v>2146</v>
      </c>
      <c r="D1713" s="332" t="s">
        <v>2147</v>
      </c>
      <c r="E1713" s="333">
        <v>44844.440675231483</v>
      </c>
      <c r="F1713" s="332" t="s">
        <v>2129</v>
      </c>
      <c r="G1713" s="332" t="s">
        <v>2130</v>
      </c>
    </row>
    <row r="1714" spans="1:7" x14ac:dyDescent="0.25">
      <c r="A1714" s="332">
        <v>2026</v>
      </c>
      <c r="B1714" s="332">
        <v>29</v>
      </c>
      <c r="C1714" s="332" t="s">
        <v>2146</v>
      </c>
      <c r="D1714" s="332" t="s">
        <v>2147</v>
      </c>
      <c r="E1714" s="333">
        <v>44844.482341898147</v>
      </c>
      <c r="F1714" s="332" t="s">
        <v>2129</v>
      </c>
      <c r="G1714" s="332" t="s">
        <v>2130</v>
      </c>
    </row>
    <row r="1715" spans="1:7" x14ac:dyDescent="0.25">
      <c r="A1715" s="332">
        <v>2027</v>
      </c>
      <c r="B1715" s="332">
        <v>30</v>
      </c>
      <c r="C1715" s="332" t="s">
        <v>2146</v>
      </c>
      <c r="D1715" s="332" t="s">
        <v>2147</v>
      </c>
      <c r="E1715" s="333">
        <v>44844.524008564818</v>
      </c>
      <c r="F1715" s="332" t="s">
        <v>2129</v>
      </c>
      <c r="G1715" s="332" t="s">
        <v>2130</v>
      </c>
    </row>
    <row r="1716" spans="1:7" x14ac:dyDescent="0.25">
      <c r="A1716" s="332">
        <v>2028</v>
      </c>
      <c r="B1716" s="332">
        <v>32</v>
      </c>
      <c r="C1716" s="332" t="s">
        <v>2146</v>
      </c>
      <c r="D1716" s="332" t="s">
        <v>2147</v>
      </c>
      <c r="E1716" s="333">
        <v>44844.565675231483</v>
      </c>
      <c r="F1716" s="332" t="s">
        <v>2129</v>
      </c>
      <c r="G1716" s="332" t="s">
        <v>2130</v>
      </c>
    </row>
    <row r="1717" spans="1:7" x14ac:dyDescent="0.25">
      <c r="A1717" s="332">
        <v>2029</v>
      </c>
      <c r="B1717" s="332">
        <v>33</v>
      </c>
      <c r="C1717" s="332" t="s">
        <v>2146</v>
      </c>
      <c r="D1717" s="332" t="s">
        <v>2147</v>
      </c>
      <c r="E1717" s="333">
        <v>44844.607341898147</v>
      </c>
      <c r="F1717" s="332" t="s">
        <v>2129</v>
      </c>
      <c r="G1717" s="332" t="s">
        <v>2130</v>
      </c>
    </row>
    <row r="1718" spans="1:7" x14ac:dyDescent="0.25">
      <c r="A1718" s="332">
        <v>2030</v>
      </c>
      <c r="B1718" s="332">
        <v>34</v>
      </c>
      <c r="C1718" s="332" t="s">
        <v>2146</v>
      </c>
      <c r="D1718" s="332" t="s">
        <v>2147</v>
      </c>
      <c r="E1718" s="333">
        <v>44844.649008564818</v>
      </c>
      <c r="F1718" s="332" t="s">
        <v>2129</v>
      </c>
      <c r="G1718" s="332" t="s">
        <v>2130</v>
      </c>
    </row>
    <row r="1719" spans="1:7" x14ac:dyDescent="0.25">
      <c r="A1719" s="332">
        <v>2031</v>
      </c>
      <c r="B1719" s="332">
        <v>35</v>
      </c>
      <c r="C1719" s="332" t="s">
        <v>2146</v>
      </c>
      <c r="D1719" s="332" t="s">
        <v>2147</v>
      </c>
      <c r="E1719" s="333">
        <v>44844.690675231483</v>
      </c>
      <c r="F1719" s="332" t="s">
        <v>2129</v>
      </c>
      <c r="G1719" s="332" t="s">
        <v>2130</v>
      </c>
    </row>
    <row r="1720" spans="1:7" x14ac:dyDescent="0.25">
      <c r="A1720" s="332">
        <v>2032</v>
      </c>
      <c r="B1720" s="332">
        <v>36</v>
      </c>
      <c r="C1720" s="332" t="s">
        <v>2146</v>
      </c>
      <c r="D1720" s="332" t="s">
        <v>2147</v>
      </c>
      <c r="E1720" s="333">
        <v>44844.732341898147</v>
      </c>
      <c r="F1720" s="332" t="s">
        <v>2129</v>
      </c>
      <c r="G1720" s="332" t="s">
        <v>2130</v>
      </c>
    </row>
    <row r="1721" spans="1:7" x14ac:dyDescent="0.25">
      <c r="A1721" s="332">
        <v>2033</v>
      </c>
      <c r="B1721" s="332">
        <v>37</v>
      </c>
      <c r="C1721" s="332" t="s">
        <v>2146</v>
      </c>
      <c r="D1721" s="332" t="s">
        <v>2147</v>
      </c>
      <c r="E1721" s="333">
        <v>44844.774008564818</v>
      </c>
      <c r="F1721" s="332" t="s">
        <v>2129</v>
      </c>
      <c r="G1721" s="332" t="s">
        <v>2130</v>
      </c>
    </row>
    <row r="1722" spans="1:7" x14ac:dyDescent="0.25">
      <c r="A1722" s="332">
        <v>2034</v>
      </c>
      <c r="B1722" s="332">
        <v>38</v>
      </c>
      <c r="C1722" s="332" t="s">
        <v>2146</v>
      </c>
      <c r="D1722" s="332" t="s">
        <v>2147</v>
      </c>
      <c r="E1722" s="333">
        <v>44844.815675231483</v>
      </c>
      <c r="F1722" s="332" t="s">
        <v>2129</v>
      </c>
      <c r="G1722" s="332" t="s">
        <v>2130</v>
      </c>
    </row>
    <row r="1723" spans="1:7" x14ac:dyDescent="0.25">
      <c r="A1723" s="332">
        <v>2035</v>
      </c>
      <c r="B1723" s="332">
        <v>39</v>
      </c>
      <c r="C1723" s="332" t="s">
        <v>2146</v>
      </c>
      <c r="D1723" s="332" t="s">
        <v>2147</v>
      </c>
      <c r="E1723" s="333">
        <v>44844.857341898147</v>
      </c>
      <c r="F1723" s="332" t="s">
        <v>2129</v>
      </c>
      <c r="G1723" s="332" t="s">
        <v>2130</v>
      </c>
    </row>
    <row r="1724" spans="1:7" x14ac:dyDescent="0.25">
      <c r="A1724" s="332">
        <v>2036</v>
      </c>
      <c r="B1724" s="332">
        <v>40</v>
      </c>
      <c r="C1724" s="332" t="s">
        <v>2146</v>
      </c>
      <c r="D1724" s="332" t="s">
        <v>2147</v>
      </c>
      <c r="E1724" s="333">
        <v>44844.899008564818</v>
      </c>
      <c r="F1724" s="332" t="s">
        <v>2129</v>
      </c>
      <c r="G1724" s="332" t="s">
        <v>2130</v>
      </c>
    </row>
    <row r="1725" spans="1:7" x14ac:dyDescent="0.25">
      <c r="A1725" s="332">
        <v>2037</v>
      </c>
      <c r="B1725" s="332">
        <v>41</v>
      </c>
      <c r="C1725" s="332" t="s">
        <v>2146</v>
      </c>
      <c r="D1725" s="332" t="s">
        <v>2147</v>
      </c>
      <c r="E1725" s="333">
        <v>44844.940675231483</v>
      </c>
      <c r="F1725" s="332" t="s">
        <v>2129</v>
      </c>
      <c r="G1725" s="332" t="s">
        <v>2130</v>
      </c>
    </row>
    <row r="1726" spans="1:7" x14ac:dyDescent="0.25">
      <c r="A1726" s="332">
        <v>2038</v>
      </c>
      <c r="B1726" s="332">
        <v>43</v>
      </c>
      <c r="C1726" s="332" t="s">
        <v>2146</v>
      </c>
      <c r="D1726" s="332" t="s">
        <v>2147</v>
      </c>
      <c r="E1726" s="333">
        <v>44844.982341898147</v>
      </c>
      <c r="F1726" s="332" t="s">
        <v>2129</v>
      </c>
      <c r="G1726" s="332" t="s">
        <v>2130</v>
      </c>
    </row>
    <row r="1727" spans="1:7" x14ac:dyDescent="0.25">
      <c r="A1727" s="332">
        <v>2039</v>
      </c>
      <c r="B1727" s="332">
        <v>44</v>
      </c>
      <c r="C1727" s="332" t="s">
        <v>2146</v>
      </c>
      <c r="D1727" s="332" t="s">
        <v>2147</v>
      </c>
      <c r="E1727" s="333">
        <v>44845.024008564818</v>
      </c>
      <c r="F1727" s="332" t="s">
        <v>2129</v>
      </c>
      <c r="G1727" s="332" t="s">
        <v>2130</v>
      </c>
    </row>
    <row r="1728" spans="1:7" x14ac:dyDescent="0.25">
      <c r="A1728" s="332">
        <v>2040</v>
      </c>
      <c r="B1728" s="332">
        <v>45</v>
      </c>
      <c r="C1728" s="332" t="s">
        <v>2146</v>
      </c>
      <c r="D1728" s="332" t="s">
        <v>2147</v>
      </c>
      <c r="E1728" s="333">
        <v>44845.065675231483</v>
      </c>
      <c r="F1728" s="332" t="s">
        <v>2129</v>
      </c>
      <c r="G1728" s="332" t="s">
        <v>2130</v>
      </c>
    </row>
    <row r="1729" spans="1:7" x14ac:dyDescent="0.25">
      <c r="A1729" s="332">
        <v>2041</v>
      </c>
      <c r="B1729" s="332">
        <v>46</v>
      </c>
      <c r="C1729" s="332" t="s">
        <v>2146</v>
      </c>
      <c r="D1729" s="332" t="s">
        <v>2147</v>
      </c>
      <c r="E1729" s="333">
        <v>44845.107341898147</v>
      </c>
      <c r="F1729" s="332" t="s">
        <v>2129</v>
      </c>
      <c r="G1729" s="332" t="s">
        <v>2130</v>
      </c>
    </row>
    <row r="1730" spans="1:7" x14ac:dyDescent="0.25">
      <c r="A1730" s="332">
        <v>2042</v>
      </c>
      <c r="B1730" s="332">
        <v>47</v>
      </c>
      <c r="C1730" s="332" t="s">
        <v>2146</v>
      </c>
      <c r="D1730" s="332" t="s">
        <v>2147</v>
      </c>
      <c r="E1730" s="333">
        <v>44845.149008564818</v>
      </c>
      <c r="F1730" s="332" t="s">
        <v>2129</v>
      </c>
      <c r="G1730" s="332" t="s">
        <v>2130</v>
      </c>
    </row>
    <row r="1731" spans="1:7" x14ac:dyDescent="0.25">
      <c r="A1731" s="332">
        <v>2043</v>
      </c>
      <c r="B1731" s="332">
        <v>48</v>
      </c>
      <c r="C1731" s="332" t="s">
        <v>2146</v>
      </c>
      <c r="D1731" s="332" t="s">
        <v>2147</v>
      </c>
      <c r="E1731" s="333">
        <v>44845.190675231483</v>
      </c>
      <c r="F1731" s="332" t="s">
        <v>2129</v>
      </c>
      <c r="G1731" s="332" t="s">
        <v>2130</v>
      </c>
    </row>
    <row r="1732" spans="1:7" x14ac:dyDescent="0.25">
      <c r="A1732" s="332">
        <v>2044</v>
      </c>
      <c r="B1732" s="332">
        <v>49</v>
      </c>
      <c r="C1732" s="332" t="s">
        <v>2146</v>
      </c>
      <c r="D1732" s="332" t="s">
        <v>2147</v>
      </c>
      <c r="E1732" s="333">
        <v>44845.232341898147</v>
      </c>
      <c r="F1732" s="332" t="s">
        <v>2129</v>
      </c>
      <c r="G1732" s="332" t="s">
        <v>2130</v>
      </c>
    </row>
    <row r="1733" spans="1:7" x14ac:dyDescent="0.25">
      <c r="A1733" s="332">
        <v>2045</v>
      </c>
      <c r="B1733" s="332">
        <v>50</v>
      </c>
      <c r="C1733" s="332" t="s">
        <v>2146</v>
      </c>
      <c r="D1733" s="332" t="s">
        <v>2147</v>
      </c>
      <c r="E1733" s="333">
        <v>44845.274008564818</v>
      </c>
      <c r="F1733" s="332" t="s">
        <v>2129</v>
      </c>
      <c r="G1733" s="332" t="s">
        <v>2130</v>
      </c>
    </row>
    <row r="1734" spans="1:7" x14ac:dyDescent="0.25">
      <c r="A1734" s="332">
        <v>2046</v>
      </c>
      <c r="B1734" s="332">
        <v>51</v>
      </c>
      <c r="C1734" s="332" t="s">
        <v>2146</v>
      </c>
      <c r="D1734" s="332" t="s">
        <v>2147</v>
      </c>
      <c r="E1734" s="333">
        <v>44845.315675231483</v>
      </c>
      <c r="F1734" s="332" t="s">
        <v>2129</v>
      </c>
      <c r="G1734" s="332" t="s">
        <v>2130</v>
      </c>
    </row>
    <row r="1735" spans="1:7" x14ac:dyDescent="0.25">
      <c r="A1735" s="332">
        <v>2047</v>
      </c>
      <c r="B1735" s="332">
        <v>52</v>
      </c>
      <c r="C1735" s="332" t="s">
        <v>2146</v>
      </c>
      <c r="D1735" s="332" t="s">
        <v>2147</v>
      </c>
      <c r="E1735" s="333">
        <v>44845.357341898147</v>
      </c>
      <c r="F1735" s="332" t="s">
        <v>2129</v>
      </c>
      <c r="G1735" s="332" t="s">
        <v>2130</v>
      </c>
    </row>
    <row r="1736" spans="1:7" x14ac:dyDescent="0.25">
      <c r="A1736" s="332">
        <v>2048</v>
      </c>
      <c r="B1736" s="332">
        <v>53</v>
      </c>
      <c r="C1736" s="332" t="s">
        <v>2146</v>
      </c>
      <c r="D1736" s="332" t="s">
        <v>2147</v>
      </c>
      <c r="E1736" s="333">
        <v>44845.399008564818</v>
      </c>
      <c r="F1736" s="332" t="s">
        <v>2129</v>
      </c>
      <c r="G1736" s="332" t="s">
        <v>2130</v>
      </c>
    </row>
    <row r="1737" spans="1:7" x14ac:dyDescent="0.25">
      <c r="A1737" s="332">
        <v>2049</v>
      </c>
      <c r="B1737" s="332">
        <v>54</v>
      </c>
      <c r="C1737" s="332" t="s">
        <v>2146</v>
      </c>
      <c r="D1737" s="332" t="s">
        <v>2147</v>
      </c>
      <c r="E1737" s="333">
        <v>44845.440675231483</v>
      </c>
      <c r="F1737" s="332" t="s">
        <v>2129</v>
      </c>
      <c r="G1737" s="332" t="s">
        <v>2130</v>
      </c>
    </row>
    <row r="1738" spans="1:7" x14ac:dyDescent="0.25">
      <c r="A1738" s="332">
        <v>2050</v>
      </c>
      <c r="B1738" s="332">
        <v>55</v>
      </c>
      <c r="C1738" s="332" t="s">
        <v>2146</v>
      </c>
      <c r="D1738" s="332" t="s">
        <v>2147</v>
      </c>
      <c r="E1738" s="333">
        <v>44845.482341898147</v>
      </c>
      <c r="F1738" s="332" t="s">
        <v>2129</v>
      </c>
      <c r="G1738" s="332" t="s">
        <v>2130</v>
      </c>
    </row>
    <row r="1739" spans="1:7" x14ac:dyDescent="0.25">
      <c r="A1739" s="332">
        <v>2051</v>
      </c>
      <c r="B1739" s="332">
        <v>56</v>
      </c>
      <c r="C1739" s="332" t="s">
        <v>2146</v>
      </c>
      <c r="D1739" s="332" t="s">
        <v>2147</v>
      </c>
      <c r="E1739" s="333">
        <v>44845.524008564818</v>
      </c>
      <c r="F1739" s="332" t="s">
        <v>2129</v>
      </c>
      <c r="G1739" s="332" t="s">
        <v>2130</v>
      </c>
    </row>
    <row r="1740" spans="1:7" x14ac:dyDescent="0.25">
      <c r="A1740" s="332">
        <v>2052</v>
      </c>
      <c r="B1740" s="332">
        <v>57</v>
      </c>
      <c r="C1740" s="332" t="s">
        <v>2146</v>
      </c>
      <c r="D1740" s="332" t="s">
        <v>2147</v>
      </c>
      <c r="E1740" s="333">
        <v>44845.565675231483</v>
      </c>
      <c r="F1740" s="332" t="s">
        <v>2129</v>
      </c>
      <c r="G1740" s="332" t="s">
        <v>2130</v>
      </c>
    </row>
    <row r="1741" spans="1:7" x14ac:dyDescent="0.25">
      <c r="A1741" s="332">
        <v>2053</v>
      </c>
      <c r="B1741" s="332">
        <v>58</v>
      </c>
      <c r="C1741" s="332" t="s">
        <v>2146</v>
      </c>
      <c r="D1741" s="332" t="s">
        <v>2147</v>
      </c>
      <c r="E1741" s="333">
        <v>44845.607341898147</v>
      </c>
      <c r="F1741" s="332" t="s">
        <v>2129</v>
      </c>
      <c r="G1741" s="332" t="s">
        <v>2130</v>
      </c>
    </row>
    <row r="1742" spans="1:7" x14ac:dyDescent="0.25">
      <c r="A1742" s="332">
        <v>2054</v>
      </c>
      <c r="B1742" s="332">
        <v>59</v>
      </c>
      <c r="C1742" s="332" t="s">
        <v>2146</v>
      </c>
      <c r="D1742" s="332" t="s">
        <v>2147</v>
      </c>
      <c r="E1742" s="333">
        <v>44845.649008564818</v>
      </c>
      <c r="F1742" s="332" t="s">
        <v>2129</v>
      </c>
      <c r="G1742" s="332" t="s">
        <v>2130</v>
      </c>
    </row>
    <row r="1743" spans="1:7" x14ac:dyDescent="0.25">
      <c r="A1743" s="332">
        <v>2055</v>
      </c>
      <c r="B1743" s="332">
        <v>60</v>
      </c>
      <c r="C1743" s="332" t="s">
        <v>2146</v>
      </c>
      <c r="D1743" s="332" t="s">
        <v>2147</v>
      </c>
      <c r="E1743" s="333">
        <v>44845.690675231483</v>
      </c>
      <c r="F1743" s="332" t="s">
        <v>2129</v>
      </c>
      <c r="G1743" s="332" t="s">
        <v>2130</v>
      </c>
    </row>
    <row r="1744" spans="1:7" x14ac:dyDescent="0.25">
      <c r="A1744" s="332">
        <v>2056</v>
      </c>
      <c r="B1744" s="332">
        <v>61</v>
      </c>
      <c r="C1744" s="332" t="s">
        <v>2146</v>
      </c>
      <c r="D1744" s="332" t="s">
        <v>2147</v>
      </c>
      <c r="E1744" s="333">
        <v>44845.732341898147</v>
      </c>
      <c r="F1744" s="332" t="s">
        <v>2129</v>
      </c>
      <c r="G1744" s="332" t="s">
        <v>2130</v>
      </c>
    </row>
    <row r="1745" spans="1:7" x14ac:dyDescent="0.25">
      <c r="A1745" s="332">
        <v>2057</v>
      </c>
      <c r="B1745" s="332">
        <v>62</v>
      </c>
      <c r="C1745" s="332" t="s">
        <v>2146</v>
      </c>
      <c r="D1745" s="332" t="s">
        <v>2147</v>
      </c>
      <c r="E1745" s="333">
        <v>44845.774008564818</v>
      </c>
      <c r="F1745" s="332" t="s">
        <v>2129</v>
      </c>
      <c r="G1745" s="332" t="s">
        <v>2130</v>
      </c>
    </row>
    <row r="1746" spans="1:7" x14ac:dyDescent="0.25">
      <c r="A1746" s="332">
        <v>2058</v>
      </c>
      <c r="B1746" s="332">
        <v>63</v>
      </c>
      <c r="C1746" s="332" t="s">
        <v>2146</v>
      </c>
      <c r="D1746" s="332" t="s">
        <v>2147</v>
      </c>
      <c r="E1746" s="333">
        <v>44845.815675231483</v>
      </c>
      <c r="F1746" s="332" t="s">
        <v>2129</v>
      </c>
      <c r="G1746" s="332" t="s">
        <v>2130</v>
      </c>
    </row>
    <row r="1747" spans="1:7" x14ac:dyDescent="0.25">
      <c r="A1747" s="332">
        <v>2059</v>
      </c>
      <c r="B1747" s="332">
        <v>64</v>
      </c>
      <c r="C1747" s="332" t="s">
        <v>2146</v>
      </c>
      <c r="D1747" s="332" t="s">
        <v>2147</v>
      </c>
      <c r="E1747" s="333">
        <v>44845.857341898147</v>
      </c>
      <c r="F1747" s="332" t="s">
        <v>2129</v>
      </c>
      <c r="G1747" s="332" t="s">
        <v>2130</v>
      </c>
    </row>
    <row r="1748" spans="1:7" x14ac:dyDescent="0.25">
      <c r="A1748" s="332">
        <v>2060</v>
      </c>
      <c r="B1748" s="332">
        <v>196</v>
      </c>
      <c r="C1748" s="332" t="s">
        <v>981</v>
      </c>
      <c r="D1748" s="332" t="s">
        <v>982</v>
      </c>
      <c r="E1748" s="333">
        <v>44845.899008564818</v>
      </c>
      <c r="F1748" s="332" t="s">
        <v>2145</v>
      </c>
      <c r="G1748" s="332" t="s">
        <v>810</v>
      </c>
    </row>
    <row r="1749" spans="1:7" x14ac:dyDescent="0.25">
      <c r="A1749" s="332">
        <v>2061</v>
      </c>
      <c r="B1749" s="332">
        <v>67</v>
      </c>
      <c r="C1749" s="332" t="s">
        <v>2146</v>
      </c>
      <c r="D1749" s="332" t="s">
        <v>2147</v>
      </c>
      <c r="E1749" s="333">
        <v>44845.940675231483</v>
      </c>
      <c r="F1749" s="332" t="s">
        <v>2129</v>
      </c>
      <c r="G1749" s="332" t="s">
        <v>2130</v>
      </c>
    </row>
    <row r="1750" spans="1:7" x14ac:dyDescent="0.25">
      <c r="A1750" s="332">
        <v>2062</v>
      </c>
      <c r="B1750" s="332">
        <v>68</v>
      </c>
      <c r="C1750" s="332" t="s">
        <v>2146</v>
      </c>
      <c r="D1750" s="332" t="s">
        <v>2147</v>
      </c>
      <c r="E1750" s="333">
        <v>44845.982341898147</v>
      </c>
      <c r="F1750" s="332" t="s">
        <v>2129</v>
      </c>
      <c r="G1750" s="332" t="s">
        <v>2130</v>
      </c>
    </row>
    <row r="1751" spans="1:7" x14ac:dyDescent="0.25">
      <c r="A1751" s="332">
        <v>2063</v>
      </c>
      <c r="B1751" s="332">
        <v>69</v>
      </c>
      <c r="C1751" s="332" t="s">
        <v>2146</v>
      </c>
      <c r="D1751" s="332" t="s">
        <v>2147</v>
      </c>
      <c r="E1751" s="333">
        <v>44846.024008564818</v>
      </c>
      <c r="F1751" s="332" t="s">
        <v>2129</v>
      </c>
      <c r="G1751" s="332" t="s">
        <v>2130</v>
      </c>
    </row>
    <row r="1752" spans="1:7" x14ac:dyDescent="0.25">
      <c r="A1752" s="332">
        <v>2064</v>
      </c>
      <c r="B1752" s="332">
        <v>71</v>
      </c>
      <c r="C1752" s="332" t="s">
        <v>2146</v>
      </c>
      <c r="D1752" s="332" t="s">
        <v>2147</v>
      </c>
      <c r="E1752" s="333">
        <v>44846.065675231483</v>
      </c>
      <c r="F1752" s="332" t="s">
        <v>2129</v>
      </c>
      <c r="G1752" s="332" t="s">
        <v>2130</v>
      </c>
    </row>
    <row r="1753" spans="1:7" x14ac:dyDescent="0.25">
      <c r="A1753" s="332">
        <v>2065</v>
      </c>
      <c r="B1753" s="332">
        <v>72</v>
      </c>
      <c r="C1753" s="332" t="s">
        <v>2146</v>
      </c>
      <c r="D1753" s="332" t="s">
        <v>2147</v>
      </c>
      <c r="E1753" s="333">
        <v>44846.107341898147</v>
      </c>
      <c r="F1753" s="332" t="s">
        <v>2129</v>
      </c>
      <c r="G1753" s="332" t="s">
        <v>2130</v>
      </c>
    </row>
    <row r="1754" spans="1:7" x14ac:dyDescent="0.25">
      <c r="A1754" s="332">
        <v>2066</v>
      </c>
      <c r="B1754" s="332">
        <v>73</v>
      </c>
      <c r="C1754" s="332" t="s">
        <v>2146</v>
      </c>
      <c r="D1754" s="332" t="s">
        <v>2147</v>
      </c>
      <c r="E1754" s="333">
        <v>44846.149008564818</v>
      </c>
      <c r="F1754" s="332" t="s">
        <v>2129</v>
      </c>
      <c r="G1754" s="332" t="s">
        <v>2130</v>
      </c>
    </row>
    <row r="1755" spans="1:7" x14ac:dyDescent="0.25">
      <c r="A1755" s="332">
        <v>2067</v>
      </c>
      <c r="B1755" s="332">
        <v>76</v>
      </c>
      <c r="C1755" s="332" t="s">
        <v>2146</v>
      </c>
      <c r="D1755" s="332" t="s">
        <v>2147</v>
      </c>
      <c r="E1755" s="333">
        <v>44846.190675231483</v>
      </c>
      <c r="F1755" s="332" t="s">
        <v>2129</v>
      </c>
      <c r="G1755" s="332" t="s">
        <v>2130</v>
      </c>
    </row>
    <row r="1756" spans="1:7" x14ac:dyDescent="0.25">
      <c r="A1756" s="332">
        <v>2068</v>
      </c>
      <c r="B1756" s="332">
        <v>77</v>
      </c>
      <c r="C1756" s="332" t="s">
        <v>2146</v>
      </c>
      <c r="D1756" s="332" t="s">
        <v>2147</v>
      </c>
      <c r="E1756" s="333">
        <v>44846.232341898147</v>
      </c>
      <c r="F1756" s="332" t="s">
        <v>2129</v>
      </c>
      <c r="G1756" s="332" t="s">
        <v>2130</v>
      </c>
    </row>
    <row r="1757" spans="1:7" x14ac:dyDescent="0.25">
      <c r="A1757" s="332">
        <v>2069</v>
      </c>
      <c r="B1757" s="332">
        <v>78</v>
      </c>
      <c r="C1757" s="332" t="s">
        <v>2146</v>
      </c>
      <c r="D1757" s="332" t="s">
        <v>2147</v>
      </c>
      <c r="E1757" s="333">
        <v>44846.274008564818</v>
      </c>
      <c r="F1757" s="332" t="s">
        <v>2129</v>
      </c>
      <c r="G1757" s="332" t="s">
        <v>2130</v>
      </c>
    </row>
    <row r="1758" spans="1:7" x14ac:dyDescent="0.25">
      <c r="A1758" s="332">
        <v>2070</v>
      </c>
      <c r="B1758" s="332">
        <v>79</v>
      </c>
      <c r="C1758" s="332" t="s">
        <v>2146</v>
      </c>
      <c r="D1758" s="332" t="s">
        <v>2147</v>
      </c>
      <c r="E1758" s="333">
        <v>44846.315675231483</v>
      </c>
      <c r="F1758" s="332" t="s">
        <v>2129</v>
      </c>
      <c r="G1758" s="332" t="s">
        <v>2130</v>
      </c>
    </row>
    <row r="1759" spans="1:7" x14ac:dyDescent="0.25">
      <c r="A1759" s="332">
        <v>2071</v>
      </c>
      <c r="B1759" s="332">
        <v>80</v>
      </c>
      <c r="C1759" s="332" t="s">
        <v>2146</v>
      </c>
      <c r="D1759" s="332" t="s">
        <v>2147</v>
      </c>
      <c r="E1759" s="333">
        <v>44846.357341898147</v>
      </c>
      <c r="F1759" s="332" t="s">
        <v>2129</v>
      </c>
      <c r="G1759" s="332" t="s">
        <v>2130</v>
      </c>
    </row>
    <row r="1760" spans="1:7" x14ac:dyDescent="0.25">
      <c r="A1760" s="332">
        <v>2072</v>
      </c>
      <c r="B1760" s="332">
        <v>81</v>
      </c>
      <c r="C1760" s="332" t="s">
        <v>2146</v>
      </c>
      <c r="D1760" s="332" t="s">
        <v>2147</v>
      </c>
      <c r="E1760" s="333">
        <v>44846.399008564818</v>
      </c>
      <c r="F1760" s="332" t="s">
        <v>2129</v>
      </c>
      <c r="G1760" s="332" t="s">
        <v>2130</v>
      </c>
    </row>
    <row r="1761" spans="1:7" x14ac:dyDescent="0.25">
      <c r="A1761" s="332">
        <v>2073</v>
      </c>
      <c r="B1761" s="332">
        <v>84</v>
      </c>
      <c r="C1761" s="332" t="s">
        <v>2146</v>
      </c>
      <c r="D1761" s="332" t="s">
        <v>2147</v>
      </c>
      <c r="E1761" s="333">
        <v>44846.440675231483</v>
      </c>
      <c r="F1761" s="332" t="s">
        <v>2129</v>
      </c>
      <c r="G1761" s="332" t="s">
        <v>2130</v>
      </c>
    </row>
    <row r="1762" spans="1:7" x14ac:dyDescent="0.25">
      <c r="A1762" s="332">
        <v>2074</v>
      </c>
      <c r="B1762" s="332">
        <v>85</v>
      </c>
      <c r="C1762" s="332" t="s">
        <v>2146</v>
      </c>
      <c r="D1762" s="332" t="s">
        <v>2147</v>
      </c>
      <c r="E1762" s="333">
        <v>44846.482341898147</v>
      </c>
      <c r="F1762" s="332" t="s">
        <v>2129</v>
      </c>
      <c r="G1762" s="332" t="s">
        <v>2130</v>
      </c>
    </row>
    <row r="1763" spans="1:7" x14ac:dyDescent="0.25">
      <c r="A1763" s="332">
        <v>2075</v>
      </c>
      <c r="B1763" s="332">
        <v>87</v>
      </c>
      <c r="C1763" s="332" t="s">
        <v>2146</v>
      </c>
      <c r="D1763" s="332" t="s">
        <v>2147</v>
      </c>
      <c r="E1763" s="333">
        <v>44846.524008564818</v>
      </c>
      <c r="F1763" s="332" t="s">
        <v>2129</v>
      </c>
      <c r="G1763" s="332" t="s">
        <v>2130</v>
      </c>
    </row>
    <row r="1764" spans="1:7" x14ac:dyDescent="0.25">
      <c r="A1764" s="332">
        <v>2076</v>
      </c>
      <c r="B1764" s="332">
        <v>90</v>
      </c>
      <c r="C1764" s="332" t="s">
        <v>2146</v>
      </c>
      <c r="D1764" s="332" t="s">
        <v>2147</v>
      </c>
      <c r="E1764" s="333">
        <v>44846.565675231483</v>
      </c>
      <c r="F1764" s="332" t="s">
        <v>2129</v>
      </c>
      <c r="G1764" s="332" t="s">
        <v>2130</v>
      </c>
    </row>
    <row r="1765" spans="1:7" x14ac:dyDescent="0.25">
      <c r="A1765" s="332">
        <v>2077</v>
      </c>
      <c r="B1765" s="332">
        <v>97</v>
      </c>
      <c r="C1765" s="332" t="s">
        <v>2146</v>
      </c>
      <c r="D1765" s="332" t="s">
        <v>2147</v>
      </c>
      <c r="E1765" s="333">
        <v>44846.607341898147</v>
      </c>
      <c r="F1765" s="332" t="s">
        <v>2129</v>
      </c>
      <c r="G1765" s="332" t="s">
        <v>2130</v>
      </c>
    </row>
    <row r="1766" spans="1:7" x14ac:dyDescent="0.25">
      <c r="A1766" s="332">
        <v>2078</v>
      </c>
      <c r="B1766" s="332">
        <v>98</v>
      </c>
      <c r="C1766" s="332" t="s">
        <v>2146</v>
      </c>
      <c r="D1766" s="332" t="s">
        <v>2147</v>
      </c>
      <c r="E1766" s="333">
        <v>44846.649008564818</v>
      </c>
      <c r="F1766" s="332" t="s">
        <v>2129</v>
      </c>
      <c r="G1766" s="332" t="s">
        <v>2130</v>
      </c>
    </row>
    <row r="1767" spans="1:7" x14ac:dyDescent="0.25">
      <c r="A1767" s="332">
        <v>2079</v>
      </c>
      <c r="B1767" s="332">
        <v>99</v>
      </c>
      <c r="C1767" s="332" t="s">
        <v>2146</v>
      </c>
      <c r="D1767" s="332" t="s">
        <v>2147</v>
      </c>
      <c r="E1767" s="333">
        <v>44846.690675231483</v>
      </c>
      <c r="F1767" s="332" t="s">
        <v>2129</v>
      </c>
      <c r="G1767" s="332" t="s">
        <v>2130</v>
      </c>
    </row>
    <row r="1768" spans="1:7" x14ac:dyDescent="0.25">
      <c r="A1768" s="332">
        <v>2080</v>
      </c>
      <c r="B1768" s="332">
        <v>100</v>
      </c>
      <c r="C1768" s="332" t="s">
        <v>2146</v>
      </c>
      <c r="D1768" s="332" t="s">
        <v>2147</v>
      </c>
      <c r="E1768" s="333">
        <v>44846.732341898147</v>
      </c>
      <c r="F1768" s="332" t="s">
        <v>2129</v>
      </c>
      <c r="G1768" s="332" t="s">
        <v>2130</v>
      </c>
    </row>
    <row r="1769" spans="1:7" x14ac:dyDescent="0.25">
      <c r="A1769" s="332">
        <v>2081</v>
      </c>
      <c r="B1769" s="332">
        <v>102</v>
      </c>
      <c r="C1769" s="332" t="s">
        <v>2146</v>
      </c>
      <c r="D1769" s="332" t="s">
        <v>2147</v>
      </c>
      <c r="E1769" s="333">
        <v>44846.774008564818</v>
      </c>
      <c r="F1769" s="332" t="s">
        <v>2129</v>
      </c>
      <c r="G1769" s="332" t="s">
        <v>2130</v>
      </c>
    </row>
    <row r="1770" spans="1:7" x14ac:dyDescent="0.25">
      <c r="A1770" s="332">
        <v>2082</v>
      </c>
      <c r="B1770" s="332">
        <v>103</v>
      </c>
      <c r="C1770" s="332" t="s">
        <v>2146</v>
      </c>
      <c r="D1770" s="332" t="s">
        <v>2147</v>
      </c>
      <c r="E1770" s="333">
        <v>44846.815675231483</v>
      </c>
      <c r="F1770" s="332" t="s">
        <v>2129</v>
      </c>
      <c r="G1770" s="332" t="s">
        <v>2130</v>
      </c>
    </row>
    <row r="1771" spans="1:7" x14ac:dyDescent="0.25">
      <c r="A1771" s="332">
        <v>2083</v>
      </c>
      <c r="B1771" s="332">
        <v>104</v>
      </c>
      <c r="C1771" s="332" t="s">
        <v>2146</v>
      </c>
      <c r="D1771" s="332" t="s">
        <v>2147</v>
      </c>
      <c r="E1771" s="333">
        <v>44846.857341898147</v>
      </c>
      <c r="F1771" s="332" t="s">
        <v>2129</v>
      </c>
      <c r="G1771" s="332" t="s">
        <v>2130</v>
      </c>
    </row>
    <row r="1772" spans="1:7" x14ac:dyDescent="0.25">
      <c r="A1772" s="332">
        <v>2084</v>
      </c>
      <c r="B1772" s="332">
        <v>105</v>
      </c>
      <c r="C1772" s="332" t="s">
        <v>2146</v>
      </c>
      <c r="D1772" s="332" t="s">
        <v>2147</v>
      </c>
      <c r="E1772" s="333">
        <v>44846.899008564818</v>
      </c>
      <c r="F1772" s="332" t="s">
        <v>2129</v>
      </c>
      <c r="G1772" s="332" t="s">
        <v>2130</v>
      </c>
    </row>
    <row r="1773" spans="1:7" x14ac:dyDescent="0.25">
      <c r="A1773" s="332">
        <v>2085</v>
      </c>
      <c r="B1773" s="332">
        <v>106</v>
      </c>
      <c r="C1773" s="332" t="s">
        <v>2146</v>
      </c>
      <c r="D1773" s="332" t="s">
        <v>2147</v>
      </c>
      <c r="E1773" s="333">
        <v>44846.940675231483</v>
      </c>
      <c r="F1773" s="332" t="s">
        <v>2129</v>
      </c>
      <c r="G1773" s="332" t="s">
        <v>2130</v>
      </c>
    </row>
    <row r="1774" spans="1:7" x14ac:dyDescent="0.25">
      <c r="A1774" s="332">
        <v>2086</v>
      </c>
      <c r="B1774" s="332">
        <v>107</v>
      </c>
      <c r="C1774" s="332" t="s">
        <v>2146</v>
      </c>
      <c r="D1774" s="332" t="s">
        <v>2147</v>
      </c>
      <c r="E1774" s="333">
        <v>44846.982341898147</v>
      </c>
      <c r="F1774" s="332" t="s">
        <v>2129</v>
      </c>
      <c r="G1774" s="332" t="s">
        <v>2130</v>
      </c>
    </row>
    <row r="1775" spans="1:7" x14ac:dyDescent="0.25">
      <c r="A1775" s="332">
        <v>2087</v>
      </c>
      <c r="B1775" s="332">
        <v>108</v>
      </c>
      <c r="C1775" s="332" t="s">
        <v>2146</v>
      </c>
      <c r="D1775" s="332" t="s">
        <v>2147</v>
      </c>
      <c r="E1775" s="333">
        <v>44847.024008564818</v>
      </c>
      <c r="F1775" s="332" t="s">
        <v>2129</v>
      </c>
      <c r="G1775" s="332" t="s">
        <v>2130</v>
      </c>
    </row>
    <row r="1776" spans="1:7" x14ac:dyDescent="0.25">
      <c r="A1776" s="332">
        <v>2088</v>
      </c>
      <c r="B1776" s="332">
        <v>109</v>
      </c>
      <c r="C1776" s="332" t="s">
        <v>2146</v>
      </c>
      <c r="D1776" s="332" t="s">
        <v>2147</v>
      </c>
      <c r="E1776" s="333">
        <v>44847.065675231483</v>
      </c>
      <c r="F1776" s="332" t="s">
        <v>2129</v>
      </c>
      <c r="G1776" s="332" t="s">
        <v>2130</v>
      </c>
    </row>
    <row r="1777" spans="1:7" x14ac:dyDescent="0.25">
      <c r="A1777" s="332">
        <v>2089</v>
      </c>
      <c r="B1777" s="332">
        <v>110</v>
      </c>
      <c r="C1777" s="332" t="s">
        <v>2146</v>
      </c>
      <c r="D1777" s="332" t="s">
        <v>2147</v>
      </c>
      <c r="E1777" s="333">
        <v>44847.107341898147</v>
      </c>
      <c r="F1777" s="332" t="s">
        <v>2129</v>
      </c>
      <c r="G1777" s="332" t="s">
        <v>2130</v>
      </c>
    </row>
    <row r="1778" spans="1:7" x14ac:dyDescent="0.25">
      <c r="A1778" s="332">
        <v>2090</v>
      </c>
      <c r="B1778" s="332">
        <v>111</v>
      </c>
      <c r="C1778" s="332" t="s">
        <v>2146</v>
      </c>
      <c r="D1778" s="332" t="s">
        <v>2147</v>
      </c>
      <c r="E1778" s="333">
        <v>44847.149008564818</v>
      </c>
      <c r="F1778" s="332" t="s">
        <v>2129</v>
      </c>
      <c r="G1778" s="332" t="s">
        <v>2130</v>
      </c>
    </row>
    <row r="1779" spans="1:7" x14ac:dyDescent="0.25">
      <c r="A1779" s="332">
        <v>2091</v>
      </c>
      <c r="B1779" s="332">
        <v>112</v>
      </c>
      <c r="C1779" s="332" t="s">
        <v>2146</v>
      </c>
      <c r="D1779" s="332" t="s">
        <v>2147</v>
      </c>
      <c r="E1779" s="333">
        <v>44847.190675231483</v>
      </c>
      <c r="F1779" s="332" t="s">
        <v>2129</v>
      </c>
      <c r="G1779" s="332" t="s">
        <v>2130</v>
      </c>
    </row>
    <row r="1780" spans="1:7" x14ac:dyDescent="0.25">
      <c r="A1780" s="332">
        <v>2092</v>
      </c>
      <c r="B1780" s="332">
        <v>113</v>
      </c>
      <c r="C1780" s="332" t="s">
        <v>2146</v>
      </c>
      <c r="D1780" s="332" t="s">
        <v>2147</v>
      </c>
      <c r="E1780" s="333">
        <v>44847.232341898147</v>
      </c>
      <c r="F1780" s="332" t="s">
        <v>2129</v>
      </c>
      <c r="G1780" s="332" t="s">
        <v>2130</v>
      </c>
    </row>
    <row r="1781" spans="1:7" x14ac:dyDescent="0.25">
      <c r="A1781" s="332">
        <v>2093</v>
      </c>
      <c r="B1781" s="332">
        <v>114</v>
      </c>
      <c r="C1781" s="332" t="s">
        <v>2146</v>
      </c>
      <c r="D1781" s="332" t="s">
        <v>2147</v>
      </c>
      <c r="E1781" s="333">
        <v>44847.274008564818</v>
      </c>
      <c r="F1781" s="332" t="s">
        <v>2129</v>
      </c>
      <c r="G1781" s="332" t="s">
        <v>2130</v>
      </c>
    </row>
    <row r="1782" spans="1:7" x14ac:dyDescent="0.25">
      <c r="A1782" s="332">
        <v>2094</v>
      </c>
      <c r="B1782" s="332">
        <v>116</v>
      </c>
      <c r="C1782" s="332" t="s">
        <v>2146</v>
      </c>
      <c r="D1782" s="332" t="s">
        <v>2147</v>
      </c>
      <c r="E1782" s="333">
        <v>44847.315675231483</v>
      </c>
      <c r="F1782" s="332" t="s">
        <v>2129</v>
      </c>
      <c r="G1782" s="332" t="s">
        <v>2130</v>
      </c>
    </row>
    <row r="1783" spans="1:7" x14ac:dyDescent="0.25">
      <c r="A1783" s="332">
        <v>2095</v>
      </c>
      <c r="B1783" s="332">
        <v>117</v>
      </c>
      <c r="C1783" s="332" t="s">
        <v>2146</v>
      </c>
      <c r="D1783" s="332" t="s">
        <v>2147</v>
      </c>
      <c r="E1783" s="333">
        <v>45128.875009004631</v>
      </c>
      <c r="F1783" s="332" t="s">
        <v>2129</v>
      </c>
      <c r="G1783" s="332" t="s">
        <v>756</v>
      </c>
    </row>
    <row r="1784" spans="1:7" x14ac:dyDescent="0.25">
      <c r="A1784" s="332">
        <v>2096</v>
      </c>
      <c r="B1784" s="332">
        <v>118</v>
      </c>
      <c r="C1784" s="332" t="s">
        <v>2146</v>
      </c>
      <c r="D1784" s="332" t="s">
        <v>2147</v>
      </c>
      <c r="E1784" s="333">
        <v>45120.423726851855</v>
      </c>
      <c r="F1784" s="332" t="s">
        <v>2129</v>
      </c>
      <c r="G1784" s="332" t="s">
        <v>756</v>
      </c>
    </row>
    <row r="1785" spans="1:7" x14ac:dyDescent="0.25">
      <c r="A1785" s="332">
        <v>2097</v>
      </c>
      <c r="B1785" s="332">
        <v>119</v>
      </c>
      <c r="C1785" s="332" t="s">
        <v>2146</v>
      </c>
      <c r="D1785" s="332" t="s">
        <v>2147</v>
      </c>
      <c r="E1785" s="333">
        <v>45120.423726851855</v>
      </c>
      <c r="F1785" s="332" t="s">
        <v>2129</v>
      </c>
      <c r="G1785" s="332" t="s">
        <v>756</v>
      </c>
    </row>
    <row r="1786" spans="1:7" x14ac:dyDescent="0.25">
      <c r="A1786" s="332">
        <v>2098</v>
      </c>
      <c r="B1786" s="332">
        <v>120</v>
      </c>
      <c r="C1786" s="332" t="s">
        <v>2146</v>
      </c>
      <c r="D1786" s="332" t="s">
        <v>2147</v>
      </c>
      <c r="E1786" s="333">
        <v>44847.482341898147</v>
      </c>
      <c r="F1786" s="332" t="s">
        <v>2129</v>
      </c>
      <c r="G1786" s="332" t="s">
        <v>2130</v>
      </c>
    </row>
    <row r="1787" spans="1:7" x14ac:dyDescent="0.25">
      <c r="A1787" s="332">
        <v>2099</v>
      </c>
      <c r="B1787" s="332">
        <v>121</v>
      </c>
      <c r="C1787" s="332" t="s">
        <v>2146</v>
      </c>
      <c r="D1787" s="332" t="s">
        <v>2147</v>
      </c>
      <c r="E1787" s="333">
        <v>44847.524008564818</v>
      </c>
      <c r="F1787" s="332" t="s">
        <v>2129</v>
      </c>
      <c r="G1787" s="332" t="s">
        <v>2130</v>
      </c>
    </row>
    <row r="1788" spans="1:7" x14ac:dyDescent="0.25">
      <c r="A1788" s="332">
        <v>2100</v>
      </c>
      <c r="B1788" s="332">
        <v>122</v>
      </c>
      <c r="C1788" s="332" t="s">
        <v>2146</v>
      </c>
      <c r="D1788" s="332" t="s">
        <v>2147</v>
      </c>
      <c r="E1788" s="333">
        <v>44847.565675231483</v>
      </c>
      <c r="F1788" s="332" t="s">
        <v>2129</v>
      </c>
      <c r="G1788" s="332" t="s">
        <v>2130</v>
      </c>
    </row>
    <row r="1789" spans="1:7" x14ac:dyDescent="0.25">
      <c r="A1789" s="332">
        <v>2101</v>
      </c>
      <c r="B1789" s="332">
        <v>124</v>
      </c>
      <c r="C1789" s="332" t="s">
        <v>2146</v>
      </c>
      <c r="D1789" s="332" t="s">
        <v>2147</v>
      </c>
      <c r="E1789" s="333">
        <v>44847.607341898147</v>
      </c>
      <c r="F1789" s="332" t="s">
        <v>2129</v>
      </c>
      <c r="G1789" s="332" t="s">
        <v>2130</v>
      </c>
    </row>
    <row r="1790" spans="1:7" x14ac:dyDescent="0.25">
      <c r="A1790" s="332">
        <v>2102</v>
      </c>
      <c r="B1790" s="332">
        <v>130</v>
      </c>
      <c r="C1790" s="332" t="s">
        <v>2146</v>
      </c>
      <c r="D1790" s="332" t="s">
        <v>2147</v>
      </c>
      <c r="E1790" s="333">
        <v>44847.649008564818</v>
      </c>
      <c r="F1790" s="332" t="s">
        <v>2129</v>
      </c>
      <c r="G1790" s="332" t="s">
        <v>2130</v>
      </c>
    </row>
    <row r="1791" spans="1:7" x14ac:dyDescent="0.25">
      <c r="A1791" s="332">
        <v>2103</v>
      </c>
      <c r="B1791" s="332">
        <v>132</v>
      </c>
      <c r="C1791" s="332" t="s">
        <v>2146</v>
      </c>
      <c r="D1791" s="332" t="s">
        <v>2147</v>
      </c>
      <c r="E1791" s="333">
        <v>44847.690675231483</v>
      </c>
      <c r="F1791" s="332" t="s">
        <v>2129</v>
      </c>
      <c r="G1791" s="332" t="s">
        <v>2130</v>
      </c>
    </row>
    <row r="1792" spans="1:7" x14ac:dyDescent="0.25">
      <c r="A1792" s="332">
        <v>2104</v>
      </c>
      <c r="B1792" s="332">
        <v>134</v>
      </c>
      <c r="C1792" s="332" t="s">
        <v>2146</v>
      </c>
      <c r="D1792" s="332" t="s">
        <v>2147</v>
      </c>
      <c r="E1792" s="333">
        <v>44847.732341898147</v>
      </c>
      <c r="F1792" s="332" t="s">
        <v>2129</v>
      </c>
      <c r="G1792" s="332" t="s">
        <v>2130</v>
      </c>
    </row>
    <row r="1793" spans="1:7" x14ac:dyDescent="0.25">
      <c r="A1793" s="332">
        <v>2105</v>
      </c>
      <c r="B1793" s="332">
        <v>135</v>
      </c>
      <c r="C1793" s="332" t="s">
        <v>2146</v>
      </c>
      <c r="D1793" s="332" t="s">
        <v>2147</v>
      </c>
      <c r="E1793" s="333">
        <v>44847.774008564818</v>
      </c>
      <c r="F1793" s="332" t="s">
        <v>2129</v>
      </c>
      <c r="G1793" s="332" t="s">
        <v>2130</v>
      </c>
    </row>
    <row r="1794" spans="1:7" x14ac:dyDescent="0.25">
      <c r="A1794" s="332">
        <v>2106</v>
      </c>
      <c r="B1794" s="332">
        <v>143</v>
      </c>
      <c r="C1794" s="332" t="s">
        <v>2146</v>
      </c>
      <c r="D1794" s="332" t="s">
        <v>2147</v>
      </c>
      <c r="E1794" s="333">
        <v>44847.815675231483</v>
      </c>
      <c r="F1794" s="332" t="s">
        <v>2129</v>
      </c>
      <c r="G1794" s="332" t="s">
        <v>2130</v>
      </c>
    </row>
    <row r="1795" spans="1:7" x14ac:dyDescent="0.25">
      <c r="A1795" s="332">
        <v>2107</v>
      </c>
      <c r="B1795" s="332">
        <v>145</v>
      </c>
      <c r="C1795" s="332" t="s">
        <v>2146</v>
      </c>
      <c r="D1795" s="332" t="s">
        <v>2147</v>
      </c>
      <c r="E1795" s="333">
        <v>45119</v>
      </c>
      <c r="F1795" s="332" t="s">
        <v>2129</v>
      </c>
      <c r="G1795" s="332" t="s">
        <v>756</v>
      </c>
    </row>
    <row r="1796" spans="1:7" x14ac:dyDescent="0.25">
      <c r="A1796" s="332">
        <v>2108</v>
      </c>
      <c r="B1796" s="332">
        <v>146</v>
      </c>
      <c r="C1796" s="332" t="s">
        <v>2146</v>
      </c>
      <c r="D1796" s="332" t="s">
        <v>2147</v>
      </c>
      <c r="E1796" s="333">
        <v>44847.899008564818</v>
      </c>
      <c r="F1796" s="332" t="s">
        <v>2129</v>
      </c>
      <c r="G1796" s="332" t="s">
        <v>2130</v>
      </c>
    </row>
    <row r="1797" spans="1:7" x14ac:dyDescent="0.25">
      <c r="A1797" s="332">
        <v>2109</v>
      </c>
      <c r="B1797" s="332">
        <v>149</v>
      </c>
      <c r="C1797" s="332" t="s">
        <v>2146</v>
      </c>
      <c r="D1797" s="332" t="s">
        <v>2147</v>
      </c>
      <c r="E1797" s="333">
        <v>44847.940675231483</v>
      </c>
      <c r="F1797" s="332" t="s">
        <v>2129</v>
      </c>
      <c r="G1797" s="332" t="s">
        <v>2130</v>
      </c>
    </row>
    <row r="1798" spans="1:7" x14ac:dyDescent="0.25">
      <c r="A1798" s="332">
        <v>2110</v>
      </c>
      <c r="B1798" s="332">
        <v>150</v>
      </c>
      <c r="C1798" s="332" t="s">
        <v>2146</v>
      </c>
      <c r="D1798" s="332" t="s">
        <v>2147</v>
      </c>
      <c r="E1798" s="333">
        <v>44847.982341898147</v>
      </c>
      <c r="F1798" s="332" t="s">
        <v>2129</v>
      </c>
      <c r="G1798" s="332" t="s">
        <v>2130</v>
      </c>
    </row>
    <row r="1799" spans="1:7" x14ac:dyDescent="0.25">
      <c r="A1799" s="332">
        <v>2111</v>
      </c>
      <c r="B1799" s="332">
        <v>151</v>
      </c>
      <c r="C1799" s="332" t="s">
        <v>2146</v>
      </c>
      <c r="D1799" s="332" t="s">
        <v>2147</v>
      </c>
      <c r="E1799" s="333">
        <v>44848.024008564818</v>
      </c>
      <c r="F1799" s="332" t="s">
        <v>2129</v>
      </c>
      <c r="G1799" s="332" t="s">
        <v>2130</v>
      </c>
    </row>
    <row r="1800" spans="1:7" x14ac:dyDescent="0.25">
      <c r="A1800" s="332">
        <v>2112</v>
      </c>
      <c r="B1800" s="332">
        <v>152</v>
      </c>
      <c r="C1800" s="332" t="s">
        <v>2146</v>
      </c>
      <c r="D1800" s="332" t="s">
        <v>2147</v>
      </c>
      <c r="E1800" s="333">
        <v>44848.065675231483</v>
      </c>
      <c r="F1800" s="332" t="s">
        <v>2129</v>
      </c>
      <c r="G1800" s="332" t="s">
        <v>2130</v>
      </c>
    </row>
    <row r="1801" spans="1:7" x14ac:dyDescent="0.25">
      <c r="A1801" s="332">
        <v>2113</v>
      </c>
      <c r="B1801" s="332">
        <v>153</v>
      </c>
      <c r="C1801" s="332" t="s">
        <v>2146</v>
      </c>
      <c r="D1801" s="332" t="s">
        <v>2147</v>
      </c>
      <c r="E1801" s="333">
        <v>44848.107341898147</v>
      </c>
      <c r="F1801" s="332" t="s">
        <v>2129</v>
      </c>
      <c r="G1801" s="332" t="s">
        <v>2130</v>
      </c>
    </row>
    <row r="1802" spans="1:7" x14ac:dyDescent="0.25">
      <c r="A1802" s="332">
        <v>2114</v>
      </c>
      <c r="B1802" s="332">
        <v>155</v>
      </c>
      <c r="C1802" s="332" t="s">
        <v>2146</v>
      </c>
      <c r="D1802" s="332" t="s">
        <v>2147</v>
      </c>
      <c r="E1802" s="333">
        <v>44848.149008564818</v>
      </c>
      <c r="F1802" s="332" t="s">
        <v>2129</v>
      </c>
      <c r="G1802" s="332" t="s">
        <v>2130</v>
      </c>
    </row>
    <row r="1803" spans="1:7" x14ac:dyDescent="0.25">
      <c r="A1803" s="332">
        <v>2115</v>
      </c>
      <c r="B1803" s="332">
        <v>156</v>
      </c>
      <c r="C1803" s="332" t="s">
        <v>2146</v>
      </c>
      <c r="D1803" s="332" t="s">
        <v>2147</v>
      </c>
      <c r="E1803" s="333">
        <v>44848.190675231483</v>
      </c>
      <c r="F1803" s="332" t="s">
        <v>2129</v>
      </c>
      <c r="G1803" s="332" t="s">
        <v>2130</v>
      </c>
    </row>
    <row r="1804" spans="1:7" x14ac:dyDescent="0.25">
      <c r="A1804" s="332">
        <v>2116</v>
      </c>
      <c r="B1804" s="332">
        <v>158</v>
      </c>
      <c r="C1804" s="332" t="s">
        <v>2146</v>
      </c>
      <c r="D1804" s="332" t="s">
        <v>2147</v>
      </c>
      <c r="E1804" s="333">
        <v>44848.232341898147</v>
      </c>
      <c r="F1804" s="332" t="s">
        <v>2129</v>
      </c>
      <c r="G1804" s="332" t="s">
        <v>2130</v>
      </c>
    </row>
    <row r="1805" spans="1:7" x14ac:dyDescent="0.25">
      <c r="A1805" s="332">
        <v>2117</v>
      </c>
      <c r="B1805" s="332">
        <v>160</v>
      </c>
      <c r="C1805" s="332" t="s">
        <v>2146</v>
      </c>
      <c r="D1805" s="332" t="s">
        <v>2147</v>
      </c>
      <c r="E1805" s="333">
        <v>44848.274008564818</v>
      </c>
      <c r="F1805" s="332" t="s">
        <v>2129</v>
      </c>
      <c r="G1805" s="332" t="s">
        <v>2130</v>
      </c>
    </row>
    <row r="1806" spans="1:7" x14ac:dyDescent="0.25">
      <c r="A1806" s="332">
        <v>2118</v>
      </c>
      <c r="B1806" s="332">
        <v>161</v>
      </c>
      <c r="C1806" s="332" t="s">
        <v>2146</v>
      </c>
      <c r="D1806" s="332" t="s">
        <v>2147</v>
      </c>
      <c r="E1806" s="333">
        <v>44848.315675231483</v>
      </c>
      <c r="F1806" s="332" t="s">
        <v>2129</v>
      </c>
      <c r="G1806" s="332" t="s">
        <v>2130</v>
      </c>
    </row>
    <row r="1807" spans="1:7" x14ac:dyDescent="0.25">
      <c r="A1807" s="332">
        <v>2119</v>
      </c>
      <c r="B1807" s="332">
        <v>162</v>
      </c>
      <c r="C1807" s="332" t="s">
        <v>2146</v>
      </c>
      <c r="D1807" s="332" t="s">
        <v>2147</v>
      </c>
      <c r="E1807" s="333">
        <v>44848.357341898147</v>
      </c>
      <c r="F1807" s="332" t="s">
        <v>2129</v>
      </c>
      <c r="G1807" s="332" t="s">
        <v>2130</v>
      </c>
    </row>
    <row r="1808" spans="1:7" x14ac:dyDescent="0.25">
      <c r="A1808" s="332">
        <v>2120</v>
      </c>
      <c r="B1808" s="332">
        <v>163</v>
      </c>
      <c r="C1808" s="332" t="s">
        <v>2146</v>
      </c>
      <c r="D1808" s="332" t="s">
        <v>2147</v>
      </c>
      <c r="E1808" s="333">
        <v>44848.399008564818</v>
      </c>
      <c r="F1808" s="332" t="s">
        <v>2129</v>
      </c>
      <c r="G1808" s="332" t="s">
        <v>2130</v>
      </c>
    </row>
    <row r="1809" spans="1:7" x14ac:dyDescent="0.25">
      <c r="A1809" s="332">
        <v>2121</v>
      </c>
      <c r="B1809" s="332">
        <v>165</v>
      </c>
      <c r="C1809" s="332" t="s">
        <v>2146</v>
      </c>
      <c r="D1809" s="332" t="s">
        <v>2147</v>
      </c>
      <c r="E1809" s="333">
        <v>44848.440675231483</v>
      </c>
      <c r="F1809" s="332" t="s">
        <v>2129</v>
      </c>
      <c r="G1809" s="332" t="s">
        <v>2130</v>
      </c>
    </row>
    <row r="1810" spans="1:7" x14ac:dyDescent="0.25">
      <c r="A1810" s="332">
        <v>2122</v>
      </c>
      <c r="B1810" s="332">
        <v>166</v>
      </c>
      <c r="C1810" s="332" t="s">
        <v>2146</v>
      </c>
      <c r="D1810" s="332" t="s">
        <v>2147</v>
      </c>
      <c r="E1810" s="333">
        <v>44848.482341898147</v>
      </c>
      <c r="F1810" s="332" t="s">
        <v>2129</v>
      </c>
      <c r="G1810" s="332" t="s">
        <v>2130</v>
      </c>
    </row>
    <row r="1811" spans="1:7" x14ac:dyDescent="0.25">
      <c r="A1811" s="332">
        <v>2123</v>
      </c>
      <c r="B1811" s="332">
        <v>167</v>
      </c>
      <c r="C1811" s="332" t="s">
        <v>2146</v>
      </c>
      <c r="D1811" s="332" t="s">
        <v>2147</v>
      </c>
      <c r="E1811" s="333">
        <v>44848.524008564818</v>
      </c>
      <c r="F1811" s="332" t="s">
        <v>2129</v>
      </c>
      <c r="G1811" s="332" t="s">
        <v>2130</v>
      </c>
    </row>
    <row r="1812" spans="1:7" x14ac:dyDescent="0.25">
      <c r="A1812" s="332">
        <v>2124</v>
      </c>
      <c r="B1812" s="332">
        <v>168</v>
      </c>
      <c r="C1812" s="332" t="s">
        <v>2146</v>
      </c>
      <c r="D1812" s="332" t="s">
        <v>2147</v>
      </c>
      <c r="E1812" s="333">
        <v>44848.565675231483</v>
      </c>
      <c r="F1812" s="332" t="s">
        <v>2129</v>
      </c>
      <c r="G1812" s="332" t="s">
        <v>2130</v>
      </c>
    </row>
    <row r="1813" spans="1:7" x14ac:dyDescent="0.25">
      <c r="A1813" s="332">
        <v>2125</v>
      </c>
      <c r="B1813" s="332">
        <v>169</v>
      </c>
      <c r="C1813" s="332" t="s">
        <v>2146</v>
      </c>
      <c r="D1813" s="332" t="s">
        <v>2147</v>
      </c>
      <c r="E1813" s="333">
        <v>44848.607341898147</v>
      </c>
      <c r="F1813" s="332" t="s">
        <v>2129</v>
      </c>
      <c r="G1813" s="332" t="s">
        <v>2130</v>
      </c>
    </row>
    <row r="1814" spans="1:7" x14ac:dyDescent="0.25">
      <c r="A1814" s="332">
        <v>2126</v>
      </c>
      <c r="B1814" s="332">
        <v>170</v>
      </c>
      <c r="C1814" s="332" t="s">
        <v>2146</v>
      </c>
      <c r="D1814" s="332" t="s">
        <v>2147</v>
      </c>
      <c r="E1814" s="333">
        <v>44848.649008564818</v>
      </c>
      <c r="F1814" s="332" t="s">
        <v>2129</v>
      </c>
      <c r="G1814" s="332" t="s">
        <v>2130</v>
      </c>
    </row>
    <row r="1815" spans="1:7" x14ac:dyDescent="0.25">
      <c r="A1815" s="332">
        <v>2127</v>
      </c>
      <c r="B1815" s="332">
        <v>171</v>
      </c>
      <c r="C1815" s="332" t="s">
        <v>2146</v>
      </c>
      <c r="D1815" s="332" t="s">
        <v>2147</v>
      </c>
      <c r="E1815" s="333">
        <v>44848.690675231483</v>
      </c>
      <c r="F1815" s="332" t="s">
        <v>2129</v>
      </c>
      <c r="G1815" s="332" t="s">
        <v>2130</v>
      </c>
    </row>
    <row r="1816" spans="1:7" x14ac:dyDescent="0.25">
      <c r="A1816" s="332">
        <v>2128</v>
      </c>
      <c r="B1816" s="332">
        <v>172</v>
      </c>
      <c r="C1816" s="332" t="s">
        <v>2146</v>
      </c>
      <c r="D1816" s="332" t="s">
        <v>2147</v>
      </c>
      <c r="E1816" s="333">
        <v>44848.732341898147</v>
      </c>
      <c r="F1816" s="332" t="s">
        <v>2129</v>
      </c>
      <c r="G1816" s="332" t="s">
        <v>2130</v>
      </c>
    </row>
    <row r="1817" spans="1:7" x14ac:dyDescent="0.25">
      <c r="A1817" s="332">
        <v>2129</v>
      </c>
      <c r="B1817" s="332">
        <v>173</v>
      </c>
      <c r="C1817" s="332" t="s">
        <v>2146</v>
      </c>
      <c r="D1817" s="332" t="s">
        <v>2147</v>
      </c>
      <c r="E1817" s="333">
        <v>44848.774008564818</v>
      </c>
      <c r="F1817" s="332" t="s">
        <v>2129</v>
      </c>
      <c r="G1817" s="332" t="s">
        <v>2130</v>
      </c>
    </row>
    <row r="1818" spans="1:7" x14ac:dyDescent="0.25">
      <c r="A1818" s="332">
        <v>2130</v>
      </c>
      <c r="B1818" s="332">
        <v>175</v>
      </c>
      <c r="C1818" s="332" t="s">
        <v>2146</v>
      </c>
      <c r="D1818" s="332" t="s">
        <v>2147</v>
      </c>
      <c r="E1818" s="333">
        <v>44848.815675231483</v>
      </c>
      <c r="F1818" s="332" t="s">
        <v>2129</v>
      </c>
      <c r="G1818" s="332" t="s">
        <v>2130</v>
      </c>
    </row>
    <row r="1819" spans="1:7" x14ac:dyDescent="0.25">
      <c r="A1819" s="332">
        <v>2131</v>
      </c>
      <c r="B1819" s="332">
        <v>182</v>
      </c>
      <c r="C1819" s="332" t="s">
        <v>2146</v>
      </c>
      <c r="D1819" s="332" t="s">
        <v>2147</v>
      </c>
      <c r="E1819" s="333">
        <v>44711.000004849535</v>
      </c>
      <c r="F1819" s="332" t="s">
        <v>2129</v>
      </c>
      <c r="G1819" s="332" t="s">
        <v>806</v>
      </c>
    </row>
    <row r="1820" spans="1:7" x14ac:dyDescent="0.25">
      <c r="A1820" s="332">
        <v>2132</v>
      </c>
      <c r="B1820" s="332">
        <v>183</v>
      </c>
      <c r="C1820" s="332" t="s">
        <v>2146</v>
      </c>
      <c r="D1820" s="332" t="s">
        <v>2147</v>
      </c>
      <c r="E1820" s="333">
        <v>44848.899008564818</v>
      </c>
      <c r="F1820" s="332" t="s">
        <v>2129</v>
      </c>
      <c r="G1820" s="332" t="s">
        <v>2130</v>
      </c>
    </row>
    <row r="1821" spans="1:7" x14ac:dyDescent="0.25">
      <c r="A1821" s="332">
        <v>2133</v>
      </c>
      <c r="B1821" s="332">
        <v>184</v>
      </c>
      <c r="C1821" s="332" t="s">
        <v>2146</v>
      </c>
      <c r="D1821" s="332" t="s">
        <v>2147</v>
      </c>
      <c r="E1821" s="333">
        <v>44848.940675231483</v>
      </c>
      <c r="F1821" s="332" t="s">
        <v>2129</v>
      </c>
      <c r="G1821" s="332" t="s">
        <v>2130</v>
      </c>
    </row>
    <row r="1822" spans="1:7" x14ac:dyDescent="0.25">
      <c r="A1822" s="332">
        <v>2134</v>
      </c>
      <c r="B1822" s="332">
        <v>185</v>
      </c>
      <c r="C1822" s="332" t="s">
        <v>2146</v>
      </c>
      <c r="D1822" s="332" t="s">
        <v>2147</v>
      </c>
      <c r="E1822" s="333">
        <v>44848.982341898147</v>
      </c>
      <c r="F1822" s="332" t="s">
        <v>2129</v>
      </c>
      <c r="G1822" s="332" t="s">
        <v>2130</v>
      </c>
    </row>
    <row r="1823" spans="1:7" x14ac:dyDescent="0.25">
      <c r="A1823" s="332">
        <v>2135</v>
      </c>
      <c r="B1823" s="332">
        <v>186</v>
      </c>
      <c r="C1823" s="332" t="s">
        <v>2146</v>
      </c>
      <c r="D1823" s="332" t="s">
        <v>2147</v>
      </c>
      <c r="E1823" s="333">
        <v>44849.024008564818</v>
      </c>
      <c r="F1823" s="332" t="s">
        <v>2129</v>
      </c>
      <c r="G1823" s="332" t="s">
        <v>2130</v>
      </c>
    </row>
    <row r="1824" spans="1:7" x14ac:dyDescent="0.25">
      <c r="A1824" s="332">
        <v>2136</v>
      </c>
      <c r="B1824" s="332">
        <v>187</v>
      </c>
      <c r="C1824" s="332" t="s">
        <v>2146</v>
      </c>
      <c r="D1824" s="332" t="s">
        <v>2147</v>
      </c>
      <c r="E1824" s="333">
        <v>45124.875009004631</v>
      </c>
      <c r="F1824" s="332" t="s">
        <v>2129</v>
      </c>
      <c r="G1824" s="332" t="s">
        <v>2130</v>
      </c>
    </row>
    <row r="1825" spans="1:7" x14ac:dyDescent="0.25">
      <c r="A1825" s="332">
        <v>2137</v>
      </c>
      <c r="B1825" s="332">
        <v>189</v>
      </c>
      <c r="C1825" s="332" t="s">
        <v>2146</v>
      </c>
      <c r="D1825" s="332" t="s">
        <v>2147</v>
      </c>
      <c r="E1825" s="333">
        <v>44849.107341898147</v>
      </c>
      <c r="F1825" s="332" t="s">
        <v>2129</v>
      </c>
      <c r="G1825" s="332" t="s">
        <v>2130</v>
      </c>
    </row>
    <row r="1826" spans="1:7" x14ac:dyDescent="0.25">
      <c r="A1826" s="332">
        <v>2138</v>
      </c>
      <c r="B1826" s="332">
        <v>190</v>
      </c>
      <c r="C1826" s="332" t="s">
        <v>2146</v>
      </c>
      <c r="D1826" s="332" t="s">
        <v>2147</v>
      </c>
      <c r="E1826" s="333">
        <v>44849.149008564818</v>
      </c>
      <c r="F1826" s="332" t="s">
        <v>2129</v>
      </c>
      <c r="G1826" s="332" t="s">
        <v>2130</v>
      </c>
    </row>
    <row r="1827" spans="1:7" x14ac:dyDescent="0.25">
      <c r="A1827" s="332">
        <v>2139</v>
      </c>
      <c r="B1827" s="332">
        <v>194</v>
      </c>
      <c r="C1827" s="332" t="s">
        <v>2146</v>
      </c>
      <c r="D1827" s="332" t="s">
        <v>2147</v>
      </c>
      <c r="E1827" s="333">
        <v>44849.190675231483</v>
      </c>
      <c r="F1827" s="332" t="s">
        <v>2129</v>
      </c>
      <c r="G1827" s="332" t="s">
        <v>2130</v>
      </c>
    </row>
    <row r="1828" spans="1:7" x14ac:dyDescent="0.25">
      <c r="A1828" s="332">
        <v>2140</v>
      </c>
      <c r="B1828" s="332">
        <v>210</v>
      </c>
      <c r="C1828" s="332" t="s">
        <v>2146</v>
      </c>
      <c r="D1828" s="332" t="s">
        <v>2147</v>
      </c>
      <c r="E1828" s="333">
        <v>44849.232341898147</v>
      </c>
      <c r="F1828" s="332" t="s">
        <v>2129</v>
      </c>
      <c r="G1828" s="332" t="s">
        <v>2130</v>
      </c>
    </row>
    <row r="1829" spans="1:7" x14ac:dyDescent="0.25">
      <c r="A1829" s="332">
        <v>2141</v>
      </c>
      <c r="B1829" s="332">
        <v>196</v>
      </c>
      <c r="C1829" s="332" t="s">
        <v>2149</v>
      </c>
      <c r="D1829" s="332" t="s">
        <v>706</v>
      </c>
      <c r="E1829" s="333">
        <v>45287.894771793981</v>
      </c>
      <c r="F1829" s="332" t="s">
        <v>2145</v>
      </c>
      <c r="G1829" s="332" t="s">
        <v>810</v>
      </c>
    </row>
    <row r="1830" spans="1:7" x14ac:dyDescent="0.25">
      <c r="A1830" s="332">
        <v>2142</v>
      </c>
      <c r="B1830" s="332">
        <v>199</v>
      </c>
      <c r="C1830" s="332" t="s">
        <v>2146</v>
      </c>
      <c r="D1830" s="332" t="s">
        <v>2147</v>
      </c>
      <c r="E1830" s="333">
        <v>44849.315675231483</v>
      </c>
      <c r="F1830" s="332" t="s">
        <v>2129</v>
      </c>
      <c r="G1830" s="332" t="s">
        <v>2130</v>
      </c>
    </row>
    <row r="1831" spans="1:7" x14ac:dyDescent="0.25">
      <c r="A1831" s="332">
        <v>2143</v>
      </c>
      <c r="B1831" s="332">
        <v>200</v>
      </c>
      <c r="C1831" s="332" t="s">
        <v>2146</v>
      </c>
      <c r="D1831" s="332" t="s">
        <v>2147</v>
      </c>
      <c r="E1831" s="333">
        <v>44849.357341898147</v>
      </c>
      <c r="F1831" s="332" t="s">
        <v>2129</v>
      </c>
      <c r="G1831" s="332" t="s">
        <v>2130</v>
      </c>
    </row>
    <row r="1832" spans="1:7" x14ac:dyDescent="0.25">
      <c r="A1832" s="332">
        <v>2144</v>
      </c>
      <c r="B1832" s="332">
        <v>202</v>
      </c>
      <c r="C1832" s="332" t="s">
        <v>2146</v>
      </c>
      <c r="D1832" s="332" t="s">
        <v>2147</v>
      </c>
      <c r="E1832" s="333">
        <v>44849.399008564818</v>
      </c>
      <c r="F1832" s="332" t="s">
        <v>2129</v>
      </c>
      <c r="G1832" s="332" t="s">
        <v>2130</v>
      </c>
    </row>
    <row r="1833" spans="1:7" x14ac:dyDescent="0.25">
      <c r="A1833" s="332">
        <v>2145</v>
      </c>
      <c r="B1833" s="332">
        <v>203</v>
      </c>
      <c r="C1833" s="332" t="s">
        <v>2146</v>
      </c>
      <c r="D1833" s="332" t="s">
        <v>2147</v>
      </c>
      <c r="E1833" s="333">
        <v>44849.440675231483</v>
      </c>
      <c r="F1833" s="332" t="s">
        <v>2129</v>
      </c>
      <c r="G1833" s="332" t="s">
        <v>2130</v>
      </c>
    </row>
    <row r="1834" spans="1:7" x14ac:dyDescent="0.25">
      <c r="A1834" s="332">
        <v>2146</v>
      </c>
      <c r="B1834" s="332">
        <v>204</v>
      </c>
      <c r="C1834" s="332" t="s">
        <v>2146</v>
      </c>
      <c r="D1834" s="332" t="s">
        <v>2147</v>
      </c>
      <c r="E1834" s="333">
        <v>44849.482341898147</v>
      </c>
      <c r="F1834" s="332" t="s">
        <v>2129</v>
      </c>
      <c r="G1834" s="332" t="s">
        <v>2130</v>
      </c>
    </row>
    <row r="1835" spans="1:7" x14ac:dyDescent="0.25">
      <c r="A1835" s="332">
        <v>2147</v>
      </c>
      <c r="B1835" s="332">
        <v>206</v>
      </c>
      <c r="C1835" s="332" t="s">
        <v>2146</v>
      </c>
      <c r="D1835" s="332" t="s">
        <v>2147</v>
      </c>
      <c r="E1835" s="333">
        <v>44849.524008564818</v>
      </c>
      <c r="F1835" s="332" t="s">
        <v>2129</v>
      </c>
      <c r="G1835" s="332" t="s">
        <v>2130</v>
      </c>
    </row>
    <row r="1836" spans="1:7" x14ac:dyDescent="0.25">
      <c r="A1836" s="332">
        <v>2148</v>
      </c>
      <c r="B1836" s="332">
        <v>207</v>
      </c>
      <c r="C1836" s="332" t="s">
        <v>2146</v>
      </c>
      <c r="D1836" s="332" t="s">
        <v>2147</v>
      </c>
      <c r="E1836" s="333">
        <v>44849.565675231483</v>
      </c>
      <c r="F1836" s="332" t="s">
        <v>2129</v>
      </c>
      <c r="G1836" s="332" t="s">
        <v>2130</v>
      </c>
    </row>
    <row r="1837" spans="1:7" x14ac:dyDescent="0.25">
      <c r="A1837" s="332">
        <v>2149</v>
      </c>
      <c r="B1837" s="332">
        <v>208</v>
      </c>
      <c r="C1837" s="332" t="s">
        <v>2146</v>
      </c>
      <c r="D1837" s="332" t="s">
        <v>2147</v>
      </c>
      <c r="E1837" s="333">
        <v>44849.607341898147</v>
      </c>
      <c r="F1837" s="332" t="s">
        <v>2129</v>
      </c>
      <c r="G1837" s="332" t="s">
        <v>2130</v>
      </c>
    </row>
    <row r="1838" spans="1:7" x14ac:dyDescent="0.25">
      <c r="A1838" s="332">
        <v>2150</v>
      </c>
      <c r="B1838" s="332">
        <v>209</v>
      </c>
      <c r="C1838" s="332" t="s">
        <v>2146</v>
      </c>
      <c r="D1838" s="332" t="s">
        <v>2147</v>
      </c>
      <c r="E1838" s="333">
        <v>44849.649008564818</v>
      </c>
      <c r="F1838" s="332" t="s">
        <v>2129</v>
      </c>
      <c r="G1838" s="332" t="s">
        <v>2130</v>
      </c>
    </row>
    <row r="1839" spans="1:7" x14ac:dyDescent="0.25">
      <c r="A1839" s="332">
        <v>2151</v>
      </c>
      <c r="B1839" s="332">
        <v>211</v>
      </c>
      <c r="C1839" s="332" t="s">
        <v>2146</v>
      </c>
      <c r="D1839" s="332" t="s">
        <v>2147</v>
      </c>
      <c r="E1839" s="333">
        <v>44849.690675231483</v>
      </c>
      <c r="F1839" s="332" t="s">
        <v>2129</v>
      </c>
      <c r="G1839" s="332" t="s">
        <v>2130</v>
      </c>
    </row>
    <row r="1840" spans="1:7" x14ac:dyDescent="0.25">
      <c r="A1840" s="332">
        <v>2152</v>
      </c>
      <c r="B1840" s="332">
        <v>212</v>
      </c>
      <c r="C1840" s="332" t="s">
        <v>2146</v>
      </c>
      <c r="D1840" s="332" t="s">
        <v>2147</v>
      </c>
      <c r="E1840" s="333">
        <v>44849.732341898147</v>
      </c>
      <c r="F1840" s="332" t="s">
        <v>2129</v>
      </c>
      <c r="G1840" s="332" t="s">
        <v>2130</v>
      </c>
    </row>
    <row r="1841" spans="1:7" x14ac:dyDescent="0.25">
      <c r="A1841" s="332">
        <v>2153</v>
      </c>
      <c r="B1841" s="332">
        <v>213</v>
      </c>
      <c r="C1841" s="332" t="s">
        <v>2146</v>
      </c>
      <c r="D1841" s="332" t="s">
        <v>2147</v>
      </c>
      <c r="E1841" s="333">
        <v>44849.774008564818</v>
      </c>
      <c r="F1841" s="332" t="s">
        <v>2129</v>
      </c>
      <c r="G1841" s="332" t="s">
        <v>2130</v>
      </c>
    </row>
    <row r="1842" spans="1:7" x14ac:dyDescent="0.25">
      <c r="A1842" s="332">
        <v>2154</v>
      </c>
      <c r="B1842" s="332">
        <v>214</v>
      </c>
      <c r="C1842" s="332" t="s">
        <v>2146</v>
      </c>
      <c r="D1842" s="332" t="s">
        <v>2147</v>
      </c>
      <c r="E1842" s="333">
        <v>44849.815675231483</v>
      </c>
      <c r="F1842" s="332" t="s">
        <v>2129</v>
      </c>
      <c r="G1842" s="332" t="s">
        <v>2130</v>
      </c>
    </row>
    <row r="1843" spans="1:7" x14ac:dyDescent="0.25">
      <c r="A1843" s="332">
        <v>2155</v>
      </c>
      <c r="B1843" s="332">
        <v>215</v>
      </c>
      <c r="C1843" s="332" t="s">
        <v>2146</v>
      </c>
      <c r="D1843" s="332" t="s">
        <v>2147</v>
      </c>
      <c r="E1843" s="333">
        <v>44849.857341898147</v>
      </c>
      <c r="F1843" s="332" t="s">
        <v>2129</v>
      </c>
      <c r="G1843" s="332" t="s">
        <v>2130</v>
      </c>
    </row>
    <row r="1844" spans="1:7" x14ac:dyDescent="0.25">
      <c r="A1844" s="332">
        <v>2156</v>
      </c>
      <c r="B1844" s="332">
        <v>216</v>
      </c>
      <c r="C1844" s="332" t="s">
        <v>2146</v>
      </c>
      <c r="D1844" s="332" t="s">
        <v>2147</v>
      </c>
      <c r="E1844" s="333">
        <v>44849.899008564818</v>
      </c>
      <c r="F1844" s="332" t="s">
        <v>2129</v>
      </c>
      <c r="G1844" s="332" t="s">
        <v>2130</v>
      </c>
    </row>
    <row r="1845" spans="1:7" x14ac:dyDescent="0.25">
      <c r="A1845" s="332">
        <v>2157</v>
      </c>
      <c r="B1845" s="332">
        <v>217</v>
      </c>
      <c r="C1845" s="332" t="s">
        <v>2146</v>
      </c>
      <c r="D1845" s="332" t="s">
        <v>2147</v>
      </c>
      <c r="E1845" s="333">
        <v>44849.940675231483</v>
      </c>
      <c r="F1845" s="332" t="s">
        <v>2129</v>
      </c>
      <c r="G1845" s="332" t="s">
        <v>2130</v>
      </c>
    </row>
    <row r="1846" spans="1:7" x14ac:dyDescent="0.25">
      <c r="A1846" s="332">
        <v>2158</v>
      </c>
      <c r="B1846" s="332">
        <v>218</v>
      </c>
      <c r="C1846" s="332" t="s">
        <v>2146</v>
      </c>
      <c r="D1846" s="332" t="s">
        <v>2147</v>
      </c>
      <c r="E1846" s="333">
        <v>44849.982341898147</v>
      </c>
      <c r="F1846" s="332" t="s">
        <v>2129</v>
      </c>
      <c r="G1846" s="332" t="s">
        <v>2130</v>
      </c>
    </row>
    <row r="1847" spans="1:7" x14ac:dyDescent="0.25">
      <c r="A1847" s="332">
        <v>2159</v>
      </c>
      <c r="B1847" s="332">
        <v>219</v>
      </c>
      <c r="C1847" s="332" t="s">
        <v>2146</v>
      </c>
      <c r="D1847" s="332" t="s">
        <v>2147</v>
      </c>
      <c r="E1847" s="333">
        <v>44850.024008564818</v>
      </c>
      <c r="F1847" s="332" t="s">
        <v>2129</v>
      </c>
      <c r="G1847" s="332" t="s">
        <v>2130</v>
      </c>
    </row>
    <row r="1848" spans="1:7" x14ac:dyDescent="0.25">
      <c r="A1848" s="332">
        <v>2160</v>
      </c>
      <c r="B1848" s="332">
        <v>220</v>
      </c>
      <c r="C1848" s="332" t="s">
        <v>2146</v>
      </c>
      <c r="D1848" s="332" t="s">
        <v>2147</v>
      </c>
      <c r="E1848" s="333">
        <v>44850.065675231483</v>
      </c>
      <c r="F1848" s="332" t="s">
        <v>2129</v>
      </c>
      <c r="G1848" s="332" t="s">
        <v>2130</v>
      </c>
    </row>
    <row r="1849" spans="1:7" x14ac:dyDescent="0.25">
      <c r="A1849" s="332">
        <v>2161</v>
      </c>
      <c r="B1849" s="332">
        <v>221</v>
      </c>
      <c r="C1849" s="332" t="s">
        <v>2146</v>
      </c>
      <c r="D1849" s="332" t="s">
        <v>2147</v>
      </c>
      <c r="E1849" s="333">
        <v>44850.107341898147</v>
      </c>
      <c r="F1849" s="332" t="s">
        <v>2129</v>
      </c>
      <c r="G1849" s="332" t="s">
        <v>2130</v>
      </c>
    </row>
    <row r="1850" spans="1:7" x14ac:dyDescent="0.25">
      <c r="A1850" s="332">
        <v>2162</v>
      </c>
      <c r="B1850" s="332">
        <v>222</v>
      </c>
      <c r="C1850" s="332" t="s">
        <v>2146</v>
      </c>
      <c r="D1850" s="332" t="s">
        <v>2147</v>
      </c>
      <c r="E1850" s="333">
        <v>44850.149008564818</v>
      </c>
      <c r="F1850" s="332" t="s">
        <v>2129</v>
      </c>
      <c r="G1850" s="332" t="s">
        <v>2130</v>
      </c>
    </row>
    <row r="1851" spans="1:7" x14ac:dyDescent="0.25">
      <c r="A1851" s="332">
        <v>2163</v>
      </c>
      <c r="B1851" s="332">
        <v>223</v>
      </c>
      <c r="C1851" s="332" t="s">
        <v>2146</v>
      </c>
      <c r="D1851" s="332" t="s">
        <v>2147</v>
      </c>
      <c r="E1851" s="333">
        <v>44850.190675231483</v>
      </c>
      <c r="F1851" s="332" t="s">
        <v>2129</v>
      </c>
      <c r="G1851" s="332" t="s">
        <v>2130</v>
      </c>
    </row>
    <row r="1852" spans="1:7" x14ac:dyDescent="0.25">
      <c r="A1852" s="332">
        <v>2164</v>
      </c>
      <c r="B1852" s="332">
        <v>224</v>
      </c>
      <c r="C1852" s="332" t="s">
        <v>2146</v>
      </c>
      <c r="D1852" s="332" t="s">
        <v>2147</v>
      </c>
      <c r="E1852" s="333">
        <v>44850.232341898147</v>
      </c>
      <c r="F1852" s="332" t="s">
        <v>2129</v>
      </c>
      <c r="G1852" s="332" t="s">
        <v>2130</v>
      </c>
    </row>
    <row r="1853" spans="1:7" x14ac:dyDescent="0.25">
      <c r="A1853" s="332">
        <v>2165</v>
      </c>
      <c r="B1853" s="332">
        <v>225</v>
      </c>
      <c r="C1853" s="332" t="s">
        <v>2146</v>
      </c>
      <c r="D1853" s="332" t="s">
        <v>2147</v>
      </c>
      <c r="E1853" s="333">
        <v>44850.274008564818</v>
      </c>
      <c r="F1853" s="332" t="s">
        <v>2129</v>
      </c>
      <c r="G1853" s="332" t="s">
        <v>2130</v>
      </c>
    </row>
    <row r="1854" spans="1:7" x14ac:dyDescent="0.25">
      <c r="A1854" s="332">
        <v>2166</v>
      </c>
      <c r="B1854" s="332">
        <v>226</v>
      </c>
      <c r="C1854" s="332" t="s">
        <v>2146</v>
      </c>
      <c r="D1854" s="332" t="s">
        <v>2147</v>
      </c>
      <c r="E1854" s="333">
        <v>44850.315675231483</v>
      </c>
      <c r="F1854" s="332" t="s">
        <v>2129</v>
      </c>
      <c r="G1854" s="332" t="s">
        <v>2130</v>
      </c>
    </row>
    <row r="1855" spans="1:7" x14ac:dyDescent="0.25">
      <c r="A1855" s="332">
        <v>2167</v>
      </c>
      <c r="B1855" s="332">
        <v>227</v>
      </c>
      <c r="C1855" s="332" t="s">
        <v>2146</v>
      </c>
      <c r="D1855" s="332" t="s">
        <v>2147</v>
      </c>
      <c r="E1855" s="333">
        <v>44850.357341898147</v>
      </c>
      <c r="F1855" s="332" t="s">
        <v>2129</v>
      </c>
      <c r="G1855" s="332" t="s">
        <v>2130</v>
      </c>
    </row>
    <row r="1856" spans="1:7" x14ac:dyDescent="0.25">
      <c r="A1856" s="332">
        <v>2168</v>
      </c>
      <c r="B1856" s="332">
        <v>229</v>
      </c>
      <c r="C1856" s="332" t="s">
        <v>2146</v>
      </c>
      <c r="D1856" s="332" t="s">
        <v>2147</v>
      </c>
      <c r="E1856" s="333">
        <v>44850.399008564818</v>
      </c>
      <c r="F1856" s="332" t="s">
        <v>2129</v>
      </c>
      <c r="G1856" s="332" t="s">
        <v>2130</v>
      </c>
    </row>
    <row r="1857" spans="1:10" x14ac:dyDescent="0.25">
      <c r="A1857" s="332">
        <v>2169</v>
      </c>
      <c r="B1857" s="332">
        <v>230</v>
      </c>
      <c r="C1857" s="332" t="s">
        <v>2146</v>
      </c>
      <c r="D1857" s="332" t="s">
        <v>2147</v>
      </c>
      <c r="E1857" s="333">
        <v>44850.440675231483</v>
      </c>
      <c r="F1857" s="332" t="s">
        <v>2129</v>
      </c>
      <c r="G1857" s="332" t="s">
        <v>2130</v>
      </c>
    </row>
    <row r="1858" spans="1:10" x14ac:dyDescent="0.25">
      <c r="A1858" s="332">
        <v>2170</v>
      </c>
      <c r="B1858" s="332">
        <v>231</v>
      </c>
      <c r="C1858" s="332" t="s">
        <v>2146</v>
      </c>
      <c r="D1858" s="332" t="s">
        <v>2147</v>
      </c>
      <c r="E1858" s="333">
        <v>44850.482341898147</v>
      </c>
      <c r="F1858" s="332" t="s">
        <v>2129</v>
      </c>
      <c r="G1858" s="332" t="s">
        <v>2130</v>
      </c>
    </row>
    <row r="1859" spans="1:10" x14ac:dyDescent="0.25">
      <c r="A1859" s="332">
        <v>2171</v>
      </c>
      <c r="B1859" s="332">
        <v>232</v>
      </c>
      <c r="C1859" s="332" t="s">
        <v>2146</v>
      </c>
      <c r="D1859" s="332" t="s">
        <v>2147</v>
      </c>
      <c r="E1859" s="333">
        <v>44850.524008564818</v>
      </c>
      <c r="F1859" s="332" t="s">
        <v>2129</v>
      </c>
      <c r="G1859" s="332" t="s">
        <v>2130</v>
      </c>
    </row>
    <row r="1860" spans="1:10" x14ac:dyDescent="0.25">
      <c r="A1860" s="332">
        <v>2172</v>
      </c>
      <c r="B1860" s="332">
        <v>233</v>
      </c>
      <c r="C1860" s="332" t="s">
        <v>2146</v>
      </c>
      <c r="D1860" s="332" t="s">
        <v>2147</v>
      </c>
      <c r="E1860" s="333">
        <v>44850.565675231483</v>
      </c>
      <c r="F1860" s="332" t="s">
        <v>2129</v>
      </c>
      <c r="G1860" s="332" t="s">
        <v>2130</v>
      </c>
    </row>
    <row r="1861" spans="1:10" x14ac:dyDescent="0.25">
      <c r="A1861" s="332">
        <v>2173</v>
      </c>
      <c r="B1861" s="332">
        <v>234</v>
      </c>
      <c r="C1861" s="332" t="s">
        <v>2146</v>
      </c>
      <c r="D1861" s="332" t="s">
        <v>2147</v>
      </c>
      <c r="E1861" s="333">
        <v>44850.607341898147</v>
      </c>
      <c r="F1861" s="332" t="s">
        <v>2129</v>
      </c>
      <c r="G1861" s="332" t="s">
        <v>2130</v>
      </c>
    </row>
    <row r="1862" spans="1:10" x14ac:dyDescent="0.25">
      <c r="A1862" s="332">
        <v>2174</v>
      </c>
      <c r="B1862" s="332">
        <v>235</v>
      </c>
      <c r="C1862" s="332" t="s">
        <v>2146</v>
      </c>
      <c r="D1862" s="332" t="s">
        <v>2147</v>
      </c>
      <c r="E1862" s="333">
        <v>44850.649008564818</v>
      </c>
      <c r="F1862" s="332" t="s">
        <v>2129</v>
      </c>
      <c r="G1862" s="332" t="s">
        <v>2130</v>
      </c>
    </row>
    <row r="1863" spans="1:10" x14ac:dyDescent="0.25">
      <c r="A1863" s="332">
        <v>2175</v>
      </c>
      <c r="B1863" s="332">
        <v>196</v>
      </c>
      <c r="C1863" s="332" t="s">
        <v>2150</v>
      </c>
      <c r="D1863" s="332" t="s">
        <v>2151</v>
      </c>
      <c r="E1863" s="333">
        <v>45287.894771793981</v>
      </c>
      <c r="F1863" s="332" t="s">
        <v>2145</v>
      </c>
      <c r="G1863" s="332" t="s">
        <v>810</v>
      </c>
    </row>
    <row r="1864" spans="1:10" x14ac:dyDescent="0.25">
      <c r="A1864" s="332">
        <v>2176</v>
      </c>
      <c r="B1864" s="332">
        <v>240</v>
      </c>
      <c r="C1864" s="332" t="s">
        <v>2146</v>
      </c>
      <c r="D1864" s="332" t="s">
        <v>2147</v>
      </c>
      <c r="E1864" s="333">
        <v>44850.732341898147</v>
      </c>
      <c r="F1864" s="332" t="s">
        <v>2129</v>
      </c>
      <c r="G1864" s="332" t="s">
        <v>2130</v>
      </c>
    </row>
    <row r="1865" spans="1:10" x14ac:dyDescent="0.25">
      <c r="A1865" s="332">
        <v>2177</v>
      </c>
      <c r="B1865" s="332">
        <v>242</v>
      </c>
      <c r="C1865" s="332" t="s">
        <v>2146</v>
      </c>
      <c r="D1865" s="332" t="s">
        <v>2147</v>
      </c>
      <c r="E1865" s="333">
        <v>44850.774008564818</v>
      </c>
      <c r="F1865" s="332" t="s">
        <v>2129</v>
      </c>
      <c r="G1865" s="332" t="s">
        <v>2130</v>
      </c>
    </row>
    <row r="1866" spans="1:10" x14ac:dyDescent="0.25">
      <c r="A1866" s="332">
        <v>2178</v>
      </c>
      <c r="B1866" s="332">
        <v>0</v>
      </c>
      <c r="C1866" s="332" t="s">
        <v>2146</v>
      </c>
      <c r="D1866" s="332" t="s">
        <v>2147</v>
      </c>
      <c r="E1866" s="333">
        <v>44851.774008564818</v>
      </c>
      <c r="F1866" s="332" t="s">
        <v>2129</v>
      </c>
      <c r="G1866" s="332" t="s">
        <v>2130</v>
      </c>
      <c r="J1866" s="332" t="s">
        <v>2152</v>
      </c>
    </row>
    <row r="1867" spans="1:10" x14ac:dyDescent="0.25">
      <c r="A1867" s="332">
        <v>2179</v>
      </c>
      <c r="B1867" s="332">
        <v>999</v>
      </c>
      <c r="C1867" s="332" t="s">
        <v>2146</v>
      </c>
      <c r="D1867" s="332" t="s">
        <v>2147</v>
      </c>
      <c r="E1867" s="333">
        <v>44852.774008564818</v>
      </c>
      <c r="F1867" s="332" t="s">
        <v>2129</v>
      </c>
      <c r="G1867" s="332" t="s">
        <v>2130</v>
      </c>
      <c r="J1867" s="332" t="s">
        <v>2152</v>
      </c>
    </row>
    <row r="1868" spans="1:10" x14ac:dyDescent="0.25">
      <c r="A1868" s="332">
        <v>2180</v>
      </c>
      <c r="B1868" s="332">
        <v>9999</v>
      </c>
      <c r="C1868" s="332" t="s">
        <v>2146</v>
      </c>
      <c r="D1868" s="332" t="s">
        <v>2147</v>
      </c>
      <c r="E1868" s="333">
        <v>44853.774008564818</v>
      </c>
      <c r="F1868" s="332" t="s">
        <v>2129</v>
      </c>
      <c r="G1868" s="332" t="s">
        <v>2130</v>
      </c>
      <c r="J1868" s="332" t="s">
        <v>2152</v>
      </c>
    </row>
    <row r="1869" spans="1:10" x14ac:dyDescent="0.25">
      <c r="A1869" s="332">
        <v>2181</v>
      </c>
      <c r="B1869" s="332">
        <v>4</v>
      </c>
      <c r="C1869" s="332" t="s">
        <v>2146</v>
      </c>
      <c r="D1869" s="332" t="s">
        <v>2147</v>
      </c>
      <c r="E1869" s="333">
        <v>44869.774714699073</v>
      </c>
      <c r="F1869" s="332" t="s">
        <v>2129</v>
      </c>
    </row>
    <row r="1870" spans="1:10" x14ac:dyDescent="0.25">
      <c r="A1870" s="332">
        <v>2182</v>
      </c>
      <c r="B1870" s="332">
        <v>196</v>
      </c>
      <c r="C1870" s="332" t="s">
        <v>2153</v>
      </c>
      <c r="D1870" s="332" t="s">
        <v>2154</v>
      </c>
      <c r="E1870" s="333">
        <v>45287.894771793981</v>
      </c>
      <c r="F1870" s="332" t="s">
        <v>2145</v>
      </c>
      <c r="G1870" s="332" t="s">
        <v>810</v>
      </c>
    </row>
    <row r="1871" spans="1:10" x14ac:dyDescent="0.25">
      <c r="A1871" s="332">
        <v>2183</v>
      </c>
      <c r="B1871" s="332">
        <v>31</v>
      </c>
      <c r="C1871" s="332" t="s">
        <v>2146</v>
      </c>
      <c r="D1871" s="332" t="s">
        <v>2147</v>
      </c>
      <c r="E1871" s="333">
        <v>44869.774714699073</v>
      </c>
      <c r="F1871" s="332" t="s">
        <v>2129</v>
      </c>
    </row>
    <row r="1872" spans="1:10" x14ac:dyDescent="0.25">
      <c r="A1872" s="332">
        <v>2184</v>
      </c>
      <c r="B1872" s="332">
        <v>70</v>
      </c>
      <c r="C1872" s="332" t="s">
        <v>2146</v>
      </c>
      <c r="D1872" s="332" t="s">
        <v>2147</v>
      </c>
      <c r="E1872" s="333">
        <v>44869.774714699073</v>
      </c>
      <c r="F1872" s="332" t="s">
        <v>2129</v>
      </c>
    </row>
    <row r="1873" spans="1:10" x14ac:dyDescent="0.25">
      <c r="A1873" s="332">
        <v>2185</v>
      </c>
      <c r="B1873" s="332">
        <v>95</v>
      </c>
      <c r="C1873" s="332" t="s">
        <v>2146</v>
      </c>
      <c r="D1873" s="332" t="s">
        <v>2147</v>
      </c>
      <c r="E1873" s="333">
        <v>44869.774714699073</v>
      </c>
      <c r="F1873" s="332" t="s">
        <v>2129</v>
      </c>
    </row>
    <row r="1874" spans="1:10" x14ac:dyDescent="0.25">
      <c r="A1874" s="332">
        <v>2186</v>
      </c>
      <c r="B1874" s="332">
        <v>115</v>
      </c>
      <c r="C1874" s="332" t="s">
        <v>2146</v>
      </c>
      <c r="D1874" s="332" t="s">
        <v>2147</v>
      </c>
      <c r="E1874" s="333">
        <v>44869.774714699073</v>
      </c>
      <c r="F1874" s="332" t="s">
        <v>2129</v>
      </c>
    </row>
    <row r="1875" spans="1:10" x14ac:dyDescent="0.25">
      <c r="A1875" s="332">
        <v>2187</v>
      </c>
      <c r="B1875" s="332">
        <v>123</v>
      </c>
      <c r="C1875" s="332" t="s">
        <v>2146</v>
      </c>
      <c r="D1875" s="332" t="s">
        <v>2147</v>
      </c>
      <c r="E1875" s="333">
        <v>44869.774714699073</v>
      </c>
      <c r="F1875" s="332" t="s">
        <v>2129</v>
      </c>
    </row>
    <row r="1876" spans="1:10" x14ac:dyDescent="0.25">
      <c r="A1876" s="332">
        <v>2188</v>
      </c>
      <c r="B1876" s="332">
        <v>127</v>
      </c>
      <c r="C1876" s="332" t="s">
        <v>2146</v>
      </c>
      <c r="D1876" s="332" t="s">
        <v>2147</v>
      </c>
      <c r="E1876" s="333">
        <v>44869.774714699073</v>
      </c>
      <c r="F1876" s="332" t="s">
        <v>2129</v>
      </c>
    </row>
    <row r="1877" spans="1:10" x14ac:dyDescent="0.25">
      <c r="A1877" s="332">
        <v>2189</v>
      </c>
      <c r="B1877" s="332">
        <v>144</v>
      </c>
      <c r="C1877" s="332" t="s">
        <v>2146</v>
      </c>
      <c r="D1877" s="332" t="s">
        <v>2147</v>
      </c>
      <c r="E1877" s="333">
        <v>44869.774714699073</v>
      </c>
      <c r="F1877" s="332" t="s">
        <v>2129</v>
      </c>
      <c r="G1877" s="332" t="s">
        <v>2130</v>
      </c>
    </row>
    <row r="1878" spans="1:10" x14ac:dyDescent="0.25">
      <c r="A1878" s="332">
        <v>2190</v>
      </c>
      <c r="B1878" s="332">
        <v>139</v>
      </c>
      <c r="C1878" s="332" t="s">
        <v>2146</v>
      </c>
      <c r="D1878" s="332" t="s">
        <v>2147</v>
      </c>
      <c r="E1878" s="333">
        <v>44869.774714699073</v>
      </c>
      <c r="F1878" s="332" t="s">
        <v>2129</v>
      </c>
    </row>
    <row r="1879" spans="1:10" x14ac:dyDescent="0.25">
      <c r="A1879" s="332">
        <v>2191</v>
      </c>
      <c r="B1879" s="332">
        <v>148</v>
      </c>
      <c r="C1879" s="332" t="s">
        <v>2146</v>
      </c>
      <c r="D1879" s="332" t="s">
        <v>2147</v>
      </c>
      <c r="E1879" s="333">
        <v>44869.774714699073</v>
      </c>
      <c r="F1879" s="332" t="s">
        <v>2129</v>
      </c>
      <c r="G1879" s="332" t="s">
        <v>2130</v>
      </c>
    </row>
    <row r="1880" spans="1:10" x14ac:dyDescent="0.25">
      <c r="A1880" s="332">
        <v>2192</v>
      </c>
      <c r="B1880" s="332">
        <v>154</v>
      </c>
      <c r="C1880" s="332" t="s">
        <v>2146</v>
      </c>
      <c r="D1880" s="332" t="s">
        <v>2147</v>
      </c>
      <c r="E1880" s="333">
        <v>44869.774714699073</v>
      </c>
      <c r="F1880" s="332" t="s">
        <v>2129</v>
      </c>
    </row>
    <row r="1881" spans="1:10" x14ac:dyDescent="0.25">
      <c r="A1881" s="332">
        <v>2193</v>
      </c>
      <c r="B1881" s="332">
        <v>157</v>
      </c>
      <c r="C1881" s="332" t="s">
        <v>2146</v>
      </c>
      <c r="D1881" s="332" t="s">
        <v>2147</v>
      </c>
      <c r="E1881" s="333">
        <v>44869.774714699073</v>
      </c>
      <c r="F1881" s="332" t="s">
        <v>2129</v>
      </c>
      <c r="G1881" s="332" t="s">
        <v>2130</v>
      </c>
    </row>
    <row r="1882" spans="1:10" x14ac:dyDescent="0.25">
      <c r="A1882" s="332">
        <v>2194</v>
      </c>
      <c r="B1882" s="332">
        <v>159</v>
      </c>
      <c r="C1882" s="332" t="s">
        <v>2146</v>
      </c>
      <c r="D1882" s="332" t="s">
        <v>2147</v>
      </c>
      <c r="E1882" s="333">
        <v>44869.774714699073</v>
      </c>
      <c r="F1882" s="332" t="s">
        <v>2129</v>
      </c>
    </row>
    <row r="1883" spans="1:10" x14ac:dyDescent="0.25">
      <c r="A1883" s="332">
        <v>2195</v>
      </c>
      <c r="B1883" s="332">
        <v>164</v>
      </c>
      <c r="C1883" s="332" t="s">
        <v>2146</v>
      </c>
      <c r="D1883" s="332" t="s">
        <v>2147</v>
      </c>
      <c r="E1883" s="333">
        <v>44869.774714699073</v>
      </c>
      <c r="F1883" s="332" t="s">
        <v>2129</v>
      </c>
    </row>
    <row r="1884" spans="1:10" x14ac:dyDescent="0.25">
      <c r="A1884" s="332">
        <v>2196</v>
      </c>
      <c r="B1884" s="332">
        <v>188</v>
      </c>
      <c r="C1884" s="332" t="s">
        <v>2146</v>
      </c>
      <c r="D1884" s="332" t="s">
        <v>2147</v>
      </c>
      <c r="E1884" s="333">
        <v>44869.774714699073</v>
      </c>
      <c r="F1884" s="332" t="s">
        <v>2129</v>
      </c>
    </row>
    <row r="1885" spans="1:10" x14ac:dyDescent="0.25">
      <c r="A1885" s="332">
        <v>2197</v>
      </c>
      <c r="B1885" s="332">
        <v>196</v>
      </c>
      <c r="C1885" s="332" t="s">
        <v>2155</v>
      </c>
      <c r="D1885" s="332" t="s">
        <v>2156</v>
      </c>
      <c r="E1885" s="333">
        <v>45287.894771793981</v>
      </c>
      <c r="F1885" s="332" t="s">
        <v>2145</v>
      </c>
      <c r="G1885" s="332" t="s">
        <v>810</v>
      </c>
    </row>
    <row r="1886" spans="1:10" x14ac:dyDescent="0.25">
      <c r="A1886" s="332">
        <v>2198</v>
      </c>
      <c r="B1886" s="332">
        <v>196</v>
      </c>
      <c r="C1886" s="332" t="s">
        <v>260</v>
      </c>
      <c r="D1886" s="332" t="s">
        <v>711</v>
      </c>
      <c r="E1886" s="333">
        <v>45287.894771793981</v>
      </c>
      <c r="F1886" s="332" t="s">
        <v>2145</v>
      </c>
      <c r="G1886" s="332" t="s">
        <v>810</v>
      </c>
      <c r="J1886" s="332" t="s">
        <v>2157</v>
      </c>
    </row>
    <row r="1887" spans="1:10" x14ac:dyDescent="0.25">
      <c r="A1887" s="332">
        <v>2199</v>
      </c>
      <c r="B1887" s="332">
        <v>201</v>
      </c>
      <c r="C1887" s="332" t="s">
        <v>2146</v>
      </c>
      <c r="D1887" s="332" t="s">
        <v>2147</v>
      </c>
      <c r="E1887" s="333">
        <v>44869.774714699073</v>
      </c>
      <c r="F1887" s="332" t="s">
        <v>2129</v>
      </c>
    </row>
    <row r="1888" spans="1:10" x14ac:dyDescent="0.25">
      <c r="A1888" s="332">
        <v>2200</v>
      </c>
      <c r="B1888" s="332">
        <v>205</v>
      </c>
      <c r="C1888" s="332" t="s">
        <v>2146</v>
      </c>
      <c r="D1888" s="332" t="s">
        <v>2147</v>
      </c>
      <c r="E1888" s="333">
        <v>44869.774714699073</v>
      </c>
      <c r="F1888" s="332" t="s">
        <v>2129</v>
      </c>
    </row>
    <row r="1889" spans="1:7" x14ac:dyDescent="0.25">
      <c r="A1889" s="332">
        <v>2201</v>
      </c>
      <c r="B1889" s="332">
        <v>12</v>
      </c>
      <c r="C1889" s="332" t="s">
        <v>2146</v>
      </c>
      <c r="D1889" s="332" t="s">
        <v>2147</v>
      </c>
      <c r="E1889" s="333">
        <v>44869.774714699073</v>
      </c>
      <c r="F1889" s="332" t="s">
        <v>2129</v>
      </c>
    </row>
    <row r="1890" spans="1:7" x14ac:dyDescent="0.25">
      <c r="A1890" s="332">
        <v>2202</v>
      </c>
      <c r="B1890" s="332">
        <v>174</v>
      </c>
      <c r="C1890" s="332" t="s">
        <v>2146</v>
      </c>
      <c r="D1890" s="332" t="s">
        <v>2147</v>
      </c>
      <c r="E1890" s="333">
        <v>44869.774714699073</v>
      </c>
      <c r="F1890" s="332" t="s">
        <v>2129</v>
      </c>
    </row>
    <row r="1891" spans="1:7" x14ac:dyDescent="0.25">
      <c r="A1891" s="332">
        <v>2203</v>
      </c>
      <c r="B1891" s="332">
        <v>228</v>
      </c>
      <c r="C1891" s="332" t="s">
        <v>2146</v>
      </c>
      <c r="D1891" s="332" t="s">
        <v>2147</v>
      </c>
      <c r="E1891" s="333">
        <v>44869.774714699073</v>
      </c>
      <c r="F1891" s="332" t="s">
        <v>2129</v>
      </c>
    </row>
    <row r="1892" spans="1:7" x14ac:dyDescent="0.25">
      <c r="A1892" s="332">
        <v>2204</v>
      </c>
      <c r="B1892" s="332">
        <v>236</v>
      </c>
      <c r="C1892" s="332" t="s">
        <v>2146</v>
      </c>
      <c r="D1892" s="332" t="s">
        <v>2147</v>
      </c>
      <c r="E1892" s="333">
        <v>44869.774714699073</v>
      </c>
      <c r="F1892" s="332" t="s">
        <v>2129</v>
      </c>
    </row>
    <row r="1893" spans="1:7" x14ac:dyDescent="0.25">
      <c r="A1893" s="332">
        <v>2205</v>
      </c>
      <c r="B1893" s="332">
        <v>241</v>
      </c>
      <c r="C1893" s="332" t="s">
        <v>2146</v>
      </c>
      <c r="D1893" s="332" t="s">
        <v>2147</v>
      </c>
      <c r="E1893" s="333">
        <v>44869.774714699073</v>
      </c>
      <c r="F1893" s="332" t="s">
        <v>2129</v>
      </c>
      <c r="G1893" s="332" t="s">
        <v>2130</v>
      </c>
    </row>
    <row r="1894" spans="1:7" x14ac:dyDescent="0.25">
      <c r="A1894" s="332">
        <v>2206</v>
      </c>
      <c r="B1894" s="332">
        <v>101</v>
      </c>
      <c r="C1894" s="332" t="s">
        <v>2146</v>
      </c>
      <c r="D1894" s="332" t="s">
        <v>2147</v>
      </c>
      <c r="E1894" s="333">
        <v>44869.774714699073</v>
      </c>
      <c r="F1894" s="332" t="s">
        <v>2129</v>
      </c>
      <c r="G1894" s="332" t="s">
        <v>2130</v>
      </c>
    </row>
    <row r="1895" spans="1:7" x14ac:dyDescent="0.25">
      <c r="A1895" s="332">
        <v>2207</v>
      </c>
      <c r="B1895" s="332">
        <v>88</v>
      </c>
      <c r="C1895" s="332" t="s">
        <v>2146</v>
      </c>
      <c r="D1895" s="332" t="s">
        <v>2147</v>
      </c>
      <c r="E1895" s="333">
        <v>44869.774714699073</v>
      </c>
      <c r="F1895" s="332" t="s">
        <v>2129</v>
      </c>
      <c r="G1895" s="332" t="s">
        <v>2130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F1016"/>
  <sheetViews>
    <sheetView showGridLines="0" zoomScale="91" workbookViewId="0">
      <pane xSplit="4" ySplit="5" topLeftCell="E6" activePane="bottomRight" state="frozen"/>
      <selection pane="topRight"/>
      <selection pane="bottomLeft"/>
      <selection pane="bottomRight" activeCell="H6" sqref="H6"/>
    </sheetView>
  </sheetViews>
  <sheetFormatPr defaultColWidth="9.140625" defaultRowHeight="15.75" x14ac:dyDescent="0.25"/>
  <cols>
    <col min="1" max="1" width="1.7109375" style="7" hidden="1" customWidth="1"/>
    <col min="2" max="2" width="5.42578125" style="7" customWidth="1"/>
    <col min="3" max="3" width="13.140625" style="7" customWidth="1"/>
    <col min="4" max="4" width="10.85546875" style="99" customWidth="1"/>
    <col min="5" max="5" width="11.140625" style="7" customWidth="1"/>
    <col min="6" max="6" width="11.7109375" style="323" customWidth="1"/>
    <col min="7" max="7" width="10.42578125" style="7" customWidth="1"/>
    <col min="8" max="8" width="14.7109375" style="5" customWidth="1"/>
    <col min="9" max="9" width="76" style="100" customWidth="1"/>
    <col min="10" max="10" width="9.28515625" style="100" customWidth="1"/>
    <col min="11" max="11" width="7.7109375" style="100" customWidth="1"/>
    <col min="12" max="14" width="7.85546875" style="100" customWidth="1"/>
    <col min="15" max="15" width="9.5703125" style="100" customWidth="1"/>
    <col min="16" max="16" width="12" style="100" customWidth="1"/>
    <col min="17" max="17" width="11.7109375" style="100" customWidth="1"/>
    <col min="18" max="18" width="14.140625" style="100" customWidth="1"/>
    <col min="19" max="19" width="9.7109375" style="100" customWidth="1"/>
    <col min="20" max="20" width="16.140625" style="100" customWidth="1"/>
    <col min="21" max="21" width="16.85546875" style="101" customWidth="1"/>
    <col min="22" max="22" width="12.140625" style="100" customWidth="1"/>
    <col min="23" max="24" width="9.140625" style="100"/>
    <col min="25" max="25" width="9.140625" style="7"/>
    <col min="26" max="26" width="19" style="7" customWidth="1"/>
    <col min="27" max="16384" width="9.140625" style="7"/>
  </cols>
  <sheetData>
    <row r="1" spans="2:32" s="102" customFormat="1" ht="19.5" customHeight="1" x14ac:dyDescent="0.35">
      <c r="C1" s="103" t="s">
        <v>244</v>
      </c>
      <c r="D1" s="104"/>
      <c r="E1" s="105"/>
      <c r="F1" s="314"/>
      <c r="G1" s="105"/>
      <c r="H1" s="106"/>
      <c r="I1" s="107" t="s">
        <v>246</v>
      </c>
      <c r="J1" s="108"/>
      <c r="K1" s="108"/>
      <c r="L1" s="108"/>
      <c r="M1" s="108"/>
      <c r="N1" s="108"/>
      <c r="O1" s="108"/>
      <c r="P1" s="108"/>
      <c r="Q1" s="108"/>
      <c r="R1" s="108"/>
      <c r="S1" s="108"/>
      <c r="T1" s="108"/>
      <c r="U1" s="109" t="s">
        <v>324</v>
      </c>
      <c r="V1" s="109">
        <v>180</v>
      </c>
      <c r="W1" s="110">
        <v>1</v>
      </c>
      <c r="X1" s="110" t="s">
        <v>426</v>
      </c>
    </row>
    <row r="2" spans="2:32" hidden="1" x14ac:dyDescent="0.25">
      <c r="C2" s="111"/>
      <c r="D2" s="112" t="str">
        <f>""</f>
        <v/>
      </c>
      <c r="E2" s="113"/>
      <c r="F2" s="315"/>
      <c r="G2" s="113"/>
      <c r="H2" s="99"/>
      <c r="I2" s="113"/>
      <c r="U2" s="109" t="s">
        <v>324</v>
      </c>
      <c r="V2" s="109">
        <v>366</v>
      </c>
      <c r="W2" s="110">
        <v>1</v>
      </c>
      <c r="X2" s="110" t="s">
        <v>426</v>
      </c>
    </row>
    <row r="3" spans="2:32" ht="14.25" customHeight="1" x14ac:dyDescent="0.25">
      <c r="D3" s="7"/>
      <c r="E3" s="100"/>
      <c r="F3" s="114"/>
      <c r="G3" s="100"/>
      <c r="H3" s="99"/>
      <c r="U3" s="109" t="s">
        <v>0</v>
      </c>
      <c r="V3" s="115">
        <f>'Ent. Datos'!$B$4</f>
        <v>45459</v>
      </c>
      <c r="W3" s="236" t="s">
        <v>361</v>
      </c>
      <c r="X3" s="110" t="s">
        <v>427</v>
      </c>
    </row>
    <row r="4" spans="2:32" ht="16.5" customHeight="1" thickBot="1" x14ac:dyDescent="0.3">
      <c r="B4" s="116"/>
      <c r="C4" s="117" t="s">
        <v>342</v>
      </c>
      <c r="D4" s="118">
        <f>SUBTOTAL(103,$D$6:$D$1015)</f>
        <v>247</v>
      </c>
      <c r="E4" s="100"/>
      <c r="F4" s="119"/>
      <c r="G4" s="120" t="s">
        <v>338</v>
      </c>
      <c r="H4" s="303" t="str">
        <f>IF('Ent. Datos'!$S$4='Ent. Datos'!$AJ$12,SUMPRODUCT((Activos!$H$6:$H$1015&lt;&gt;"OK")*(Activos!$H$6:$H$1015&lt;&gt;"")),"Compute OFF")</f>
        <v>Compute OFF</v>
      </c>
      <c r="I4" s="7"/>
      <c r="J4" s="121">
        <f>COUNT(Activos!$J$6:$J$1015)</f>
        <v>0</v>
      </c>
      <c r="U4" s="122"/>
      <c r="V4" s="114"/>
      <c r="W4" s="114"/>
      <c r="X4" s="114"/>
    </row>
    <row r="5" spans="2:32" ht="28.5" customHeight="1" x14ac:dyDescent="0.25">
      <c r="B5" s="123" t="s">
        <v>316</v>
      </c>
      <c r="C5" s="124" t="s">
        <v>336</v>
      </c>
      <c r="D5" s="125" t="s">
        <v>307</v>
      </c>
      <c r="E5" s="126" t="s">
        <v>44</v>
      </c>
      <c r="F5" s="316" t="s">
        <v>323</v>
      </c>
      <c r="G5" s="292" t="s">
        <v>240</v>
      </c>
      <c r="H5" s="235" t="s">
        <v>343</v>
      </c>
      <c r="I5" s="127" t="s">
        <v>306</v>
      </c>
      <c r="J5" s="128" t="s">
        <v>329</v>
      </c>
      <c r="K5" s="232" t="s">
        <v>359</v>
      </c>
      <c r="L5" s="232" t="s">
        <v>360</v>
      </c>
      <c r="M5" s="232" t="s">
        <v>362</v>
      </c>
      <c r="N5" s="232" t="s">
        <v>363</v>
      </c>
      <c r="O5" s="129" t="s">
        <v>332</v>
      </c>
      <c r="P5" s="129" t="s">
        <v>331</v>
      </c>
      <c r="Q5" s="129" t="s">
        <v>333</v>
      </c>
      <c r="R5" s="129" t="s">
        <v>334</v>
      </c>
      <c r="S5" s="129" t="s">
        <v>335</v>
      </c>
      <c r="T5" s="129" t="s">
        <v>428</v>
      </c>
      <c r="U5" s="129" t="s">
        <v>312</v>
      </c>
      <c r="V5" s="130" t="s">
        <v>337</v>
      </c>
      <c r="Z5" s="310" t="s">
        <v>429</v>
      </c>
      <c r="AA5" s="312" t="e">
        <f>_xlfn.TEXTJOIN("",TRUE,$T$6:$T$250)</f>
        <v>#REF!</v>
      </c>
      <c r="AB5" s="311"/>
      <c r="AC5" s="311"/>
      <c r="AD5" s="311"/>
      <c r="AE5" s="311"/>
      <c r="AF5" s="311"/>
    </row>
    <row r="6" spans="2:32" ht="33" customHeight="1" x14ac:dyDescent="0.3">
      <c r="B6" s="136">
        <f>ROW($A6)-ROW($A$5)</f>
        <v>1</v>
      </c>
      <c r="C6" s="131" t="e">
        <f>LOOKUP(2,1/((#REF!=$U6)*(#REF!&gt;0)),#REF!)</f>
        <v>#REF!</v>
      </c>
      <c r="D6" s="132" t="s">
        <v>134</v>
      </c>
      <c r="E6" s="131" t="e">
        <f>LOOKUP(2,1/((#REF!=$U6)*(#REF!&gt;0)),#REF!)</f>
        <v>#REF!</v>
      </c>
      <c r="F6" s="317" t="e">
        <f>LOOKUP(2,1/((#REF!=$U6)*(#REF!&gt;0)),#REF!)</f>
        <v>#REF!</v>
      </c>
      <c r="G6" s="233" t="e">
        <f t="shared" ref="G6:G69" si="0">IF($V$3-$F6&gt;$V$1,$U6,"")</f>
        <v>#REF!</v>
      </c>
      <c r="H6" s="233" t="str">
        <f>IF(ISBLANK($D6),"",IF(ISERROR(MATCH($U6,'Ent. Datos'!$V$6:$V$1015,0)),$U6,$W$3))</f>
        <v xml:space="preserve">     1</v>
      </c>
      <c r="I6" s="135"/>
      <c r="J6" s="136"/>
      <c r="K6" s="137" t="s">
        <v>447</v>
      </c>
      <c r="L6" s="137"/>
      <c r="M6" s="137"/>
      <c r="N6" s="137"/>
      <c r="O6" s="138"/>
      <c r="P6" s="138"/>
      <c r="Q6" s="138"/>
      <c r="R6" s="138"/>
      <c r="S6" s="138"/>
      <c r="T6" s="133" t="e">
        <f>LOOKUP(2,1/((#REF!=$U6)*(#REF!&gt;0)),#REF!)</f>
        <v>#REF!</v>
      </c>
      <c r="U6" s="139" t="str">
        <f t="shared" ref="U6:U69" si="1">TEXT(TRIM(CLEAN($D6)),"??????")</f>
        <v xml:space="preserve">     1</v>
      </c>
      <c r="V6" s="140"/>
    </row>
    <row r="7" spans="2:32" ht="33" customHeight="1" x14ac:dyDescent="0.3">
      <c r="B7" s="136">
        <f t="shared" ref="B7:B70" si="2">ROW($A7)-ROW($A$5)</f>
        <v>2</v>
      </c>
      <c r="C7" s="134" t="s">
        <v>38</v>
      </c>
      <c r="D7" s="132" t="s">
        <v>172</v>
      </c>
      <c r="E7" s="134" t="s">
        <v>50</v>
      </c>
      <c r="F7" s="318">
        <v>44603</v>
      </c>
      <c r="G7" s="233" t="str">
        <f t="shared" si="0"/>
        <v xml:space="preserve">     2</v>
      </c>
      <c r="H7" s="233" t="str">
        <f>IF(ISBLANK($D7),"",IF(ISERROR(MATCH($U7,'Ent. Datos'!$V$6:$V$1015,0)),$U7,$W$3))</f>
        <v xml:space="preserve">     2</v>
      </c>
      <c r="I7" s="135"/>
      <c r="J7" s="136"/>
      <c r="K7" s="141" t="s">
        <v>448</v>
      </c>
      <c r="L7" s="141"/>
      <c r="M7" s="141"/>
      <c r="N7" s="141"/>
      <c r="O7" s="142"/>
      <c r="P7" s="142"/>
      <c r="Q7" s="142"/>
      <c r="R7" s="142"/>
      <c r="S7" s="142"/>
      <c r="T7" s="142"/>
      <c r="U7" s="143" t="str">
        <f t="shared" si="1"/>
        <v xml:space="preserve">     2</v>
      </c>
      <c r="V7" s="144"/>
    </row>
    <row r="8" spans="2:32" ht="33" customHeight="1" x14ac:dyDescent="0.3">
      <c r="B8" s="136">
        <f t="shared" si="2"/>
        <v>3</v>
      </c>
      <c r="C8" s="134" t="s">
        <v>38</v>
      </c>
      <c r="D8" s="132" t="s">
        <v>85</v>
      </c>
      <c r="E8" s="134" t="s">
        <v>50</v>
      </c>
      <c r="F8" s="318">
        <v>44603</v>
      </c>
      <c r="G8" s="233" t="str">
        <f t="shared" si="0"/>
        <v xml:space="preserve">     4</v>
      </c>
      <c r="H8" s="233" t="str">
        <f>IF(ISBLANK($D8),"",IF(ISERROR(MATCH($U8,'Ent. Datos'!$V$6:$V$1015,0)),$U8,$W$3))</f>
        <v xml:space="preserve">     4</v>
      </c>
      <c r="I8" s="135"/>
      <c r="J8" s="136"/>
      <c r="K8" s="141" t="s">
        <v>449</v>
      </c>
      <c r="L8" s="141"/>
      <c r="M8" s="141"/>
      <c r="N8" s="141"/>
      <c r="O8" s="142"/>
      <c r="P8" s="142"/>
      <c r="Q8" s="142"/>
      <c r="R8" s="142"/>
      <c r="S8" s="142"/>
      <c r="T8" s="142"/>
      <c r="U8" s="143" t="str">
        <f t="shared" si="1"/>
        <v xml:space="preserve">     4</v>
      </c>
      <c r="V8" s="144"/>
    </row>
    <row r="9" spans="2:32" ht="33" customHeight="1" x14ac:dyDescent="0.3">
      <c r="B9" s="136">
        <f t="shared" si="2"/>
        <v>4</v>
      </c>
      <c r="C9" s="134" t="s">
        <v>38</v>
      </c>
      <c r="D9" s="132" t="s">
        <v>136</v>
      </c>
      <c r="E9" s="134" t="s">
        <v>50</v>
      </c>
      <c r="F9" s="318">
        <v>44603</v>
      </c>
      <c r="G9" s="233" t="str">
        <f t="shared" si="0"/>
        <v xml:space="preserve">     5</v>
      </c>
      <c r="H9" s="233" t="str">
        <f>IF(ISBLANK($D9),"",IF(ISERROR(MATCH($U9,'Ent. Datos'!$V$6:$V$1015,0)),$U9,$W$3))</f>
        <v xml:space="preserve">     5</v>
      </c>
      <c r="I9" s="135"/>
      <c r="J9" s="136"/>
      <c r="K9" s="141" t="s">
        <v>450</v>
      </c>
      <c r="L9" s="141"/>
      <c r="M9" s="141"/>
      <c r="N9" s="141"/>
      <c r="O9" s="142"/>
      <c r="P9" s="142"/>
      <c r="Q9" s="142"/>
      <c r="R9" s="142"/>
      <c r="S9" s="142"/>
      <c r="T9" s="142"/>
      <c r="U9" s="143" t="str">
        <f t="shared" si="1"/>
        <v xml:space="preserve">     5</v>
      </c>
      <c r="V9" s="144"/>
    </row>
    <row r="10" spans="2:32" ht="33" customHeight="1" x14ac:dyDescent="0.3">
      <c r="B10" s="136">
        <f t="shared" si="2"/>
        <v>5</v>
      </c>
      <c r="C10" s="134" t="s">
        <v>38</v>
      </c>
      <c r="D10" s="132" t="s">
        <v>77</v>
      </c>
      <c r="E10" s="134" t="s">
        <v>50</v>
      </c>
      <c r="F10" s="318">
        <v>44603</v>
      </c>
      <c r="G10" s="233" t="str">
        <f t="shared" si="0"/>
        <v xml:space="preserve">     6</v>
      </c>
      <c r="H10" s="233" t="str">
        <f>IF(ISBLANK($D10),"",IF(ISERROR(MATCH($U10,'Ent. Datos'!$V$6:$V$1015,0)),$U10,$W$3))</f>
        <v xml:space="preserve">     6</v>
      </c>
      <c r="I10" s="135"/>
      <c r="J10" s="136"/>
      <c r="K10" s="141" t="s">
        <v>451</v>
      </c>
      <c r="L10" s="141"/>
      <c r="M10" s="141"/>
      <c r="N10" s="141"/>
      <c r="O10" s="142"/>
      <c r="P10" s="142"/>
      <c r="Q10" s="142"/>
      <c r="R10" s="142"/>
      <c r="S10" s="142"/>
      <c r="T10" s="142"/>
      <c r="U10" s="143" t="str">
        <f t="shared" si="1"/>
        <v xml:space="preserve">     6</v>
      </c>
      <c r="V10" s="144"/>
    </row>
    <row r="11" spans="2:32" ht="33" customHeight="1" x14ac:dyDescent="0.3">
      <c r="B11" s="136">
        <f t="shared" si="2"/>
        <v>6</v>
      </c>
      <c r="C11" s="134" t="s">
        <v>38</v>
      </c>
      <c r="D11" s="132" t="s">
        <v>182</v>
      </c>
      <c r="E11" s="134" t="s">
        <v>50</v>
      </c>
      <c r="F11" s="318">
        <v>44603</v>
      </c>
      <c r="G11" s="233" t="str">
        <f t="shared" si="0"/>
        <v xml:space="preserve">     8</v>
      </c>
      <c r="H11" s="233" t="str">
        <f>IF(ISBLANK($D11),"",IF(ISERROR(MATCH($U11,'Ent. Datos'!$V$6:$V$1015,0)),$U11,$W$3))</f>
        <v xml:space="preserve">     8</v>
      </c>
      <c r="I11" s="135"/>
      <c r="J11" s="136"/>
      <c r="K11" s="141" t="s">
        <v>452</v>
      </c>
      <c r="L11" s="141"/>
      <c r="M11" s="141"/>
      <c r="N11" s="141"/>
      <c r="O11" s="142"/>
      <c r="P11" s="142"/>
      <c r="Q11" s="142"/>
      <c r="R11" s="142"/>
      <c r="S11" s="142"/>
      <c r="T11" s="142"/>
      <c r="U11" s="143" t="str">
        <f t="shared" si="1"/>
        <v xml:space="preserve">     8</v>
      </c>
      <c r="V11" s="144"/>
    </row>
    <row r="12" spans="2:32" ht="33" customHeight="1" x14ac:dyDescent="0.3">
      <c r="B12" s="136">
        <f t="shared" si="2"/>
        <v>7</v>
      </c>
      <c r="C12" s="134" t="s">
        <v>38</v>
      </c>
      <c r="D12" s="132" t="s">
        <v>111</v>
      </c>
      <c r="E12" s="134" t="s">
        <v>50</v>
      </c>
      <c r="F12" s="318">
        <v>44603</v>
      </c>
      <c r="G12" s="233" t="str">
        <f t="shared" si="0"/>
        <v xml:space="preserve">    10</v>
      </c>
      <c r="H12" s="233" t="str">
        <f>IF(ISBLANK($D12),"",IF(ISERROR(MATCH($U12,'Ent. Datos'!$V$6:$V$1015,0)),$U12,$W$3))</f>
        <v xml:space="preserve">    10</v>
      </c>
      <c r="I12" s="135"/>
      <c r="J12" s="136"/>
      <c r="K12" s="141" t="s">
        <v>453</v>
      </c>
      <c r="L12" s="141"/>
      <c r="M12" s="141"/>
      <c r="N12" s="141"/>
      <c r="O12" s="142"/>
      <c r="P12" s="142"/>
      <c r="Q12" s="142"/>
      <c r="R12" s="142"/>
      <c r="S12" s="142"/>
      <c r="T12" s="142"/>
      <c r="U12" s="143" t="str">
        <f t="shared" si="1"/>
        <v xml:space="preserve">    10</v>
      </c>
      <c r="V12" s="144"/>
    </row>
    <row r="13" spans="2:32" ht="33" customHeight="1" x14ac:dyDescent="0.3">
      <c r="B13" s="136">
        <f t="shared" si="2"/>
        <v>8</v>
      </c>
      <c r="C13" s="134" t="s">
        <v>38</v>
      </c>
      <c r="D13" s="132" t="s">
        <v>110</v>
      </c>
      <c r="E13" s="134" t="s">
        <v>50</v>
      </c>
      <c r="F13" s="318">
        <v>44603</v>
      </c>
      <c r="G13" s="233" t="str">
        <f t="shared" si="0"/>
        <v xml:space="preserve">    11</v>
      </c>
      <c r="H13" s="233" t="str">
        <f>IF(ISBLANK($D13),"",IF(ISERROR(MATCH($U13,'Ent. Datos'!$V$6:$V$1015,0)),$U13,$W$3))</f>
        <v xml:space="preserve">    11</v>
      </c>
      <c r="I13" s="135"/>
      <c r="J13" s="136"/>
      <c r="K13" s="141" t="s">
        <v>454</v>
      </c>
      <c r="L13" s="141"/>
      <c r="M13" s="141"/>
      <c r="N13" s="141"/>
      <c r="O13" s="142"/>
      <c r="P13" s="142"/>
      <c r="Q13" s="142"/>
      <c r="R13" s="142"/>
      <c r="S13" s="142"/>
      <c r="T13" s="142"/>
      <c r="U13" s="143" t="str">
        <f t="shared" si="1"/>
        <v xml:space="preserve">    11</v>
      </c>
      <c r="V13" s="144"/>
    </row>
    <row r="14" spans="2:32" ht="33" customHeight="1" x14ac:dyDescent="0.3">
      <c r="B14" s="136">
        <f t="shared" si="2"/>
        <v>9</v>
      </c>
      <c r="C14" s="134" t="s">
        <v>38</v>
      </c>
      <c r="D14" s="132" t="s">
        <v>137</v>
      </c>
      <c r="E14" s="134" t="s">
        <v>50</v>
      </c>
      <c r="F14" s="318">
        <v>44603</v>
      </c>
      <c r="G14" s="233" t="str">
        <f t="shared" si="0"/>
        <v xml:space="preserve">    13</v>
      </c>
      <c r="H14" s="233" t="str">
        <f>IF(ISBLANK($D14),"",IF(ISERROR(MATCH($U14,'Ent. Datos'!$V$6:$V$1015,0)),$U14,$W$3))</f>
        <v xml:space="preserve">    13</v>
      </c>
      <c r="I14" s="135"/>
      <c r="J14" s="136"/>
      <c r="K14" s="141" t="s">
        <v>455</v>
      </c>
      <c r="L14" s="141"/>
      <c r="M14" s="141"/>
      <c r="N14" s="141"/>
      <c r="O14" s="142"/>
      <c r="P14" s="142"/>
      <c r="Q14" s="142"/>
      <c r="R14" s="142"/>
      <c r="S14" s="142"/>
      <c r="T14" s="142"/>
      <c r="U14" s="143" t="str">
        <f t="shared" si="1"/>
        <v xml:space="preserve">    13</v>
      </c>
      <c r="V14" s="144"/>
    </row>
    <row r="15" spans="2:32" ht="33" customHeight="1" x14ac:dyDescent="0.3">
      <c r="B15" s="136">
        <f t="shared" si="2"/>
        <v>10</v>
      </c>
      <c r="C15" s="134" t="s">
        <v>38</v>
      </c>
      <c r="D15" s="132" t="s">
        <v>138</v>
      </c>
      <c r="E15" s="134" t="s">
        <v>50</v>
      </c>
      <c r="F15" s="318">
        <v>44603</v>
      </c>
      <c r="G15" s="233" t="str">
        <f t="shared" si="0"/>
        <v xml:space="preserve">    14</v>
      </c>
      <c r="H15" s="233" t="str">
        <f>IF(ISBLANK($D15),"",IF(ISERROR(MATCH($U15,'Ent. Datos'!$V$6:$V$1015,0)),$U15,$W$3))</f>
        <v xml:space="preserve">    14</v>
      </c>
      <c r="I15" s="135"/>
      <c r="J15" s="136"/>
      <c r="K15" s="141" t="s">
        <v>456</v>
      </c>
      <c r="L15" s="141"/>
      <c r="M15" s="141"/>
      <c r="N15" s="141"/>
      <c r="O15" s="142"/>
      <c r="P15" s="142"/>
      <c r="Q15" s="142"/>
      <c r="R15" s="142"/>
      <c r="S15" s="142"/>
      <c r="T15" s="142"/>
      <c r="U15" s="143" t="str">
        <f t="shared" si="1"/>
        <v xml:space="preserve">    14</v>
      </c>
      <c r="V15" s="144"/>
    </row>
    <row r="16" spans="2:32" ht="33" customHeight="1" x14ac:dyDescent="0.3">
      <c r="B16" s="136">
        <f t="shared" si="2"/>
        <v>11</v>
      </c>
      <c r="C16" s="134" t="s">
        <v>38</v>
      </c>
      <c r="D16" s="132" t="s">
        <v>124</v>
      </c>
      <c r="E16" s="134" t="s">
        <v>50</v>
      </c>
      <c r="F16" s="318">
        <v>44603</v>
      </c>
      <c r="G16" s="233" t="str">
        <f t="shared" si="0"/>
        <v xml:space="preserve">    16</v>
      </c>
      <c r="H16" s="233" t="str">
        <f>IF(ISBLANK($D16),"",IF(ISERROR(MATCH($U16,'Ent. Datos'!$V$6:$V$1015,0)),$U16,$W$3))</f>
        <v xml:space="preserve">    16</v>
      </c>
      <c r="I16" s="135"/>
      <c r="J16" s="136"/>
      <c r="K16" s="141" t="s">
        <v>457</v>
      </c>
      <c r="L16" s="141"/>
      <c r="M16" s="141"/>
      <c r="N16" s="141"/>
      <c r="O16" s="142"/>
      <c r="P16" s="142"/>
      <c r="Q16" s="142"/>
      <c r="R16" s="142"/>
      <c r="S16" s="142"/>
      <c r="T16" s="142"/>
      <c r="U16" s="143" t="str">
        <f t="shared" si="1"/>
        <v xml:space="preserve">    16</v>
      </c>
      <c r="V16" s="144"/>
    </row>
    <row r="17" spans="2:22" ht="33" customHeight="1" x14ac:dyDescent="0.3">
      <c r="B17" s="136">
        <f t="shared" si="2"/>
        <v>12</v>
      </c>
      <c r="C17" s="134" t="s">
        <v>38</v>
      </c>
      <c r="D17" s="132" t="s">
        <v>80</v>
      </c>
      <c r="E17" s="134" t="s">
        <v>50</v>
      </c>
      <c r="F17" s="318">
        <v>44603</v>
      </c>
      <c r="G17" s="233" t="str">
        <f t="shared" si="0"/>
        <v xml:space="preserve">    17</v>
      </c>
      <c r="H17" s="233" t="str">
        <f>IF(ISBLANK($D17),"",IF(ISERROR(MATCH($U17,'Ent. Datos'!$V$6:$V$1015,0)),$U17,$W$3))</f>
        <v xml:space="preserve">    17</v>
      </c>
      <c r="I17" s="135"/>
      <c r="J17" s="136"/>
      <c r="K17" s="141" t="s">
        <v>458</v>
      </c>
      <c r="L17" s="141"/>
      <c r="M17" s="141"/>
      <c r="N17" s="141"/>
      <c r="O17" s="142"/>
      <c r="P17" s="142"/>
      <c r="Q17" s="142"/>
      <c r="R17" s="142"/>
      <c r="S17" s="142"/>
      <c r="T17" s="142"/>
      <c r="U17" s="143" t="str">
        <f t="shared" si="1"/>
        <v xml:space="preserve">    17</v>
      </c>
      <c r="V17" s="144"/>
    </row>
    <row r="18" spans="2:22" ht="33" customHeight="1" x14ac:dyDescent="0.3">
      <c r="B18" s="136">
        <f t="shared" si="2"/>
        <v>13</v>
      </c>
      <c r="C18" s="134" t="s">
        <v>38</v>
      </c>
      <c r="D18" s="132" t="s">
        <v>185</v>
      </c>
      <c r="E18" s="134" t="s">
        <v>50</v>
      </c>
      <c r="F18" s="318">
        <v>44603</v>
      </c>
      <c r="G18" s="233" t="str">
        <f t="shared" si="0"/>
        <v xml:space="preserve">    19</v>
      </c>
      <c r="H18" s="233" t="str">
        <f>IF(ISBLANK($D18),"",IF(ISERROR(MATCH($U18,'Ent. Datos'!$V$6:$V$1015,0)),$U18,$W$3))</f>
        <v xml:space="preserve">    19</v>
      </c>
      <c r="I18" s="135"/>
      <c r="J18" s="136"/>
      <c r="K18" s="141" t="s">
        <v>459</v>
      </c>
      <c r="L18" s="141"/>
      <c r="M18" s="141"/>
      <c r="N18" s="141"/>
      <c r="O18" s="142"/>
      <c r="P18" s="142"/>
      <c r="Q18" s="142"/>
      <c r="R18" s="142"/>
      <c r="S18" s="142"/>
      <c r="T18" s="142"/>
      <c r="U18" s="143" t="str">
        <f t="shared" si="1"/>
        <v xml:space="preserve">    19</v>
      </c>
      <c r="V18" s="144"/>
    </row>
    <row r="19" spans="2:22" ht="33" customHeight="1" x14ac:dyDescent="0.3">
      <c r="B19" s="136">
        <f t="shared" si="2"/>
        <v>14</v>
      </c>
      <c r="C19" s="134" t="s">
        <v>38</v>
      </c>
      <c r="D19" s="132" t="s">
        <v>139</v>
      </c>
      <c r="E19" s="134" t="s">
        <v>50</v>
      </c>
      <c r="F19" s="318">
        <v>44603</v>
      </c>
      <c r="G19" s="233" t="str">
        <f t="shared" si="0"/>
        <v xml:space="preserve">    20</v>
      </c>
      <c r="H19" s="233" t="str">
        <f>IF(ISBLANK($D19),"",IF(ISERROR(MATCH($U19,'Ent. Datos'!$V$6:$V$1015,0)),$U19,$W$3))</f>
        <v xml:space="preserve">    20</v>
      </c>
      <c r="I19" s="135"/>
      <c r="J19" s="136"/>
      <c r="K19" s="141" t="s">
        <v>460</v>
      </c>
      <c r="L19" s="141"/>
      <c r="M19" s="141"/>
      <c r="N19" s="141"/>
      <c r="O19" s="142"/>
      <c r="P19" s="142"/>
      <c r="Q19" s="142"/>
      <c r="R19" s="142"/>
      <c r="S19" s="142"/>
      <c r="T19" s="142"/>
      <c r="U19" s="143" t="str">
        <f t="shared" si="1"/>
        <v xml:space="preserve">    20</v>
      </c>
      <c r="V19" s="144"/>
    </row>
    <row r="20" spans="2:22" ht="33" customHeight="1" x14ac:dyDescent="0.3">
      <c r="B20" s="136">
        <f t="shared" si="2"/>
        <v>15</v>
      </c>
      <c r="C20" s="134" t="s">
        <v>38</v>
      </c>
      <c r="D20" s="132" t="s">
        <v>104</v>
      </c>
      <c r="E20" s="134" t="s">
        <v>50</v>
      </c>
      <c r="F20" s="318">
        <v>44603</v>
      </c>
      <c r="G20" s="233" t="str">
        <f t="shared" si="0"/>
        <v xml:space="preserve">    21</v>
      </c>
      <c r="H20" s="233" t="str">
        <f>IF(ISBLANK($D20),"",IF(ISERROR(MATCH($U20,'Ent. Datos'!$V$6:$V$1015,0)),$U20,$W$3))</f>
        <v xml:space="preserve">    21</v>
      </c>
      <c r="I20" s="135"/>
      <c r="J20" s="136"/>
      <c r="K20" s="141" t="s">
        <v>461</v>
      </c>
      <c r="L20" s="141"/>
      <c r="M20" s="141"/>
      <c r="N20" s="141"/>
      <c r="O20" s="142"/>
      <c r="P20" s="142"/>
      <c r="Q20" s="142"/>
      <c r="R20" s="142"/>
      <c r="S20" s="142"/>
      <c r="T20" s="142"/>
      <c r="U20" s="143" t="str">
        <f t="shared" si="1"/>
        <v xml:space="preserve">    21</v>
      </c>
      <c r="V20" s="144"/>
    </row>
    <row r="21" spans="2:22" ht="33" customHeight="1" x14ac:dyDescent="0.3">
      <c r="B21" s="136">
        <f t="shared" si="2"/>
        <v>16</v>
      </c>
      <c r="C21" s="134" t="s">
        <v>38</v>
      </c>
      <c r="D21" s="132" t="s">
        <v>145</v>
      </c>
      <c r="E21" s="134" t="s">
        <v>50</v>
      </c>
      <c r="F21" s="318">
        <v>44603</v>
      </c>
      <c r="G21" s="233" t="str">
        <f t="shared" si="0"/>
        <v xml:space="preserve">    24</v>
      </c>
      <c r="H21" s="233" t="str">
        <f>IF(ISBLANK($D21),"",IF(ISERROR(MATCH($U21,'Ent. Datos'!$V$6:$V$1015,0)),$U21,$W$3))</f>
        <v xml:space="preserve">    24</v>
      </c>
      <c r="I21" s="135"/>
      <c r="J21" s="136"/>
      <c r="K21" s="141" t="s">
        <v>462</v>
      </c>
      <c r="L21" s="141"/>
      <c r="M21" s="141"/>
      <c r="N21" s="141"/>
      <c r="O21" s="142"/>
      <c r="P21" s="142"/>
      <c r="Q21" s="142"/>
      <c r="R21" s="142"/>
      <c r="S21" s="142"/>
      <c r="T21" s="142"/>
      <c r="U21" s="143" t="str">
        <f t="shared" si="1"/>
        <v xml:space="preserve">    24</v>
      </c>
      <c r="V21" s="144"/>
    </row>
    <row r="22" spans="2:22" ht="33" customHeight="1" x14ac:dyDescent="0.3">
      <c r="B22" s="136">
        <f t="shared" si="2"/>
        <v>17</v>
      </c>
      <c r="C22" s="134" t="s">
        <v>38</v>
      </c>
      <c r="D22" s="132" t="s">
        <v>93</v>
      </c>
      <c r="E22" s="134" t="s">
        <v>50</v>
      </c>
      <c r="F22" s="318">
        <v>44603</v>
      </c>
      <c r="G22" s="233" t="str">
        <f t="shared" si="0"/>
        <v xml:space="preserve">    25</v>
      </c>
      <c r="H22" s="233" t="str">
        <f>IF(ISBLANK($D22),"",IF(ISERROR(MATCH($U22,'Ent. Datos'!$V$6:$V$1015,0)),$U22,$W$3))</f>
        <v xml:space="preserve">    25</v>
      </c>
      <c r="I22" s="135"/>
      <c r="J22" s="136"/>
      <c r="K22" s="141" t="s">
        <v>463</v>
      </c>
      <c r="L22" s="141"/>
      <c r="M22" s="141"/>
      <c r="N22" s="141"/>
      <c r="O22" s="142"/>
      <c r="P22" s="142"/>
      <c r="Q22" s="142"/>
      <c r="R22" s="142"/>
      <c r="S22" s="142"/>
      <c r="T22" s="142"/>
      <c r="U22" s="143" t="str">
        <f t="shared" si="1"/>
        <v xml:space="preserve">    25</v>
      </c>
      <c r="V22" s="144"/>
    </row>
    <row r="23" spans="2:22" ht="33" customHeight="1" x14ac:dyDescent="0.3">
      <c r="B23" s="136">
        <f t="shared" si="2"/>
        <v>18</v>
      </c>
      <c r="C23" s="134" t="s">
        <v>38</v>
      </c>
      <c r="D23" s="132" t="s">
        <v>89</v>
      </c>
      <c r="E23" s="134" t="s">
        <v>50</v>
      </c>
      <c r="F23" s="318">
        <v>44603</v>
      </c>
      <c r="G23" s="233" t="str">
        <f t="shared" si="0"/>
        <v xml:space="preserve">    26</v>
      </c>
      <c r="H23" s="233" t="str">
        <f>IF(ISBLANK($D23),"",IF(ISERROR(MATCH($U23,'Ent. Datos'!$V$6:$V$1015,0)),$U23,$W$3))</f>
        <v xml:space="preserve">    26</v>
      </c>
      <c r="I23" s="135"/>
      <c r="J23" s="136"/>
      <c r="K23" s="141" t="s">
        <v>464</v>
      </c>
      <c r="L23" s="141"/>
      <c r="M23" s="141"/>
      <c r="N23" s="141"/>
      <c r="O23" s="142"/>
      <c r="P23" s="142"/>
      <c r="Q23" s="142"/>
      <c r="R23" s="142"/>
      <c r="S23" s="142"/>
      <c r="T23" s="142"/>
      <c r="U23" s="143" t="str">
        <f t="shared" si="1"/>
        <v xml:space="preserve">    26</v>
      </c>
      <c r="V23" s="144"/>
    </row>
    <row r="24" spans="2:22" ht="33" customHeight="1" x14ac:dyDescent="0.3">
      <c r="B24" s="136">
        <f t="shared" si="2"/>
        <v>19</v>
      </c>
      <c r="C24" s="134" t="s">
        <v>38</v>
      </c>
      <c r="D24" s="132" t="s">
        <v>100</v>
      </c>
      <c r="E24" s="134" t="s">
        <v>50</v>
      </c>
      <c r="F24" s="318">
        <v>44603</v>
      </c>
      <c r="G24" s="233" t="str">
        <f t="shared" si="0"/>
        <v xml:space="preserve">    27</v>
      </c>
      <c r="H24" s="233" t="str">
        <f>IF(ISBLANK($D24),"",IF(ISERROR(MATCH($U24,'Ent. Datos'!$V$6:$V$1015,0)),$U24,$W$3))</f>
        <v xml:space="preserve">    27</v>
      </c>
      <c r="I24" s="135"/>
      <c r="J24" s="136"/>
      <c r="K24" s="141" t="s">
        <v>465</v>
      </c>
      <c r="L24" s="141"/>
      <c r="M24" s="141"/>
      <c r="N24" s="141"/>
      <c r="O24" s="142"/>
      <c r="P24" s="142"/>
      <c r="Q24" s="142"/>
      <c r="R24" s="142"/>
      <c r="S24" s="142"/>
      <c r="T24" s="142"/>
      <c r="U24" s="143" t="str">
        <f t="shared" si="1"/>
        <v xml:space="preserve">    27</v>
      </c>
      <c r="V24" s="144"/>
    </row>
    <row r="25" spans="2:22" ht="33" customHeight="1" x14ac:dyDescent="0.3">
      <c r="B25" s="136">
        <f t="shared" si="2"/>
        <v>20</v>
      </c>
      <c r="C25" s="134" t="s">
        <v>38</v>
      </c>
      <c r="D25" s="132" t="s">
        <v>106</v>
      </c>
      <c r="E25" s="134" t="s">
        <v>50</v>
      </c>
      <c r="F25" s="318">
        <v>44603</v>
      </c>
      <c r="G25" s="233" t="str">
        <f t="shared" si="0"/>
        <v xml:space="preserve">    28</v>
      </c>
      <c r="H25" s="233" t="str">
        <f>IF(ISBLANK($D25),"",IF(ISERROR(MATCH($U25,'Ent. Datos'!$V$6:$V$1015,0)),$U25,$W$3))</f>
        <v xml:space="preserve">    28</v>
      </c>
      <c r="I25" s="135"/>
      <c r="J25" s="136"/>
      <c r="K25" s="141" t="s">
        <v>466</v>
      </c>
      <c r="L25" s="141"/>
      <c r="M25" s="141"/>
      <c r="N25" s="141"/>
      <c r="O25" s="142"/>
      <c r="P25" s="142"/>
      <c r="Q25" s="142"/>
      <c r="R25" s="142"/>
      <c r="S25" s="142"/>
      <c r="T25" s="142"/>
      <c r="U25" s="143" t="str">
        <f t="shared" si="1"/>
        <v xml:space="preserve">    28</v>
      </c>
      <c r="V25" s="144"/>
    </row>
    <row r="26" spans="2:22" ht="33" customHeight="1" x14ac:dyDescent="0.3">
      <c r="B26" s="136">
        <f t="shared" si="2"/>
        <v>21</v>
      </c>
      <c r="C26" s="134" t="s">
        <v>38</v>
      </c>
      <c r="D26" s="132" t="s">
        <v>197</v>
      </c>
      <c r="E26" s="134" t="s">
        <v>50</v>
      </c>
      <c r="F26" s="318">
        <v>44603</v>
      </c>
      <c r="G26" s="233" t="str">
        <f t="shared" si="0"/>
        <v xml:space="preserve">    29</v>
      </c>
      <c r="H26" s="233" t="str">
        <f>IF(ISBLANK($D26),"",IF(ISERROR(MATCH($U26,'Ent. Datos'!$V$6:$V$1015,0)),$U26,$W$3))</f>
        <v xml:space="preserve">    29</v>
      </c>
      <c r="I26" s="135"/>
      <c r="J26" s="136"/>
      <c r="K26" s="141" t="s">
        <v>467</v>
      </c>
      <c r="L26" s="141"/>
      <c r="M26" s="141"/>
      <c r="N26" s="141"/>
      <c r="O26" s="142"/>
      <c r="P26" s="142"/>
      <c r="Q26" s="142"/>
      <c r="R26" s="142"/>
      <c r="S26" s="142"/>
      <c r="T26" s="142"/>
      <c r="U26" s="143" t="str">
        <f t="shared" si="1"/>
        <v xml:space="preserve">    29</v>
      </c>
      <c r="V26" s="144"/>
    </row>
    <row r="27" spans="2:22" ht="33" customHeight="1" x14ac:dyDescent="0.3">
      <c r="B27" s="136">
        <f t="shared" si="2"/>
        <v>22</v>
      </c>
      <c r="C27" s="134" t="s">
        <v>38</v>
      </c>
      <c r="D27" s="132" t="s">
        <v>92</v>
      </c>
      <c r="E27" s="134" t="s">
        <v>50</v>
      </c>
      <c r="F27" s="318">
        <v>44603</v>
      </c>
      <c r="G27" s="233" t="str">
        <f t="shared" si="0"/>
        <v xml:space="preserve">    32</v>
      </c>
      <c r="H27" s="233" t="str">
        <f>IF(ISBLANK($D27),"",IF(ISERROR(MATCH($U27,'Ent. Datos'!$V$6:$V$1015,0)),$U27,$W$3))</f>
        <v xml:space="preserve">    32</v>
      </c>
      <c r="I27" s="135"/>
      <c r="J27" s="136"/>
      <c r="K27" s="141" t="s">
        <v>468</v>
      </c>
      <c r="L27" s="141"/>
      <c r="M27" s="141"/>
      <c r="N27" s="141"/>
      <c r="O27" s="142"/>
      <c r="P27" s="142"/>
      <c r="Q27" s="142"/>
      <c r="R27" s="142"/>
      <c r="S27" s="142"/>
      <c r="T27" s="142"/>
      <c r="U27" s="143" t="str">
        <f t="shared" si="1"/>
        <v xml:space="preserve">    32</v>
      </c>
      <c r="V27" s="144"/>
    </row>
    <row r="28" spans="2:22" ht="33" customHeight="1" x14ac:dyDescent="0.3">
      <c r="B28" s="136">
        <f t="shared" si="2"/>
        <v>23</v>
      </c>
      <c r="C28" s="134" t="s">
        <v>38</v>
      </c>
      <c r="D28" s="132" t="s">
        <v>125</v>
      </c>
      <c r="E28" s="134" t="s">
        <v>50</v>
      </c>
      <c r="F28" s="318">
        <v>44603</v>
      </c>
      <c r="G28" s="233" t="str">
        <f t="shared" si="0"/>
        <v xml:space="preserve">    33</v>
      </c>
      <c r="H28" s="233" t="str">
        <f>IF(ISBLANK($D28),"",IF(ISERROR(MATCH($U28,'Ent. Datos'!$V$6:$V$1015,0)),$U28,$W$3))</f>
        <v xml:space="preserve">    33</v>
      </c>
      <c r="I28" s="135"/>
      <c r="J28" s="136"/>
      <c r="K28" s="141" t="s">
        <v>469</v>
      </c>
      <c r="L28" s="141"/>
      <c r="M28" s="141"/>
      <c r="N28" s="141"/>
      <c r="O28" s="142"/>
      <c r="P28" s="142"/>
      <c r="Q28" s="142"/>
      <c r="R28" s="142"/>
      <c r="S28" s="142"/>
      <c r="T28" s="142"/>
      <c r="U28" s="143" t="str">
        <f t="shared" si="1"/>
        <v xml:space="preserve">    33</v>
      </c>
      <c r="V28" s="144"/>
    </row>
    <row r="29" spans="2:22" ht="33" customHeight="1" x14ac:dyDescent="0.3">
      <c r="B29" s="136">
        <f t="shared" si="2"/>
        <v>24</v>
      </c>
      <c r="C29" s="134" t="s">
        <v>38</v>
      </c>
      <c r="D29" s="132" t="s">
        <v>122</v>
      </c>
      <c r="E29" s="134" t="s">
        <v>50</v>
      </c>
      <c r="F29" s="318">
        <v>44603</v>
      </c>
      <c r="G29" s="233" t="str">
        <f t="shared" si="0"/>
        <v xml:space="preserve">    35</v>
      </c>
      <c r="H29" s="233" t="str">
        <f>IF(ISBLANK($D29),"",IF(ISERROR(MATCH($U29,'Ent. Datos'!$V$6:$V$1015,0)),$U29,$W$3))</f>
        <v xml:space="preserve">    35</v>
      </c>
      <c r="I29" s="135"/>
      <c r="J29" s="136"/>
      <c r="K29" s="141" t="s">
        <v>470</v>
      </c>
      <c r="L29" s="141"/>
      <c r="M29" s="141"/>
      <c r="N29" s="141"/>
      <c r="O29" s="142"/>
      <c r="P29" s="142"/>
      <c r="Q29" s="142"/>
      <c r="R29" s="142"/>
      <c r="S29" s="142"/>
      <c r="T29" s="142"/>
      <c r="U29" s="143" t="str">
        <f t="shared" si="1"/>
        <v xml:space="preserve">    35</v>
      </c>
      <c r="V29" s="144"/>
    </row>
    <row r="30" spans="2:22" ht="33" customHeight="1" x14ac:dyDescent="0.3">
      <c r="B30" s="136">
        <f t="shared" si="2"/>
        <v>25</v>
      </c>
      <c r="C30" s="134" t="s">
        <v>38</v>
      </c>
      <c r="D30" s="132" t="s">
        <v>171</v>
      </c>
      <c r="E30" s="134" t="s">
        <v>50</v>
      </c>
      <c r="F30" s="318">
        <v>44603</v>
      </c>
      <c r="G30" s="233" t="str">
        <f t="shared" si="0"/>
        <v xml:space="preserve">    36</v>
      </c>
      <c r="H30" s="233" t="str">
        <f>IF(ISBLANK($D30),"",IF(ISERROR(MATCH($U30,'Ent. Datos'!$V$6:$V$1015,0)),$U30,$W$3))</f>
        <v xml:space="preserve">    36</v>
      </c>
      <c r="I30" s="135"/>
      <c r="J30" s="136"/>
      <c r="K30" s="141" t="s">
        <v>471</v>
      </c>
      <c r="L30" s="141"/>
      <c r="M30" s="141"/>
      <c r="N30" s="141"/>
      <c r="O30" s="142"/>
      <c r="P30" s="142"/>
      <c r="Q30" s="142"/>
      <c r="R30" s="142"/>
      <c r="S30" s="142"/>
      <c r="T30" s="142"/>
      <c r="U30" s="143" t="str">
        <f t="shared" si="1"/>
        <v xml:space="preserve">    36</v>
      </c>
      <c r="V30" s="144"/>
    </row>
    <row r="31" spans="2:22" ht="33" customHeight="1" x14ac:dyDescent="0.3">
      <c r="B31" s="136">
        <f t="shared" si="2"/>
        <v>26</v>
      </c>
      <c r="C31" s="134" t="s">
        <v>38</v>
      </c>
      <c r="D31" s="132" t="s">
        <v>149</v>
      </c>
      <c r="E31" s="134" t="s">
        <v>50</v>
      </c>
      <c r="F31" s="318">
        <v>44603</v>
      </c>
      <c r="G31" s="233" t="str">
        <f t="shared" si="0"/>
        <v xml:space="preserve">    37</v>
      </c>
      <c r="H31" s="233" t="str">
        <f>IF(ISBLANK($D31),"",IF(ISERROR(MATCH($U31,'Ent. Datos'!$V$6:$V$1015,0)),$U31,$W$3))</f>
        <v xml:space="preserve">    37</v>
      </c>
      <c r="I31" s="135"/>
      <c r="J31" s="136"/>
      <c r="K31" s="141" t="s">
        <v>472</v>
      </c>
      <c r="L31" s="141"/>
      <c r="M31" s="141"/>
      <c r="N31" s="141"/>
      <c r="O31" s="142"/>
      <c r="P31" s="142"/>
      <c r="Q31" s="142"/>
      <c r="R31" s="142"/>
      <c r="S31" s="142"/>
      <c r="T31" s="142"/>
      <c r="U31" s="143" t="str">
        <f t="shared" si="1"/>
        <v xml:space="preserve">    37</v>
      </c>
      <c r="V31" s="144"/>
    </row>
    <row r="32" spans="2:22" ht="33" customHeight="1" x14ac:dyDescent="0.3">
      <c r="B32" s="136">
        <f t="shared" si="2"/>
        <v>27</v>
      </c>
      <c r="C32" s="134" t="s">
        <v>38</v>
      </c>
      <c r="D32" s="132" t="s">
        <v>96</v>
      </c>
      <c r="E32" s="134" t="s">
        <v>50</v>
      </c>
      <c r="F32" s="318">
        <v>44603</v>
      </c>
      <c r="G32" s="233" t="str">
        <f t="shared" si="0"/>
        <v xml:space="preserve">    38</v>
      </c>
      <c r="H32" s="233" t="str">
        <f>IF(ISBLANK($D32),"",IF(ISERROR(MATCH($U32,'Ent. Datos'!$V$6:$V$1015,0)),$U32,$W$3))</f>
        <v xml:space="preserve">    38</v>
      </c>
      <c r="I32" s="135"/>
      <c r="J32" s="136"/>
      <c r="K32" s="141" t="s">
        <v>473</v>
      </c>
      <c r="L32" s="141"/>
      <c r="M32" s="141"/>
      <c r="N32" s="141"/>
      <c r="O32" s="142"/>
      <c r="P32" s="142"/>
      <c r="Q32" s="142"/>
      <c r="R32" s="142"/>
      <c r="S32" s="142"/>
      <c r="T32" s="142"/>
      <c r="U32" s="143" t="str">
        <f t="shared" si="1"/>
        <v xml:space="preserve">    38</v>
      </c>
      <c r="V32" s="144"/>
    </row>
    <row r="33" spans="2:22" ht="33" customHeight="1" x14ac:dyDescent="0.3">
      <c r="B33" s="136">
        <f t="shared" si="2"/>
        <v>28</v>
      </c>
      <c r="C33" s="134" t="s">
        <v>38</v>
      </c>
      <c r="D33" s="132" t="s">
        <v>87</v>
      </c>
      <c r="E33" s="134" t="s">
        <v>50</v>
      </c>
      <c r="F33" s="318">
        <v>44603</v>
      </c>
      <c r="G33" s="233" t="str">
        <f t="shared" si="0"/>
        <v xml:space="preserve">    40</v>
      </c>
      <c r="H33" s="233" t="str">
        <f>IF(ISBLANK($D33),"",IF(ISERROR(MATCH($U33,'Ent. Datos'!$V$6:$V$1015,0)),$U33,$W$3))</f>
        <v xml:space="preserve">    40</v>
      </c>
      <c r="I33" s="135"/>
      <c r="J33" s="136"/>
      <c r="K33" s="141" t="s">
        <v>474</v>
      </c>
      <c r="L33" s="141"/>
      <c r="M33" s="141"/>
      <c r="N33" s="141"/>
      <c r="O33" s="142"/>
      <c r="P33" s="142"/>
      <c r="Q33" s="142"/>
      <c r="R33" s="142"/>
      <c r="S33" s="142"/>
      <c r="T33" s="142"/>
      <c r="U33" s="143" t="str">
        <f t="shared" si="1"/>
        <v xml:space="preserve">    40</v>
      </c>
      <c r="V33" s="144"/>
    </row>
    <row r="34" spans="2:22" ht="33" customHeight="1" x14ac:dyDescent="0.3">
      <c r="B34" s="136">
        <f t="shared" si="2"/>
        <v>29</v>
      </c>
      <c r="C34" s="134" t="s">
        <v>38</v>
      </c>
      <c r="D34" s="132" t="s">
        <v>167</v>
      </c>
      <c r="E34" s="134" t="s">
        <v>50</v>
      </c>
      <c r="F34" s="318">
        <v>44603</v>
      </c>
      <c r="G34" s="233" t="str">
        <f t="shared" si="0"/>
        <v xml:space="preserve">    47</v>
      </c>
      <c r="H34" s="233" t="str">
        <f>IF(ISBLANK($D34),"",IF(ISERROR(MATCH($U34,'Ent. Datos'!$V$6:$V$1015,0)),$U34,$W$3))</f>
        <v xml:space="preserve">    47</v>
      </c>
      <c r="I34" s="135"/>
      <c r="J34" s="136"/>
      <c r="K34" s="141" t="s">
        <v>475</v>
      </c>
      <c r="L34" s="141"/>
      <c r="M34" s="141"/>
      <c r="N34" s="141"/>
      <c r="O34" s="142"/>
      <c r="P34" s="142"/>
      <c r="Q34" s="142"/>
      <c r="R34" s="142"/>
      <c r="S34" s="142"/>
      <c r="T34" s="142"/>
      <c r="U34" s="143" t="str">
        <f t="shared" si="1"/>
        <v xml:space="preserve">    47</v>
      </c>
      <c r="V34" s="144"/>
    </row>
    <row r="35" spans="2:22" ht="33" customHeight="1" x14ac:dyDescent="0.3">
      <c r="B35" s="136">
        <f t="shared" si="2"/>
        <v>30</v>
      </c>
      <c r="C35" s="134" t="s">
        <v>38</v>
      </c>
      <c r="D35" s="132" t="s">
        <v>76</v>
      </c>
      <c r="E35" s="134" t="s">
        <v>50</v>
      </c>
      <c r="F35" s="318">
        <v>44603</v>
      </c>
      <c r="G35" s="233" t="str">
        <f t="shared" si="0"/>
        <v xml:space="preserve">    49</v>
      </c>
      <c r="H35" s="233" t="str">
        <f>IF(ISBLANK($D35),"",IF(ISERROR(MATCH($U35,'Ent. Datos'!$V$6:$V$1015,0)),$U35,$W$3))</f>
        <v xml:space="preserve">    49</v>
      </c>
      <c r="I35" s="135"/>
      <c r="J35" s="136"/>
      <c r="K35" s="141" t="s">
        <v>476</v>
      </c>
      <c r="L35" s="141"/>
      <c r="M35" s="141"/>
      <c r="N35" s="141"/>
      <c r="O35" s="142"/>
      <c r="P35" s="142"/>
      <c r="Q35" s="142"/>
      <c r="R35" s="142"/>
      <c r="S35" s="142"/>
      <c r="T35" s="142"/>
      <c r="U35" s="143" t="str">
        <f t="shared" si="1"/>
        <v xml:space="preserve">    49</v>
      </c>
      <c r="V35" s="144"/>
    </row>
    <row r="36" spans="2:22" ht="33" customHeight="1" x14ac:dyDescent="0.3">
      <c r="B36" s="136">
        <f t="shared" si="2"/>
        <v>31</v>
      </c>
      <c r="C36" s="134" t="s">
        <v>38</v>
      </c>
      <c r="D36" s="132" t="s">
        <v>81</v>
      </c>
      <c r="E36" s="134" t="s">
        <v>50</v>
      </c>
      <c r="F36" s="318">
        <v>44603</v>
      </c>
      <c r="G36" s="233" t="str">
        <f t="shared" si="0"/>
        <v xml:space="preserve">    51</v>
      </c>
      <c r="H36" s="233" t="str">
        <f>IF(ISBLANK($D36),"",IF(ISERROR(MATCH($U36,'Ent. Datos'!$V$6:$V$1015,0)),$U36,$W$3))</f>
        <v xml:space="preserve">    51</v>
      </c>
      <c r="I36" s="135"/>
      <c r="J36" s="136"/>
      <c r="K36" s="141" t="s">
        <v>477</v>
      </c>
      <c r="L36" s="141"/>
      <c r="M36" s="141"/>
      <c r="N36" s="141"/>
      <c r="O36" s="142"/>
      <c r="P36" s="142"/>
      <c r="Q36" s="142"/>
      <c r="R36" s="142"/>
      <c r="S36" s="142"/>
      <c r="T36" s="142"/>
      <c r="U36" s="143" t="str">
        <f t="shared" si="1"/>
        <v xml:space="preserve">    51</v>
      </c>
      <c r="V36" s="144"/>
    </row>
    <row r="37" spans="2:22" ht="33" customHeight="1" x14ac:dyDescent="0.3">
      <c r="B37" s="136">
        <f t="shared" si="2"/>
        <v>32</v>
      </c>
      <c r="C37" s="134" t="s">
        <v>38</v>
      </c>
      <c r="D37" s="132" t="s">
        <v>119</v>
      </c>
      <c r="E37" s="134" t="s">
        <v>50</v>
      </c>
      <c r="F37" s="318">
        <v>44603</v>
      </c>
      <c r="G37" s="233" t="str">
        <f t="shared" si="0"/>
        <v xml:space="preserve">    54</v>
      </c>
      <c r="H37" s="233" t="str">
        <f>IF(ISBLANK($D37),"",IF(ISERROR(MATCH($U37,'Ent. Datos'!$V$6:$V$1015,0)),$U37,$W$3))</f>
        <v xml:space="preserve">    54</v>
      </c>
      <c r="I37" s="135"/>
      <c r="J37" s="136"/>
      <c r="K37" s="141" t="s">
        <v>478</v>
      </c>
      <c r="L37" s="141"/>
      <c r="M37" s="141"/>
      <c r="N37" s="141"/>
      <c r="O37" s="142"/>
      <c r="P37" s="142"/>
      <c r="Q37" s="142"/>
      <c r="R37" s="142"/>
      <c r="S37" s="142"/>
      <c r="T37" s="142"/>
      <c r="U37" s="143" t="str">
        <f t="shared" si="1"/>
        <v xml:space="preserve">    54</v>
      </c>
      <c r="V37" s="144"/>
    </row>
    <row r="38" spans="2:22" ht="33" customHeight="1" x14ac:dyDescent="0.3">
      <c r="B38" s="136">
        <f t="shared" si="2"/>
        <v>33</v>
      </c>
      <c r="C38" s="134" t="s">
        <v>38</v>
      </c>
      <c r="D38" s="132" t="s">
        <v>148</v>
      </c>
      <c r="E38" s="134" t="s">
        <v>50</v>
      </c>
      <c r="F38" s="318">
        <v>44603</v>
      </c>
      <c r="G38" s="233" t="str">
        <f t="shared" si="0"/>
        <v xml:space="preserve">    55</v>
      </c>
      <c r="H38" s="233" t="str">
        <f>IF(ISBLANK($D38),"",IF(ISERROR(MATCH($U38,'Ent. Datos'!$V$6:$V$1015,0)),$U38,$W$3))</f>
        <v xml:space="preserve">    55</v>
      </c>
      <c r="I38" s="135"/>
      <c r="J38" s="136"/>
      <c r="K38" s="141" t="s">
        <v>479</v>
      </c>
      <c r="L38" s="141"/>
      <c r="M38" s="141"/>
      <c r="N38" s="141"/>
      <c r="O38" s="142"/>
      <c r="P38" s="142"/>
      <c r="Q38" s="142"/>
      <c r="R38" s="142"/>
      <c r="S38" s="142"/>
      <c r="T38" s="142"/>
      <c r="U38" s="143" t="str">
        <f t="shared" si="1"/>
        <v xml:space="preserve">    55</v>
      </c>
      <c r="V38" s="144"/>
    </row>
    <row r="39" spans="2:22" ht="33" customHeight="1" x14ac:dyDescent="0.3">
      <c r="B39" s="136">
        <f t="shared" si="2"/>
        <v>34</v>
      </c>
      <c r="C39" s="134" t="s">
        <v>38</v>
      </c>
      <c r="D39" s="132" t="s">
        <v>107</v>
      </c>
      <c r="E39" s="134" t="s">
        <v>50</v>
      </c>
      <c r="F39" s="318">
        <v>44603</v>
      </c>
      <c r="G39" s="233" t="str">
        <f t="shared" si="0"/>
        <v xml:space="preserve">    56</v>
      </c>
      <c r="H39" s="233" t="str">
        <f>IF(ISBLANK($D39),"",IF(ISERROR(MATCH($U39,'Ent. Datos'!$V$6:$V$1015,0)),$U39,$W$3))</f>
        <v xml:space="preserve">    56</v>
      </c>
      <c r="I39" s="135"/>
      <c r="J39" s="136"/>
      <c r="K39" s="141" t="s">
        <v>480</v>
      </c>
      <c r="L39" s="141"/>
      <c r="M39" s="141"/>
      <c r="N39" s="141"/>
      <c r="O39" s="142"/>
      <c r="P39" s="142"/>
      <c r="Q39" s="142"/>
      <c r="R39" s="142"/>
      <c r="S39" s="142"/>
      <c r="T39" s="142"/>
      <c r="U39" s="143" t="str">
        <f t="shared" si="1"/>
        <v xml:space="preserve">    56</v>
      </c>
      <c r="V39" s="144"/>
    </row>
    <row r="40" spans="2:22" ht="33" customHeight="1" x14ac:dyDescent="0.3">
      <c r="B40" s="136">
        <f t="shared" si="2"/>
        <v>35</v>
      </c>
      <c r="C40" s="134" t="s">
        <v>38</v>
      </c>
      <c r="D40" s="132" t="s">
        <v>178</v>
      </c>
      <c r="E40" s="134" t="s">
        <v>50</v>
      </c>
      <c r="F40" s="318">
        <v>44603</v>
      </c>
      <c r="G40" s="233" t="str">
        <f t="shared" si="0"/>
        <v xml:space="preserve">    57</v>
      </c>
      <c r="H40" s="233" t="str">
        <f>IF(ISBLANK($D40),"",IF(ISERROR(MATCH($U40,'Ent. Datos'!$V$6:$V$1015,0)),$U40,$W$3))</f>
        <v xml:space="preserve">    57</v>
      </c>
      <c r="I40" s="135"/>
      <c r="J40" s="136"/>
      <c r="K40" s="141" t="s">
        <v>481</v>
      </c>
      <c r="L40" s="141"/>
      <c r="M40" s="141"/>
      <c r="N40" s="141"/>
      <c r="O40" s="142"/>
      <c r="P40" s="142"/>
      <c r="Q40" s="142"/>
      <c r="R40" s="142"/>
      <c r="S40" s="142"/>
      <c r="T40" s="142"/>
      <c r="U40" s="143" t="str">
        <f t="shared" si="1"/>
        <v xml:space="preserve">    57</v>
      </c>
      <c r="V40" s="144"/>
    </row>
    <row r="41" spans="2:22" ht="33" customHeight="1" x14ac:dyDescent="0.3">
      <c r="B41" s="136">
        <f t="shared" si="2"/>
        <v>36</v>
      </c>
      <c r="C41" s="134" t="s">
        <v>38</v>
      </c>
      <c r="D41" s="132" t="s">
        <v>128</v>
      </c>
      <c r="E41" s="134" t="s">
        <v>50</v>
      </c>
      <c r="F41" s="318">
        <v>44603</v>
      </c>
      <c r="G41" s="233" t="str">
        <f t="shared" si="0"/>
        <v xml:space="preserve">    58</v>
      </c>
      <c r="H41" s="233" t="str">
        <f>IF(ISBLANK($D41),"",IF(ISERROR(MATCH($U41,'Ent. Datos'!$V$6:$V$1015,0)),$U41,$W$3))</f>
        <v xml:space="preserve">    58</v>
      </c>
      <c r="I41" s="135"/>
      <c r="J41" s="136"/>
      <c r="K41" s="141" t="s">
        <v>482</v>
      </c>
      <c r="L41" s="141"/>
      <c r="M41" s="141"/>
      <c r="N41" s="141"/>
      <c r="O41" s="142"/>
      <c r="P41" s="142"/>
      <c r="Q41" s="142"/>
      <c r="R41" s="142"/>
      <c r="S41" s="142"/>
      <c r="T41" s="142"/>
      <c r="U41" s="143" t="str">
        <f t="shared" si="1"/>
        <v xml:space="preserve">    58</v>
      </c>
      <c r="V41" s="144"/>
    </row>
    <row r="42" spans="2:22" ht="33" customHeight="1" x14ac:dyDescent="0.3">
      <c r="B42" s="136">
        <f t="shared" si="2"/>
        <v>37</v>
      </c>
      <c r="C42" s="134" t="s">
        <v>38</v>
      </c>
      <c r="D42" s="132" t="s">
        <v>120</v>
      </c>
      <c r="E42" s="134" t="s">
        <v>50</v>
      </c>
      <c r="F42" s="318">
        <v>44603</v>
      </c>
      <c r="G42" s="233" t="str">
        <f t="shared" si="0"/>
        <v xml:space="preserve">    59</v>
      </c>
      <c r="H42" s="233" t="str">
        <f>IF(ISBLANK($D42),"",IF(ISERROR(MATCH($U42,'Ent. Datos'!$V$6:$V$1015,0)),$U42,$W$3))</f>
        <v xml:space="preserve">    59</v>
      </c>
      <c r="I42" s="135"/>
      <c r="J42" s="136"/>
      <c r="K42" s="141" t="s">
        <v>483</v>
      </c>
      <c r="L42" s="141"/>
      <c r="M42" s="141"/>
      <c r="N42" s="141"/>
      <c r="O42" s="142"/>
      <c r="P42" s="142"/>
      <c r="Q42" s="142"/>
      <c r="R42" s="142"/>
      <c r="S42" s="142"/>
      <c r="T42" s="142"/>
      <c r="U42" s="143" t="str">
        <f t="shared" si="1"/>
        <v xml:space="preserve">    59</v>
      </c>
      <c r="V42" s="144"/>
    </row>
    <row r="43" spans="2:22" ht="33" customHeight="1" x14ac:dyDescent="0.3">
      <c r="B43" s="136">
        <f t="shared" si="2"/>
        <v>38</v>
      </c>
      <c r="C43" s="134" t="s">
        <v>38</v>
      </c>
      <c r="D43" s="132" t="s">
        <v>189</v>
      </c>
      <c r="E43" s="134" t="s">
        <v>50</v>
      </c>
      <c r="F43" s="318">
        <v>44603</v>
      </c>
      <c r="G43" s="233" t="str">
        <f t="shared" si="0"/>
        <v xml:space="preserve">    61</v>
      </c>
      <c r="H43" s="233" t="str">
        <f>IF(ISBLANK($D43),"",IF(ISERROR(MATCH($U43,'Ent. Datos'!$V$6:$V$1015,0)),$U43,$W$3))</f>
        <v xml:space="preserve">    61</v>
      </c>
      <c r="I43" s="135"/>
      <c r="J43" s="136"/>
      <c r="K43" s="141" t="s">
        <v>484</v>
      </c>
      <c r="L43" s="141"/>
      <c r="M43" s="141"/>
      <c r="N43" s="141"/>
      <c r="O43" s="142"/>
      <c r="P43" s="142"/>
      <c r="Q43" s="142"/>
      <c r="R43" s="142"/>
      <c r="S43" s="142"/>
      <c r="T43" s="142"/>
      <c r="U43" s="143" t="str">
        <f t="shared" si="1"/>
        <v xml:space="preserve">    61</v>
      </c>
      <c r="V43" s="144"/>
    </row>
    <row r="44" spans="2:22" ht="33" customHeight="1" x14ac:dyDescent="0.3">
      <c r="B44" s="136">
        <f t="shared" si="2"/>
        <v>39</v>
      </c>
      <c r="C44" s="134" t="s">
        <v>38</v>
      </c>
      <c r="D44" s="132" t="s">
        <v>170</v>
      </c>
      <c r="E44" s="134" t="s">
        <v>50</v>
      </c>
      <c r="F44" s="318">
        <v>44603</v>
      </c>
      <c r="G44" s="233" t="str">
        <f t="shared" si="0"/>
        <v xml:space="preserve">    62</v>
      </c>
      <c r="H44" s="233" t="str">
        <f>IF(ISBLANK($D44),"",IF(ISERROR(MATCH($U44,'Ent. Datos'!$V$6:$V$1015,0)),$U44,$W$3))</f>
        <v xml:space="preserve">    62</v>
      </c>
      <c r="I44" s="135"/>
      <c r="J44" s="136"/>
      <c r="K44" s="141" t="s">
        <v>485</v>
      </c>
      <c r="L44" s="141"/>
      <c r="M44" s="141"/>
      <c r="N44" s="141"/>
      <c r="O44" s="142"/>
      <c r="P44" s="142"/>
      <c r="Q44" s="142"/>
      <c r="R44" s="142"/>
      <c r="S44" s="142"/>
      <c r="T44" s="142"/>
      <c r="U44" s="143" t="str">
        <f t="shared" si="1"/>
        <v xml:space="preserve">    62</v>
      </c>
      <c r="V44" s="144"/>
    </row>
    <row r="45" spans="2:22" ht="33" customHeight="1" x14ac:dyDescent="0.3">
      <c r="B45" s="136">
        <f t="shared" si="2"/>
        <v>40</v>
      </c>
      <c r="C45" s="134" t="s">
        <v>38</v>
      </c>
      <c r="D45" s="132" t="s">
        <v>140</v>
      </c>
      <c r="E45" s="134" t="s">
        <v>50</v>
      </c>
      <c r="F45" s="318">
        <v>44603</v>
      </c>
      <c r="G45" s="233" t="str">
        <f t="shared" si="0"/>
        <v xml:space="preserve">    65</v>
      </c>
      <c r="H45" s="233" t="str">
        <f>IF(ISBLANK($D45),"",IF(ISERROR(MATCH($U45,'Ent. Datos'!$V$6:$V$1015,0)),$U45,$W$3))</f>
        <v xml:space="preserve">    65</v>
      </c>
      <c r="I45" s="135"/>
      <c r="J45" s="136"/>
      <c r="K45" s="141" t="s">
        <v>486</v>
      </c>
      <c r="L45" s="141"/>
      <c r="M45" s="141"/>
      <c r="N45" s="141"/>
      <c r="O45" s="142"/>
      <c r="P45" s="142"/>
      <c r="Q45" s="142"/>
      <c r="R45" s="142"/>
      <c r="S45" s="142"/>
      <c r="T45" s="142"/>
      <c r="U45" s="143" t="str">
        <f t="shared" si="1"/>
        <v xml:space="preserve">    65</v>
      </c>
      <c r="V45" s="144"/>
    </row>
    <row r="46" spans="2:22" ht="33" customHeight="1" x14ac:dyDescent="0.3">
      <c r="B46" s="136">
        <f t="shared" si="2"/>
        <v>41</v>
      </c>
      <c r="C46" s="134" t="s">
        <v>38</v>
      </c>
      <c r="D46" s="132" t="s">
        <v>98</v>
      </c>
      <c r="E46" s="134" t="s">
        <v>50</v>
      </c>
      <c r="F46" s="318">
        <v>44603</v>
      </c>
      <c r="G46" s="233" t="str">
        <f t="shared" si="0"/>
        <v xml:space="preserve">    67</v>
      </c>
      <c r="H46" s="233" t="str">
        <f>IF(ISBLANK($D46),"",IF(ISERROR(MATCH($U46,'Ent. Datos'!$V$6:$V$1015,0)),$U46,$W$3))</f>
        <v xml:space="preserve">    67</v>
      </c>
      <c r="I46" s="135"/>
      <c r="J46" s="136"/>
      <c r="K46" s="141" t="s">
        <v>487</v>
      </c>
      <c r="L46" s="141"/>
      <c r="M46" s="141"/>
      <c r="N46" s="141"/>
      <c r="O46" s="142"/>
      <c r="P46" s="142"/>
      <c r="Q46" s="142"/>
      <c r="R46" s="142"/>
      <c r="S46" s="142"/>
      <c r="T46" s="142"/>
      <c r="U46" s="143" t="str">
        <f t="shared" si="1"/>
        <v xml:space="preserve">    67</v>
      </c>
      <c r="V46" s="144"/>
    </row>
    <row r="47" spans="2:22" ht="33" customHeight="1" x14ac:dyDescent="0.3">
      <c r="B47" s="136">
        <f t="shared" si="2"/>
        <v>42</v>
      </c>
      <c r="C47" s="134" t="s">
        <v>38</v>
      </c>
      <c r="D47" s="132" t="s">
        <v>121</v>
      </c>
      <c r="E47" s="134" t="s">
        <v>50</v>
      </c>
      <c r="F47" s="318">
        <v>44567</v>
      </c>
      <c r="G47" s="233" t="str">
        <f t="shared" si="0"/>
        <v xml:space="preserve">    68</v>
      </c>
      <c r="H47" s="233" t="str">
        <f>IF(ISBLANK($D47),"",IF(ISERROR(MATCH($U47,'Ent. Datos'!$V$6:$V$1015,0)),$U47,$W$3))</f>
        <v xml:space="preserve">    68</v>
      </c>
      <c r="I47" s="135"/>
      <c r="J47" s="136"/>
      <c r="K47" s="141" t="s">
        <v>488</v>
      </c>
      <c r="L47" s="141"/>
      <c r="M47" s="141"/>
      <c r="N47" s="141"/>
      <c r="O47" s="142"/>
      <c r="P47" s="142"/>
      <c r="Q47" s="142"/>
      <c r="R47" s="142"/>
      <c r="S47" s="142"/>
      <c r="T47" s="142"/>
      <c r="U47" s="143" t="str">
        <f t="shared" si="1"/>
        <v xml:space="preserve">    68</v>
      </c>
      <c r="V47" s="144"/>
    </row>
    <row r="48" spans="2:22" ht="33" customHeight="1" x14ac:dyDescent="0.3">
      <c r="B48" s="136">
        <f t="shared" si="2"/>
        <v>43</v>
      </c>
      <c r="C48" s="134" t="s">
        <v>38</v>
      </c>
      <c r="D48" s="132" t="s">
        <v>156</v>
      </c>
      <c r="E48" s="134" t="s">
        <v>50</v>
      </c>
      <c r="F48" s="318">
        <v>44603</v>
      </c>
      <c r="G48" s="233" t="str">
        <f t="shared" si="0"/>
        <v xml:space="preserve">    69</v>
      </c>
      <c r="H48" s="233" t="str">
        <f>IF(ISBLANK($D48),"",IF(ISERROR(MATCH($U48,'Ent. Datos'!$V$6:$V$1015,0)),$U48,$W$3))</f>
        <v xml:space="preserve">    69</v>
      </c>
      <c r="I48" s="135"/>
      <c r="J48" s="136"/>
      <c r="K48" s="141" t="s">
        <v>489</v>
      </c>
      <c r="L48" s="141"/>
      <c r="M48" s="141"/>
      <c r="N48" s="141"/>
      <c r="O48" s="142"/>
      <c r="P48" s="142"/>
      <c r="Q48" s="142"/>
      <c r="R48" s="142"/>
      <c r="S48" s="142"/>
      <c r="T48" s="142"/>
      <c r="U48" s="143" t="str">
        <f t="shared" si="1"/>
        <v xml:space="preserve">    69</v>
      </c>
      <c r="V48" s="144"/>
    </row>
    <row r="49" spans="2:22" ht="33" customHeight="1" x14ac:dyDescent="0.3">
      <c r="B49" s="136">
        <f t="shared" si="2"/>
        <v>44</v>
      </c>
      <c r="C49" s="134" t="s">
        <v>38</v>
      </c>
      <c r="D49" s="132" t="s">
        <v>173</v>
      </c>
      <c r="E49" s="134" t="s">
        <v>50</v>
      </c>
      <c r="F49" s="318">
        <v>44603</v>
      </c>
      <c r="G49" s="233" t="str">
        <f t="shared" si="0"/>
        <v xml:space="preserve">    71</v>
      </c>
      <c r="H49" s="233" t="str">
        <f>IF(ISBLANK($D49),"",IF(ISERROR(MATCH($U49,'Ent. Datos'!$V$6:$V$1015,0)),$U49,$W$3))</f>
        <v xml:space="preserve">    71</v>
      </c>
      <c r="I49" s="135"/>
      <c r="J49" s="136"/>
      <c r="K49" s="141" t="s">
        <v>490</v>
      </c>
      <c r="L49" s="141"/>
      <c r="M49" s="141"/>
      <c r="N49" s="141"/>
      <c r="O49" s="142"/>
      <c r="P49" s="142"/>
      <c r="Q49" s="142"/>
      <c r="R49" s="142"/>
      <c r="S49" s="142"/>
      <c r="T49" s="142"/>
      <c r="U49" s="143" t="str">
        <f t="shared" si="1"/>
        <v xml:space="preserve">    71</v>
      </c>
      <c r="V49" s="144"/>
    </row>
    <row r="50" spans="2:22" ht="33" customHeight="1" x14ac:dyDescent="0.3">
      <c r="B50" s="136">
        <f t="shared" si="2"/>
        <v>45</v>
      </c>
      <c r="C50" s="134" t="s">
        <v>38</v>
      </c>
      <c r="D50" s="132" t="s">
        <v>163</v>
      </c>
      <c r="E50" s="134" t="s">
        <v>50</v>
      </c>
      <c r="F50" s="318">
        <v>44603</v>
      </c>
      <c r="G50" s="233" t="str">
        <f t="shared" si="0"/>
        <v xml:space="preserve">    72</v>
      </c>
      <c r="H50" s="233" t="str">
        <f>IF(ISBLANK($D50),"",IF(ISERROR(MATCH($U50,'Ent. Datos'!$V$6:$V$1015,0)),$U50,$W$3))</f>
        <v xml:space="preserve">    72</v>
      </c>
      <c r="I50" s="135"/>
      <c r="J50" s="136"/>
      <c r="K50" s="141" t="s">
        <v>491</v>
      </c>
      <c r="L50" s="141"/>
      <c r="M50" s="141"/>
      <c r="N50" s="141"/>
      <c r="O50" s="142"/>
      <c r="P50" s="142"/>
      <c r="Q50" s="142"/>
      <c r="R50" s="142"/>
      <c r="S50" s="142"/>
      <c r="T50" s="142"/>
      <c r="U50" s="143" t="str">
        <f t="shared" si="1"/>
        <v xml:space="preserve">    72</v>
      </c>
      <c r="V50" s="144"/>
    </row>
    <row r="51" spans="2:22" ht="33" customHeight="1" x14ac:dyDescent="0.3">
      <c r="B51" s="136">
        <f t="shared" si="2"/>
        <v>46</v>
      </c>
      <c r="C51" s="134" t="s">
        <v>38</v>
      </c>
      <c r="D51" s="132" t="s">
        <v>228</v>
      </c>
      <c r="E51" s="134" t="s">
        <v>50</v>
      </c>
      <c r="F51" s="318">
        <v>44603</v>
      </c>
      <c r="G51" s="233" t="str">
        <f t="shared" si="0"/>
        <v xml:space="preserve">    73</v>
      </c>
      <c r="H51" s="233" t="str">
        <f>IF(ISBLANK($D51),"",IF(ISERROR(MATCH($U51,'Ent. Datos'!$V$6:$V$1015,0)),$U51,$W$3))</f>
        <v xml:space="preserve">    73</v>
      </c>
      <c r="I51" s="135"/>
      <c r="J51" s="136"/>
      <c r="K51" s="141" t="s">
        <v>492</v>
      </c>
      <c r="L51" s="141"/>
      <c r="M51" s="141"/>
      <c r="N51" s="141"/>
      <c r="O51" s="142"/>
      <c r="P51" s="142"/>
      <c r="Q51" s="142"/>
      <c r="R51" s="142"/>
      <c r="S51" s="142"/>
      <c r="T51" s="142"/>
      <c r="U51" s="143" t="str">
        <f t="shared" si="1"/>
        <v xml:space="preserve">    73</v>
      </c>
      <c r="V51" s="144"/>
    </row>
    <row r="52" spans="2:22" ht="33" customHeight="1" x14ac:dyDescent="0.3">
      <c r="B52" s="136">
        <f t="shared" si="2"/>
        <v>47</v>
      </c>
      <c r="C52" s="134" t="s">
        <v>38</v>
      </c>
      <c r="D52" s="132" t="s">
        <v>141</v>
      </c>
      <c r="E52" s="134" t="s">
        <v>50</v>
      </c>
      <c r="F52" s="318">
        <v>44603</v>
      </c>
      <c r="G52" s="233" t="str">
        <f t="shared" si="0"/>
        <v xml:space="preserve">    74</v>
      </c>
      <c r="H52" s="233" t="str">
        <f>IF(ISBLANK($D52),"",IF(ISERROR(MATCH($U52,'Ent. Datos'!$V$6:$V$1015,0)),$U52,$W$3))</f>
        <v xml:space="preserve">    74</v>
      </c>
      <c r="I52" s="135"/>
      <c r="J52" s="136"/>
      <c r="K52" s="141" t="s">
        <v>493</v>
      </c>
      <c r="L52" s="141"/>
      <c r="M52" s="141"/>
      <c r="N52" s="141"/>
      <c r="O52" s="142"/>
      <c r="P52" s="142"/>
      <c r="Q52" s="142"/>
      <c r="R52" s="142"/>
      <c r="S52" s="142"/>
      <c r="T52" s="142"/>
      <c r="U52" s="143" t="str">
        <f t="shared" si="1"/>
        <v xml:space="preserve">    74</v>
      </c>
      <c r="V52" s="144"/>
    </row>
    <row r="53" spans="2:22" ht="33" customHeight="1" x14ac:dyDescent="0.3">
      <c r="B53" s="136">
        <f t="shared" si="2"/>
        <v>48</v>
      </c>
      <c r="C53" s="134" t="s">
        <v>38</v>
      </c>
      <c r="D53" s="132" t="s">
        <v>82</v>
      </c>
      <c r="E53" s="134" t="s">
        <v>50</v>
      </c>
      <c r="F53" s="318">
        <v>44603</v>
      </c>
      <c r="G53" s="233" t="str">
        <f t="shared" si="0"/>
        <v xml:space="preserve">    76</v>
      </c>
      <c r="H53" s="233" t="str">
        <f>IF(ISBLANK($D53),"",IF(ISERROR(MATCH($U53,'Ent. Datos'!$V$6:$V$1015,0)),$U53,$W$3))</f>
        <v xml:space="preserve">    76</v>
      </c>
      <c r="I53" s="135"/>
      <c r="J53" s="136"/>
      <c r="K53" s="141" t="s">
        <v>494</v>
      </c>
      <c r="L53" s="141"/>
      <c r="M53" s="141"/>
      <c r="N53" s="141"/>
      <c r="O53" s="142"/>
      <c r="P53" s="142"/>
      <c r="Q53" s="142"/>
      <c r="R53" s="142"/>
      <c r="S53" s="142"/>
      <c r="T53" s="142"/>
      <c r="U53" s="143" t="str">
        <f t="shared" si="1"/>
        <v xml:space="preserve">    76</v>
      </c>
      <c r="V53" s="144"/>
    </row>
    <row r="54" spans="2:22" ht="33" customHeight="1" x14ac:dyDescent="0.3">
      <c r="B54" s="136">
        <f t="shared" si="2"/>
        <v>49</v>
      </c>
      <c r="C54" s="134" t="s">
        <v>38</v>
      </c>
      <c r="D54" s="132" t="s">
        <v>169</v>
      </c>
      <c r="E54" s="134" t="s">
        <v>50</v>
      </c>
      <c r="F54" s="318">
        <v>44603</v>
      </c>
      <c r="G54" s="233" t="str">
        <f t="shared" si="0"/>
        <v xml:space="preserve">    77</v>
      </c>
      <c r="H54" s="233" t="str">
        <f>IF(ISBLANK($D54),"",IF(ISERROR(MATCH($U54,'Ent. Datos'!$V$6:$V$1015,0)),$U54,$W$3))</f>
        <v xml:space="preserve">    77</v>
      </c>
      <c r="I54" s="135"/>
      <c r="J54" s="136"/>
      <c r="K54" s="141" t="s">
        <v>495</v>
      </c>
      <c r="L54" s="141"/>
      <c r="M54" s="141"/>
      <c r="N54" s="141"/>
      <c r="O54" s="142"/>
      <c r="P54" s="142"/>
      <c r="Q54" s="142"/>
      <c r="R54" s="142"/>
      <c r="S54" s="142"/>
      <c r="T54" s="142"/>
      <c r="U54" s="143" t="str">
        <f t="shared" si="1"/>
        <v xml:space="preserve">    77</v>
      </c>
      <c r="V54" s="144"/>
    </row>
    <row r="55" spans="2:22" ht="33" customHeight="1" x14ac:dyDescent="0.3">
      <c r="B55" s="136">
        <f t="shared" si="2"/>
        <v>50</v>
      </c>
      <c r="C55" s="134" t="s">
        <v>38</v>
      </c>
      <c r="D55" s="132" t="s">
        <v>200</v>
      </c>
      <c r="E55" s="134" t="s">
        <v>50</v>
      </c>
      <c r="F55" s="318">
        <v>44603</v>
      </c>
      <c r="G55" s="233" t="str">
        <f t="shared" si="0"/>
        <v xml:space="preserve">    78</v>
      </c>
      <c r="H55" s="233" t="str">
        <f>IF(ISBLANK($D55),"",IF(ISERROR(MATCH($U55,'Ent. Datos'!$V$6:$V$1015,0)),$U55,$W$3))</f>
        <v xml:space="preserve">    78</v>
      </c>
      <c r="I55" s="135"/>
      <c r="J55" s="136"/>
      <c r="K55" s="141" t="s">
        <v>496</v>
      </c>
      <c r="L55" s="141"/>
      <c r="M55" s="141"/>
      <c r="N55" s="141"/>
      <c r="O55" s="142"/>
      <c r="P55" s="142"/>
      <c r="Q55" s="142"/>
      <c r="R55" s="142"/>
      <c r="S55" s="142"/>
      <c r="T55" s="142"/>
      <c r="U55" s="143" t="str">
        <f t="shared" si="1"/>
        <v xml:space="preserve">    78</v>
      </c>
      <c r="V55" s="144"/>
    </row>
    <row r="56" spans="2:22" ht="33" customHeight="1" x14ac:dyDescent="0.3">
      <c r="B56" s="136">
        <f t="shared" si="2"/>
        <v>51</v>
      </c>
      <c r="C56" s="134" t="s">
        <v>38</v>
      </c>
      <c r="D56" s="132" t="s">
        <v>198</v>
      </c>
      <c r="E56" s="134" t="s">
        <v>50</v>
      </c>
      <c r="F56" s="318">
        <v>44603</v>
      </c>
      <c r="G56" s="233" t="str">
        <f t="shared" si="0"/>
        <v xml:space="preserve">    80</v>
      </c>
      <c r="H56" s="233" t="str">
        <f>IF(ISBLANK($D56),"",IF(ISERROR(MATCH($U56,'Ent. Datos'!$V$6:$V$1015,0)),$U56,$W$3))</f>
        <v xml:space="preserve">    80</v>
      </c>
      <c r="I56" s="135"/>
      <c r="J56" s="136"/>
      <c r="K56" s="141" t="s">
        <v>497</v>
      </c>
      <c r="L56" s="141"/>
      <c r="M56" s="141"/>
      <c r="N56" s="141"/>
      <c r="O56" s="142"/>
      <c r="P56" s="142"/>
      <c r="Q56" s="142"/>
      <c r="R56" s="142"/>
      <c r="S56" s="142"/>
      <c r="T56" s="142"/>
      <c r="U56" s="143" t="str">
        <f t="shared" si="1"/>
        <v xml:space="preserve">    80</v>
      </c>
      <c r="V56" s="144"/>
    </row>
    <row r="57" spans="2:22" ht="33" customHeight="1" x14ac:dyDescent="0.3">
      <c r="B57" s="136">
        <f t="shared" si="2"/>
        <v>52</v>
      </c>
      <c r="C57" s="134" t="s">
        <v>38</v>
      </c>
      <c r="D57" s="132" t="s">
        <v>126</v>
      </c>
      <c r="E57" s="134" t="s">
        <v>50</v>
      </c>
      <c r="F57" s="318">
        <v>44603</v>
      </c>
      <c r="G57" s="233" t="str">
        <f t="shared" si="0"/>
        <v xml:space="preserve">    84</v>
      </c>
      <c r="H57" s="233" t="str">
        <f>IF(ISBLANK($D57),"",IF(ISERROR(MATCH($U57,'Ent. Datos'!$V$6:$V$1015,0)),$U57,$W$3))</f>
        <v xml:space="preserve">    84</v>
      </c>
      <c r="I57" s="135"/>
      <c r="J57" s="136"/>
      <c r="K57" s="141" t="s">
        <v>498</v>
      </c>
      <c r="L57" s="141"/>
      <c r="M57" s="141"/>
      <c r="N57" s="141"/>
      <c r="O57" s="142"/>
      <c r="P57" s="142"/>
      <c r="Q57" s="142"/>
      <c r="R57" s="142"/>
      <c r="S57" s="142"/>
      <c r="T57" s="142"/>
      <c r="U57" s="143" t="str">
        <f t="shared" si="1"/>
        <v xml:space="preserve">    84</v>
      </c>
      <c r="V57" s="144"/>
    </row>
    <row r="58" spans="2:22" ht="33" customHeight="1" x14ac:dyDescent="0.3">
      <c r="B58" s="136">
        <f t="shared" si="2"/>
        <v>53</v>
      </c>
      <c r="C58" s="134" t="s">
        <v>38</v>
      </c>
      <c r="D58" s="132" t="s">
        <v>165</v>
      </c>
      <c r="E58" s="134" t="s">
        <v>50</v>
      </c>
      <c r="F58" s="318">
        <v>44603</v>
      </c>
      <c r="G58" s="233" t="str">
        <f t="shared" si="0"/>
        <v xml:space="preserve">    85</v>
      </c>
      <c r="H58" s="233" t="str">
        <f>IF(ISBLANK($D58),"",IF(ISERROR(MATCH($U58,'Ent. Datos'!$V$6:$V$1015,0)),$U58,$W$3))</f>
        <v xml:space="preserve">    85</v>
      </c>
      <c r="I58" s="135"/>
      <c r="J58" s="136"/>
      <c r="K58" s="141" t="s">
        <v>499</v>
      </c>
      <c r="L58" s="141"/>
      <c r="M58" s="141"/>
      <c r="N58" s="141"/>
      <c r="O58" s="142"/>
      <c r="P58" s="142"/>
      <c r="Q58" s="142"/>
      <c r="R58" s="142"/>
      <c r="S58" s="142"/>
      <c r="T58" s="142"/>
      <c r="U58" s="143" t="str">
        <f t="shared" si="1"/>
        <v xml:space="preserve">    85</v>
      </c>
      <c r="V58" s="144"/>
    </row>
    <row r="59" spans="2:22" ht="33" customHeight="1" x14ac:dyDescent="0.3">
      <c r="B59" s="136">
        <f t="shared" si="2"/>
        <v>54</v>
      </c>
      <c r="C59" s="134" t="s">
        <v>38</v>
      </c>
      <c r="D59" s="132" t="s">
        <v>151</v>
      </c>
      <c r="E59" s="134" t="s">
        <v>50</v>
      </c>
      <c r="F59" s="318">
        <v>44603</v>
      </c>
      <c r="G59" s="233" t="str">
        <f t="shared" si="0"/>
        <v xml:space="preserve">    87</v>
      </c>
      <c r="H59" s="233" t="str">
        <f>IF(ISBLANK($D59),"",IF(ISERROR(MATCH($U59,'Ent. Datos'!$V$6:$V$1015,0)),$U59,$W$3))</f>
        <v xml:space="preserve">    87</v>
      </c>
      <c r="I59" s="135"/>
      <c r="J59" s="136"/>
      <c r="K59" s="141" t="s">
        <v>500</v>
      </c>
      <c r="L59" s="141"/>
      <c r="M59" s="141"/>
      <c r="N59" s="141"/>
      <c r="O59" s="142"/>
      <c r="P59" s="142"/>
      <c r="Q59" s="142"/>
      <c r="R59" s="142"/>
      <c r="S59" s="142"/>
      <c r="T59" s="142"/>
      <c r="U59" s="143" t="str">
        <f t="shared" si="1"/>
        <v xml:space="preserve">    87</v>
      </c>
      <c r="V59" s="144"/>
    </row>
    <row r="60" spans="2:22" ht="33" customHeight="1" x14ac:dyDescent="0.3">
      <c r="B60" s="136">
        <f t="shared" si="2"/>
        <v>55</v>
      </c>
      <c r="C60" s="134" t="s">
        <v>38</v>
      </c>
      <c r="D60" s="132" t="s">
        <v>90</v>
      </c>
      <c r="E60" s="134" t="s">
        <v>50</v>
      </c>
      <c r="F60" s="318">
        <v>44603</v>
      </c>
      <c r="G60" s="233" t="str">
        <f t="shared" si="0"/>
        <v xml:space="preserve">    89</v>
      </c>
      <c r="H60" s="233" t="str">
        <f>IF(ISBLANK($D60),"",IF(ISERROR(MATCH($U60,'Ent. Datos'!$V$6:$V$1015,0)),$U60,$W$3))</f>
        <v xml:space="preserve">    89</v>
      </c>
      <c r="I60" s="135"/>
      <c r="J60" s="136"/>
      <c r="K60" s="141" t="s">
        <v>501</v>
      </c>
      <c r="L60" s="141"/>
      <c r="M60" s="141"/>
      <c r="N60" s="141"/>
      <c r="O60" s="142"/>
      <c r="P60" s="142"/>
      <c r="Q60" s="142"/>
      <c r="R60" s="142"/>
      <c r="S60" s="142"/>
      <c r="T60" s="142"/>
      <c r="U60" s="143" t="str">
        <f t="shared" si="1"/>
        <v xml:space="preserve">    89</v>
      </c>
      <c r="V60" s="144"/>
    </row>
    <row r="61" spans="2:22" ht="33" customHeight="1" x14ac:dyDescent="0.3">
      <c r="B61" s="136">
        <f t="shared" si="2"/>
        <v>56</v>
      </c>
      <c r="C61" s="134" t="s">
        <v>38</v>
      </c>
      <c r="D61" s="132" t="s">
        <v>88</v>
      </c>
      <c r="E61" s="134" t="s">
        <v>50</v>
      </c>
      <c r="F61" s="318">
        <v>44603</v>
      </c>
      <c r="G61" s="233" t="str">
        <f t="shared" si="0"/>
        <v xml:space="preserve">    90</v>
      </c>
      <c r="H61" s="233" t="str">
        <f>IF(ISBLANK($D61),"",IF(ISERROR(MATCH($U61,'Ent. Datos'!$V$6:$V$1015,0)),$U61,$W$3))</f>
        <v xml:space="preserve">    90</v>
      </c>
      <c r="I61" s="135"/>
      <c r="J61" s="136"/>
      <c r="K61" s="141" t="s">
        <v>502</v>
      </c>
      <c r="L61" s="141"/>
      <c r="M61" s="141"/>
      <c r="N61" s="141"/>
      <c r="O61" s="142"/>
      <c r="P61" s="142"/>
      <c r="Q61" s="142"/>
      <c r="R61" s="142"/>
      <c r="S61" s="142"/>
      <c r="T61" s="142"/>
      <c r="U61" s="143" t="str">
        <f t="shared" si="1"/>
        <v xml:space="preserve">    90</v>
      </c>
      <c r="V61" s="144"/>
    </row>
    <row r="62" spans="2:22" ht="33" customHeight="1" x14ac:dyDescent="0.3">
      <c r="B62" s="136">
        <f t="shared" si="2"/>
        <v>57</v>
      </c>
      <c r="C62" s="134" t="s">
        <v>38</v>
      </c>
      <c r="D62" s="132" t="s">
        <v>144</v>
      </c>
      <c r="E62" s="134" t="s">
        <v>50</v>
      </c>
      <c r="F62" s="318">
        <v>44603</v>
      </c>
      <c r="G62" s="233" t="str">
        <f t="shared" si="0"/>
        <v xml:space="preserve">    91</v>
      </c>
      <c r="H62" s="233" t="str">
        <f>IF(ISBLANK($D62),"",IF(ISERROR(MATCH($U62,'Ent. Datos'!$V$6:$V$1015,0)),$U62,$W$3))</f>
        <v xml:space="preserve">    91</v>
      </c>
      <c r="I62" s="135"/>
      <c r="J62" s="136"/>
      <c r="K62" s="141" t="s">
        <v>503</v>
      </c>
      <c r="L62" s="141"/>
      <c r="M62" s="141"/>
      <c r="N62" s="141"/>
      <c r="O62" s="142"/>
      <c r="P62" s="142"/>
      <c r="Q62" s="142"/>
      <c r="R62" s="142"/>
      <c r="S62" s="142"/>
      <c r="T62" s="142"/>
      <c r="U62" s="143" t="str">
        <f t="shared" si="1"/>
        <v xml:space="preserve">    91</v>
      </c>
      <c r="V62" s="144"/>
    </row>
    <row r="63" spans="2:22" ht="33" customHeight="1" x14ac:dyDescent="0.3">
      <c r="B63" s="136">
        <f t="shared" si="2"/>
        <v>58</v>
      </c>
      <c r="C63" s="134" t="s">
        <v>38</v>
      </c>
      <c r="D63" s="132" t="s">
        <v>179</v>
      </c>
      <c r="E63" s="134" t="s">
        <v>50</v>
      </c>
      <c r="F63" s="318">
        <v>44603</v>
      </c>
      <c r="G63" s="233" t="str">
        <f t="shared" si="0"/>
        <v xml:space="preserve">    94</v>
      </c>
      <c r="H63" s="233" t="str">
        <f>IF(ISBLANK($D63),"",IF(ISERROR(MATCH($U63,'Ent. Datos'!$V$6:$V$1015,0)),$U63,$W$3))</f>
        <v xml:space="preserve">    94</v>
      </c>
      <c r="I63" s="135"/>
      <c r="J63" s="136"/>
      <c r="K63" s="141" t="s">
        <v>504</v>
      </c>
      <c r="L63" s="141"/>
      <c r="M63" s="141"/>
      <c r="N63" s="141"/>
      <c r="O63" s="142"/>
      <c r="P63" s="142"/>
      <c r="Q63" s="142"/>
      <c r="R63" s="142"/>
      <c r="S63" s="142"/>
      <c r="T63" s="142"/>
      <c r="U63" s="143" t="str">
        <f t="shared" si="1"/>
        <v xml:space="preserve">    94</v>
      </c>
      <c r="V63" s="144"/>
    </row>
    <row r="64" spans="2:22" ht="33" customHeight="1" x14ac:dyDescent="0.3">
      <c r="B64" s="136">
        <f t="shared" si="2"/>
        <v>59</v>
      </c>
      <c r="C64" s="134" t="s">
        <v>38</v>
      </c>
      <c r="D64" s="132" t="s">
        <v>168</v>
      </c>
      <c r="E64" s="134" t="s">
        <v>50</v>
      </c>
      <c r="F64" s="318">
        <v>44237</v>
      </c>
      <c r="G64" s="233" t="str">
        <f t="shared" si="0"/>
        <v xml:space="preserve">    95</v>
      </c>
      <c r="H64" s="233" t="str">
        <f>IF(ISBLANK($D64),"",IF(ISERROR(MATCH($U64,'Ent. Datos'!$V$6:$V$1015,0)),$U64,$W$3))</f>
        <v xml:space="preserve">    95</v>
      </c>
      <c r="I64" s="135"/>
      <c r="J64" s="136"/>
      <c r="K64" s="141" t="s">
        <v>505</v>
      </c>
      <c r="L64" s="141"/>
      <c r="M64" s="141"/>
      <c r="N64" s="141"/>
      <c r="O64" s="142"/>
      <c r="P64" s="142"/>
      <c r="Q64" s="142"/>
      <c r="R64" s="142"/>
      <c r="S64" s="142"/>
      <c r="T64" s="142"/>
      <c r="U64" s="143" t="str">
        <f t="shared" si="1"/>
        <v xml:space="preserve">    95</v>
      </c>
      <c r="V64" s="144"/>
    </row>
    <row r="65" spans="2:22" ht="33" customHeight="1" x14ac:dyDescent="0.3">
      <c r="B65" s="136">
        <f t="shared" si="2"/>
        <v>60</v>
      </c>
      <c r="C65" s="134" t="s">
        <v>38</v>
      </c>
      <c r="D65" s="132" t="s">
        <v>152</v>
      </c>
      <c r="E65" s="134" t="s">
        <v>50</v>
      </c>
      <c r="F65" s="318">
        <v>44603</v>
      </c>
      <c r="G65" s="233" t="str">
        <f t="shared" si="0"/>
        <v xml:space="preserve">    97</v>
      </c>
      <c r="H65" s="233" t="str">
        <f>IF(ISBLANK($D65),"",IF(ISERROR(MATCH($U65,'Ent. Datos'!$V$6:$V$1015,0)),$U65,$W$3))</f>
        <v xml:space="preserve">    97</v>
      </c>
      <c r="I65" s="135"/>
      <c r="J65" s="136"/>
      <c r="K65" s="141" t="s">
        <v>506</v>
      </c>
      <c r="L65" s="141"/>
      <c r="M65" s="141"/>
      <c r="N65" s="141"/>
      <c r="O65" s="142"/>
      <c r="P65" s="142"/>
      <c r="Q65" s="142"/>
      <c r="R65" s="142"/>
      <c r="S65" s="142"/>
      <c r="T65" s="142"/>
      <c r="U65" s="143" t="str">
        <f t="shared" si="1"/>
        <v xml:space="preserve">    97</v>
      </c>
      <c r="V65" s="144"/>
    </row>
    <row r="66" spans="2:22" ht="33" customHeight="1" x14ac:dyDescent="0.3">
      <c r="B66" s="136">
        <f t="shared" si="2"/>
        <v>61</v>
      </c>
      <c r="C66" s="134" t="s">
        <v>38</v>
      </c>
      <c r="D66" s="132" t="s">
        <v>237</v>
      </c>
      <c r="E66" s="134" t="s">
        <v>50</v>
      </c>
      <c r="F66" s="318">
        <v>44237</v>
      </c>
      <c r="G66" s="233" t="str">
        <f t="shared" si="0"/>
        <v xml:space="preserve">    98</v>
      </c>
      <c r="H66" s="233" t="str">
        <f>IF(ISBLANK($D66),"",IF(ISERROR(MATCH($U66,'Ent. Datos'!$V$6:$V$1015,0)),$U66,$W$3))</f>
        <v xml:space="preserve">    98</v>
      </c>
      <c r="I66" s="135"/>
      <c r="J66" s="136"/>
      <c r="K66" s="141" t="s">
        <v>507</v>
      </c>
      <c r="L66" s="141"/>
      <c r="M66" s="141"/>
      <c r="N66" s="141"/>
      <c r="O66" s="142"/>
      <c r="P66" s="142"/>
      <c r="Q66" s="142"/>
      <c r="R66" s="142"/>
      <c r="S66" s="142"/>
      <c r="T66" s="142"/>
      <c r="U66" s="143" t="str">
        <f t="shared" si="1"/>
        <v xml:space="preserve">    98</v>
      </c>
      <c r="V66" s="144"/>
    </row>
    <row r="67" spans="2:22" ht="33" customHeight="1" x14ac:dyDescent="0.3">
      <c r="B67" s="136">
        <f t="shared" si="2"/>
        <v>62</v>
      </c>
      <c r="C67" s="134" t="s">
        <v>38</v>
      </c>
      <c r="D67" s="132" t="s">
        <v>78</v>
      </c>
      <c r="E67" s="134" t="s">
        <v>50</v>
      </c>
      <c r="F67" s="318">
        <v>44414</v>
      </c>
      <c r="G67" s="233" t="str">
        <f t="shared" si="0"/>
        <v xml:space="preserve">    99</v>
      </c>
      <c r="H67" s="233" t="str">
        <f>IF(ISBLANK($D67),"",IF(ISERROR(MATCH($U67,'Ent. Datos'!$V$6:$V$1015,0)),$U67,$W$3))</f>
        <v xml:space="preserve">    99</v>
      </c>
      <c r="I67" s="135"/>
      <c r="J67" s="136"/>
      <c r="K67" s="141" t="s">
        <v>508</v>
      </c>
      <c r="L67" s="141"/>
      <c r="M67" s="141"/>
      <c r="N67" s="141"/>
      <c r="O67" s="142"/>
      <c r="P67" s="142"/>
      <c r="Q67" s="142"/>
      <c r="R67" s="142"/>
      <c r="S67" s="142"/>
      <c r="T67" s="142"/>
      <c r="U67" s="143" t="str">
        <f t="shared" si="1"/>
        <v xml:space="preserve">    99</v>
      </c>
      <c r="V67" s="144"/>
    </row>
    <row r="68" spans="2:22" ht="33" customHeight="1" x14ac:dyDescent="0.3">
      <c r="B68" s="136">
        <f t="shared" si="2"/>
        <v>63</v>
      </c>
      <c r="C68" s="134" t="s">
        <v>38</v>
      </c>
      <c r="D68" s="132" t="s">
        <v>102</v>
      </c>
      <c r="E68" s="134" t="s">
        <v>50</v>
      </c>
      <c r="F68" s="318">
        <v>44603</v>
      </c>
      <c r="G68" s="233" t="str">
        <f t="shared" si="0"/>
        <v xml:space="preserve">   100</v>
      </c>
      <c r="H68" s="233" t="str">
        <f>IF(ISBLANK($D68),"",IF(ISERROR(MATCH($U68,'Ent. Datos'!$V$6:$V$1015,0)),$U68,$W$3))</f>
        <v xml:space="preserve">   100</v>
      </c>
      <c r="I68" s="135"/>
      <c r="J68" s="136"/>
      <c r="K68" s="141" t="s">
        <v>509</v>
      </c>
      <c r="L68" s="141"/>
      <c r="M68" s="141"/>
      <c r="N68" s="141"/>
      <c r="O68" s="142"/>
      <c r="P68" s="142"/>
      <c r="Q68" s="142"/>
      <c r="R68" s="142"/>
      <c r="S68" s="142"/>
      <c r="T68" s="142"/>
      <c r="U68" s="143" t="str">
        <f t="shared" si="1"/>
        <v xml:space="preserve">   100</v>
      </c>
      <c r="V68" s="144"/>
    </row>
    <row r="69" spans="2:22" ht="33" customHeight="1" x14ac:dyDescent="0.3">
      <c r="B69" s="136">
        <f t="shared" si="2"/>
        <v>64</v>
      </c>
      <c r="C69" s="134" t="s">
        <v>38</v>
      </c>
      <c r="D69" s="132" t="s">
        <v>194</v>
      </c>
      <c r="E69" s="134" t="s">
        <v>50</v>
      </c>
      <c r="F69" s="318">
        <v>44567</v>
      </c>
      <c r="G69" s="233" t="str">
        <f t="shared" si="0"/>
        <v xml:space="preserve">   103</v>
      </c>
      <c r="H69" s="233" t="str">
        <f>IF(ISBLANK($D69),"",IF(ISERROR(MATCH($U69,'Ent. Datos'!$V$6:$V$1015,0)),$U69,$W$3))</f>
        <v xml:space="preserve">   103</v>
      </c>
      <c r="I69" s="135"/>
      <c r="J69" s="136"/>
      <c r="K69" s="141" t="s">
        <v>510</v>
      </c>
      <c r="L69" s="141"/>
      <c r="M69" s="141"/>
      <c r="N69" s="141"/>
      <c r="O69" s="142"/>
      <c r="P69" s="142"/>
      <c r="Q69" s="142"/>
      <c r="R69" s="142"/>
      <c r="S69" s="142"/>
      <c r="T69" s="142"/>
      <c r="U69" s="143" t="str">
        <f t="shared" si="1"/>
        <v xml:space="preserve">   103</v>
      </c>
      <c r="V69" s="144"/>
    </row>
    <row r="70" spans="2:22" ht="33" customHeight="1" x14ac:dyDescent="0.3">
      <c r="B70" s="136">
        <f t="shared" si="2"/>
        <v>65</v>
      </c>
      <c r="C70" s="134" t="s">
        <v>38</v>
      </c>
      <c r="D70" s="132" t="s">
        <v>113</v>
      </c>
      <c r="E70" s="134" t="s">
        <v>50</v>
      </c>
      <c r="F70" s="318">
        <v>44603</v>
      </c>
      <c r="G70" s="233" t="str">
        <f t="shared" ref="G70:G133" si="3">IF($V$3-$F70&gt;$V$1,$U70,"")</f>
        <v xml:space="preserve">   105</v>
      </c>
      <c r="H70" s="233" t="str">
        <f>IF(ISBLANK($D70),"",IF(ISERROR(MATCH($U70,'Ent. Datos'!$V$6:$V$1015,0)),$U70,$W$3))</f>
        <v xml:space="preserve">   105</v>
      </c>
      <c r="I70" s="135"/>
      <c r="J70" s="136"/>
      <c r="K70" s="141" t="s">
        <v>511</v>
      </c>
      <c r="L70" s="141"/>
      <c r="M70" s="141"/>
      <c r="N70" s="141"/>
      <c r="O70" s="142"/>
      <c r="P70" s="142"/>
      <c r="Q70" s="142"/>
      <c r="R70" s="142"/>
      <c r="S70" s="142"/>
      <c r="T70" s="142"/>
      <c r="U70" s="143" t="str">
        <f t="shared" ref="U70:U133" si="4">TEXT(TRIM(CLEAN($D70)),"??????")</f>
        <v xml:space="preserve">   105</v>
      </c>
      <c r="V70" s="144"/>
    </row>
    <row r="71" spans="2:22" ht="33" customHeight="1" x14ac:dyDescent="0.3">
      <c r="B71" s="136">
        <f t="shared" ref="B71:B134" si="5">ROW($A71)-ROW($A$5)</f>
        <v>66</v>
      </c>
      <c r="C71" s="134" t="s">
        <v>38</v>
      </c>
      <c r="D71" s="132" t="s">
        <v>105</v>
      </c>
      <c r="E71" s="134" t="s">
        <v>50</v>
      </c>
      <c r="F71" s="318">
        <v>44603</v>
      </c>
      <c r="G71" s="233" t="str">
        <f t="shared" si="3"/>
        <v xml:space="preserve">   106</v>
      </c>
      <c r="H71" s="233" t="str">
        <f>IF(ISBLANK($D71),"",IF(ISERROR(MATCH($U71,'Ent. Datos'!$V$6:$V$1015,0)),$U71,$W$3))</f>
        <v xml:space="preserve">   106</v>
      </c>
      <c r="I71" s="135"/>
      <c r="J71" s="136"/>
      <c r="K71" s="141" t="s">
        <v>512</v>
      </c>
      <c r="L71" s="141"/>
      <c r="M71" s="141"/>
      <c r="N71" s="141"/>
      <c r="O71" s="142"/>
      <c r="P71" s="142"/>
      <c r="Q71" s="142"/>
      <c r="R71" s="142"/>
      <c r="S71" s="142"/>
      <c r="T71" s="142"/>
      <c r="U71" s="143" t="str">
        <f t="shared" si="4"/>
        <v xml:space="preserve">   106</v>
      </c>
      <c r="V71" s="144"/>
    </row>
    <row r="72" spans="2:22" ht="33" customHeight="1" x14ac:dyDescent="0.3">
      <c r="B72" s="136">
        <f t="shared" si="5"/>
        <v>67</v>
      </c>
      <c r="C72" s="134" t="s">
        <v>38</v>
      </c>
      <c r="D72" s="132" t="s">
        <v>147</v>
      </c>
      <c r="E72" s="134" t="s">
        <v>50</v>
      </c>
      <c r="F72" s="318">
        <v>44603</v>
      </c>
      <c r="G72" s="233" t="str">
        <f t="shared" si="3"/>
        <v xml:space="preserve">   107</v>
      </c>
      <c r="H72" s="233" t="str">
        <f>IF(ISBLANK($D72),"",IF(ISERROR(MATCH($U72,'Ent. Datos'!$V$6:$V$1015,0)),$U72,$W$3))</f>
        <v xml:space="preserve">   107</v>
      </c>
      <c r="I72" s="135"/>
      <c r="J72" s="136"/>
      <c r="K72" s="141" t="s">
        <v>513</v>
      </c>
      <c r="L72" s="141"/>
      <c r="M72" s="141"/>
      <c r="N72" s="141"/>
      <c r="O72" s="142"/>
      <c r="P72" s="142"/>
      <c r="Q72" s="142"/>
      <c r="R72" s="142"/>
      <c r="S72" s="142"/>
      <c r="T72" s="142"/>
      <c r="U72" s="143" t="str">
        <f t="shared" si="4"/>
        <v xml:space="preserve">   107</v>
      </c>
      <c r="V72" s="144"/>
    </row>
    <row r="73" spans="2:22" ht="33" customHeight="1" x14ac:dyDescent="0.3">
      <c r="B73" s="136">
        <f t="shared" si="5"/>
        <v>68</v>
      </c>
      <c r="C73" s="134" t="s">
        <v>38</v>
      </c>
      <c r="D73" s="132" t="s">
        <v>225</v>
      </c>
      <c r="E73" s="134" t="s">
        <v>50</v>
      </c>
      <c r="F73" s="318">
        <v>44237</v>
      </c>
      <c r="G73" s="233" t="str">
        <f t="shared" si="3"/>
        <v xml:space="preserve">   108</v>
      </c>
      <c r="H73" s="233" t="str">
        <f>IF(ISBLANK($D73),"",IF(ISERROR(MATCH($U73,'Ent. Datos'!$V$6:$V$1015,0)),$U73,$W$3))</f>
        <v xml:space="preserve">   108</v>
      </c>
      <c r="I73" s="135"/>
      <c r="J73" s="136"/>
      <c r="K73" s="141" t="s">
        <v>514</v>
      </c>
      <c r="L73" s="141"/>
      <c r="M73" s="141"/>
      <c r="N73" s="141"/>
      <c r="O73" s="142"/>
      <c r="P73" s="142"/>
      <c r="Q73" s="142"/>
      <c r="R73" s="142"/>
      <c r="S73" s="142"/>
      <c r="T73" s="142"/>
      <c r="U73" s="143" t="str">
        <f t="shared" si="4"/>
        <v xml:space="preserve">   108</v>
      </c>
      <c r="V73" s="144"/>
    </row>
    <row r="74" spans="2:22" ht="33" customHeight="1" x14ac:dyDescent="0.3">
      <c r="B74" s="136">
        <f t="shared" si="5"/>
        <v>69</v>
      </c>
      <c r="C74" s="134" t="s">
        <v>38</v>
      </c>
      <c r="D74" s="132" t="s">
        <v>142</v>
      </c>
      <c r="E74" s="134" t="s">
        <v>50</v>
      </c>
      <c r="F74" s="318">
        <v>44567</v>
      </c>
      <c r="G74" s="233" t="str">
        <f t="shared" si="3"/>
        <v xml:space="preserve">   109</v>
      </c>
      <c r="H74" s="233" t="str">
        <f>IF(ISBLANK($D74),"",IF(ISERROR(MATCH($U74,'Ent. Datos'!$V$6:$V$1015,0)),$U74,$W$3))</f>
        <v xml:space="preserve">   109</v>
      </c>
      <c r="I74" s="135"/>
      <c r="J74" s="136"/>
      <c r="K74" s="141" t="s">
        <v>515</v>
      </c>
      <c r="L74" s="141"/>
      <c r="M74" s="141"/>
      <c r="N74" s="141"/>
      <c r="O74" s="142"/>
      <c r="P74" s="142"/>
      <c r="Q74" s="142"/>
      <c r="R74" s="142"/>
      <c r="S74" s="142"/>
      <c r="T74" s="142"/>
      <c r="U74" s="143" t="str">
        <f t="shared" si="4"/>
        <v xml:space="preserve">   109</v>
      </c>
      <c r="V74" s="144"/>
    </row>
    <row r="75" spans="2:22" ht="33" customHeight="1" x14ac:dyDescent="0.3">
      <c r="B75" s="136">
        <f t="shared" si="5"/>
        <v>70</v>
      </c>
      <c r="C75" s="134" t="s">
        <v>38</v>
      </c>
      <c r="D75" s="132" t="s">
        <v>226</v>
      </c>
      <c r="E75" s="134" t="s">
        <v>50</v>
      </c>
      <c r="F75" s="318">
        <v>44603</v>
      </c>
      <c r="G75" s="233" t="str">
        <f t="shared" si="3"/>
        <v xml:space="preserve">   110</v>
      </c>
      <c r="H75" s="233" t="str">
        <f>IF(ISBLANK($D75),"",IF(ISERROR(MATCH($U75,'Ent. Datos'!$V$6:$V$1015,0)),$U75,$W$3))</f>
        <v xml:space="preserve">   110</v>
      </c>
      <c r="I75" s="135"/>
      <c r="J75" s="136"/>
      <c r="K75" s="141" t="s">
        <v>516</v>
      </c>
      <c r="L75" s="141"/>
      <c r="M75" s="141"/>
      <c r="N75" s="141"/>
      <c r="O75" s="142"/>
      <c r="P75" s="142"/>
      <c r="Q75" s="142"/>
      <c r="R75" s="142"/>
      <c r="S75" s="142"/>
      <c r="T75" s="142"/>
      <c r="U75" s="143" t="str">
        <f t="shared" si="4"/>
        <v xml:space="preserve">   110</v>
      </c>
      <c r="V75" s="144"/>
    </row>
    <row r="76" spans="2:22" ht="33" customHeight="1" x14ac:dyDescent="0.3">
      <c r="B76" s="136">
        <f t="shared" si="5"/>
        <v>71</v>
      </c>
      <c r="C76" s="134" t="s">
        <v>38</v>
      </c>
      <c r="D76" s="132" t="s">
        <v>150</v>
      </c>
      <c r="E76" s="134" t="s">
        <v>50</v>
      </c>
      <c r="F76" s="318">
        <v>44603</v>
      </c>
      <c r="G76" s="233" t="str">
        <f t="shared" si="3"/>
        <v xml:space="preserve">   111</v>
      </c>
      <c r="H76" s="233" t="str">
        <f>IF(ISBLANK($D76),"",IF(ISERROR(MATCH($U76,'Ent. Datos'!$V$6:$V$1015,0)),$U76,$W$3))</f>
        <v xml:space="preserve">   111</v>
      </c>
      <c r="I76" s="135"/>
      <c r="J76" s="136"/>
      <c r="K76" s="141" t="s">
        <v>517</v>
      </c>
      <c r="L76" s="141"/>
      <c r="M76" s="141"/>
      <c r="N76" s="141"/>
      <c r="O76" s="142"/>
      <c r="P76" s="142"/>
      <c r="Q76" s="142"/>
      <c r="R76" s="142"/>
      <c r="S76" s="142"/>
      <c r="T76" s="142"/>
      <c r="U76" s="143" t="str">
        <f t="shared" si="4"/>
        <v xml:space="preserve">   111</v>
      </c>
      <c r="V76" s="144"/>
    </row>
    <row r="77" spans="2:22" ht="33" customHeight="1" x14ac:dyDescent="0.3">
      <c r="B77" s="136">
        <f t="shared" si="5"/>
        <v>72</v>
      </c>
      <c r="C77" s="134" t="s">
        <v>38</v>
      </c>
      <c r="D77" s="132" t="s">
        <v>112</v>
      </c>
      <c r="E77" s="134" t="s">
        <v>50</v>
      </c>
      <c r="F77" s="318">
        <v>44603</v>
      </c>
      <c r="G77" s="233" t="str">
        <f t="shared" si="3"/>
        <v xml:space="preserve">   113</v>
      </c>
      <c r="H77" s="233" t="str">
        <f>IF(ISBLANK($D77),"",IF(ISERROR(MATCH($U77,'Ent. Datos'!$V$6:$V$1015,0)),$U77,$W$3))</f>
        <v xml:space="preserve">   113</v>
      </c>
      <c r="I77" s="135"/>
      <c r="J77" s="136"/>
      <c r="K77" s="141" t="s">
        <v>518</v>
      </c>
      <c r="L77" s="141"/>
      <c r="M77" s="141"/>
      <c r="N77" s="141"/>
      <c r="O77" s="142"/>
      <c r="P77" s="142"/>
      <c r="Q77" s="142"/>
      <c r="R77" s="142"/>
      <c r="S77" s="142"/>
      <c r="T77" s="142"/>
      <c r="U77" s="143" t="str">
        <f t="shared" si="4"/>
        <v xml:space="preserve">   113</v>
      </c>
      <c r="V77" s="144"/>
    </row>
    <row r="78" spans="2:22" ht="33" customHeight="1" x14ac:dyDescent="0.3">
      <c r="B78" s="136">
        <f t="shared" si="5"/>
        <v>73</v>
      </c>
      <c r="C78" s="134" t="s">
        <v>38</v>
      </c>
      <c r="D78" s="132" t="s">
        <v>155</v>
      </c>
      <c r="E78" s="134" t="s">
        <v>50</v>
      </c>
      <c r="F78" s="318">
        <v>44603</v>
      </c>
      <c r="G78" s="233" t="str">
        <f t="shared" si="3"/>
        <v xml:space="preserve">   114</v>
      </c>
      <c r="H78" s="233" t="str">
        <f>IF(ISBLANK($D78),"",IF(ISERROR(MATCH($U78,'Ent. Datos'!$V$6:$V$1015,0)),$U78,$W$3))</f>
        <v xml:space="preserve">   114</v>
      </c>
      <c r="I78" s="135"/>
      <c r="J78" s="136"/>
      <c r="K78" s="141" t="s">
        <v>519</v>
      </c>
      <c r="L78" s="141"/>
      <c r="M78" s="141"/>
      <c r="N78" s="141"/>
      <c r="O78" s="142"/>
      <c r="P78" s="142"/>
      <c r="Q78" s="142"/>
      <c r="R78" s="142"/>
      <c r="S78" s="142"/>
      <c r="T78" s="142"/>
      <c r="U78" s="143" t="str">
        <f t="shared" si="4"/>
        <v xml:space="preserve">   114</v>
      </c>
      <c r="V78" s="144"/>
    </row>
    <row r="79" spans="2:22" ht="33" customHeight="1" x14ac:dyDescent="0.3">
      <c r="B79" s="136">
        <f t="shared" si="5"/>
        <v>74</v>
      </c>
      <c r="C79" s="134" t="s">
        <v>38</v>
      </c>
      <c r="D79" s="132" t="s">
        <v>95</v>
      </c>
      <c r="E79" s="134" t="s">
        <v>50</v>
      </c>
      <c r="F79" s="318">
        <v>44603</v>
      </c>
      <c r="G79" s="233" t="str">
        <f t="shared" si="3"/>
        <v xml:space="preserve">   115</v>
      </c>
      <c r="H79" s="233" t="str">
        <f>IF(ISBLANK($D79),"",IF(ISERROR(MATCH($U79,'Ent. Datos'!$V$6:$V$1015,0)),$U79,$W$3))</f>
        <v xml:space="preserve">   115</v>
      </c>
      <c r="I79" s="135"/>
      <c r="J79" s="136"/>
      <c r="K79" s="141" t="s">
        <v>520</v>
      </c>
      <c r="L79" s="141"/>
      <c r="M79" s="141"/>
      <c r="N79" s="141"/>
      <c r="O79" s="142"/>
      <c r="P79" s="142"/>
      <c r="Q79" s="142"/>
      <c r="R79" s="142"/>
      <c r="S79" s="142"/>
      <c r="T79" s="142"/>
      <c r="U79" s="143" t="str">
        <f t="shared" si="4"/>
        <v xml:space="preserve">   115</v>
      </c>
      <c r="V79" s="144"/>
    </row>
    <row r="80" spans="2:22" ht="33" customHeight="1" x14ac:dyDescent="0.3">
      <c r="B80" s="136">
        <f t="shared" si="5"/>
        <v>75</v>
      </c>
      <c r="C80" s="134" t="s">
        <v>38</v>
      </c>
      <c r="D80" s="132" t="s">
        <v>186</v>
      </c>
      <c r="E80" s="134" t="s">
        <v>50</v>
      </c>
      <c r="F80" s="318">
        <v>44603</v>
      </c>
      <c r="G80" s="233" t="str">
        <f t="shared" si="3"/>
        <v xml:space="preserve">   116</v>
      </c>
      <c r="H80" s="233" t="str">
        <f>IF(ISBLANK($D80),"",IF(ISERROR(MATCH($U80,'Ent. Datos'!$V$6:$V$1015,0)),$U80,$W$3))</f>
        <v xml:space="preserve">   116</v>
      </c>
      <c r="I80" s="135"/>
      <c r="J80" s="136"/>
      <c r="K80" s="141" t="s">
        <v>521</v>
      </c>
      <c r="L80" s="141"/>
      <c r="M80" s="141"/>
      <c r="N80" s="141"/>
      <c r="O80" s="142"/>
      <c r="P80" s="142"/>
      <c r="Q80" s="142"/>
      <c r="R80" s="142"/>
      <c r="S80" s="142"/>
      <c r="T80" s="142"/>
      <c r="U80" s="143" t="str">
        <f t="shared" si="4"/>
        <v xml:space="preserve">   116</v>
      </c>
      <c r="V80" s="144"/>
    </row>
    <row r="81" spans="2:22" ht="33" customHeight="1" x14ac:dyDescent="0.3">
      <c r="B81" s="136">
        <f t="shared" si="5"/>
        <v>76</v>
      </c>
      <c r="C81" s="134" t="s">
        <v>38</v>
      </c>
      <c r="D81" s="132" t="s">
        <v>143</v>
      </c>
      <c r="E81" s="134" t="s">
        <v>50</v>
      </c>
      <c r="F81" s="318">
        <v>44603</v>
      </c>
      <c r="G81" s="233" t="str">
        <f t="shared" si="3"/>
        <v xml:space="preserve">   117</v>
      </c>
      <c r="H81" s="233" t="str">
        <f>IF(ISBLANK($D81),"",IF(ISERROR(MATCH($U81,'Ent. Datos'!$V$6:$V$1015,0)),$U81,$W$3))</f>
        <v xml:space="preserve">   117</v>
      </c>
      <c r="I81" s="135"/>
      <c r="J81" s="136"/>
      <c r="K81" s="141" t="s">
        <v>522</v>
      </c>
      <c r="L81" s="141"/>
      <c r="M81" s="141"/>
      <c r="N81" s="141"/>
      <c r="O81" s="142"/>
      <c r="P81" s="142"/>
      <c r="Q81" s="142"/>
      <c r="R81" s="142"/>
      <c r="S81" s="142"/>
      <c r="T81" s="142"/>
      <c r="U81" s="143" t="str">
        <f t="shared" si="4"/>
        <v xml:space="preserve">   117</v>
      </c>
      <c r="V81" s="144"/>
    </row>
    <row r="82" spans="2:22" ht="33" customHeight="1" x14ac:dyDescent="0.3">
      <c r="B82" s="136">
        <f t="shared" si="5"/>
        <v>77</v>
      </c>
      <c r="C82" s="134" t="s">
        <v>38</v>
      </c>
      <c r="D82" s="132" t="s">
        <v>79</v>
      </c>
      <c r="E82" s="134" t="s">
        <v>50</v>
      </c>
      <c r="F82" s="318">
        <v>44603</v>
      </c>
      <c r="G82" s="233" t="str">
        <f t="shared" si="3"/>
        <v xml:space="preserve">   118</v>
      </c>
      <c r="H82" s="233" t="str">
        <f>IF(ISBLANK($D82),"",IF(ISERROR(MATCH($U82,'Ent. Datos'!$V$6:$V$1015,0)),$U82,$W$3))</f>
        <v xml:space="preserve">   118</v>
      </c>
      <c r="I82" s="135"/>
      <c r="J82" s="136"/>
      <c r="K82" s="141" t="s">
        <v>523</v>
      </c>
      <c r="L82" s="141"/>
      <c r="M82" s="141"/>
      <c r="N82" s="141"/>
      <c r="O82" s="142"/>
      <c r="P82" s="142"/>
      <c r="Q82" s="142"/>
      <c r="R82" s="142"/>
      <c r="S82" s="142"/>
      <c r="T82" s="142"/>
      <c r="U82" s="143" t="str">
        <f t="shared" si="4"/>
        <v xml:space="preserve">   118</v>
      </c>
      <c r="V82" s="144"/>
    </row>
    <row r="83" spans="2:22" ht="33" customHeight="1" x14ac:dyDescent="0.3">
      <c r="B83" s="136">
        <f t="shared" si="5"/>
        <v>78</v>
      </c>
      <c r="C83" s="134" t="s">
        <v>37</v>
      </c>
      <c r="D83" s="132" t="s">
        <v>263</v>
      </c>
      <c r="E83" s="134" t="s">
        <v>50</v>
      </c>
      <c r="F83" s="318">
        <v>44603</v>
      </c>
      <c r="G83" s="233" t="str">
        <f t="shared" si="3"/>
        <v xml:space="preserve">   127</v>
      </c>
      <c r="H83" s="233" t="str">
        <f>IF(ISBLANK($D83),"",IF(ISERROR(MATCH($U83,'Ent. Datos'!$V$6:$V$1015,0)),$U83,$W$3))</f>
        <v xml:space="preserve">   127</v>
      </c>
      <c r="I83" s="135"/>
      <c r="J83" s="136"/>
      <c r="K83" s="141" t="s">
        <v>524</v>
      </c>
      <c r="L83" s="141"/>
      <c r="M83" s="141"/>
      <c r="N83" s="141"/>
      <c r="O83" s="142"/>
      <c r="P83" s="142"/>
      <c r="Q83" s="142"/>
      <c r="R83" s="142"/>
      <c r="S83" s="142"/>
      <c r="T83" s="142"/>
      <c r="U83" s="143" t="str">
        <f t="shared" si="4"/>
        <v xml:space="preserve">   127</v>
      </c>
      <c r="V83" s="144"/>
    </row>
    <row r="84" spans="2:22" ht="33" customHeight="1" x14ac:dyDescent="0.3">
      <c r="B84" s="136">
        <f t="shared" si="5"/>
        <v>79</v>
      </c>
      <c r="C84" s="134" t="s">
        <v>37</v>
      </c>
      <c r="D84" s="132" t="s">
        <v>264</v>
      </c>
      <c r="E84" s="134" t="s">
        <v>50</v>
      </c>
      <c r="F84" s="318">
        <v>44603</v>
      </c>
      <c r="G84" s="233" t="str">
        <f t="shared" si="3"/>
        <v xml:space="preserve">   128</v>
      </c>
      <c r="H84" s="233" t="str">
        <f>IF(ISBLANK($D84),"",IF(ISERROR(MATCH($U84,'Ent. Datos'!$V$6:$V$1015,0)),$U84,$W$3))</f>
        <v xml:space="preserve">   128</v>
      </c>
      <c r="I84" s="135"/>
      <c r="J84" s="136"/>
      <c r="K84" s="141" t="s">
        <v>525</v>
      </c>
      <c r="L84" s="141"/>
      <c r="M84" s="141"/>
      <c r="N84" s="141"/>
      <c r="O84" s="142"/>
      <c r="P84" s="142"/>
      <c r="Q84" s="142"/>
      <c r="R84" s="142"/>
      <c r="S84" s="142"/>
      <c r="T84" s="142"/>
      <c r="U84" s="143" t="str">
        <f t="shared" si="4"/>
        <v xml:space="preserve">   128</v>
      </c>
      <c r="V84" s="144"/>
    </row>
    <row r="85" spans="2:22" ht="33" customHeight="1" x14ac:dyDescent="0.3">
      <c r="B85" s="136">
        <f t="shared" si="5"/>
        <v>80</v>
      </c>
      <c r="C85" s="134" t="s">
        <v>40</v>
      </c>
      <c r="D85" s="132" t="s">
        <v>265</v>
      </c>
      <c r="E85" s="134" t="s">
        <v>50</v>
      </c>
      <c r="F85" s="318">
        <v>44237</v>
      </c>
      <c r="G85" s="233" t="str">
        <f t="shared" si="3"/>
        <v xml:space="preserve">   129</v>
      </c>
      <c r="H85" s="233" t="str">
        <f>IF(ISBLANK($D85),"",IF(ISERROR(MATCH($U85,'Ent. Datos'!$V$6:$V$1015,0)),$U85,$W$3))</f>
        <v xml:space="preserve">   129</v>
      </c>
      <c r="I85" s="135"/>
      <c r="J85" s="136"/>
      <c r="K85" s="141" t="s">
        <v>526</v>
      </c>
      <c r="L85" s="141"/>
      <c r="M85" s="141"/>
      <c r="N85" s="141"/>
      <c r="O85" s="142"/>
      <c r="P85" s="142"/>
      <c r="Q85" s="142"/>
      <c r="R85" s="142"/>
      <c r="S85" s="142"/>
      <c r="T85" s="142"/>
      <c r="U85" s="143" t="str">
        <f t="shared" si="4"/>
        <v xml:space="preserve">   129</v>
      </c>
      <c r="V85" s="144"/>
    </row>
    <row r="86" spans="2:22" ht="33" customHeight="1" x14ac:dyDescent="0.3">
      <c r="B86" s="136">
        <f t="shared" si="5"/>
        <v>81</v>
      </c>
      <c r="C86" s="134" t="s">
        <v>38</v>
      </c>
      <c r="D86" s="132" t="s">
        <v>267</v>
      </c>
      <c r="E86" s="134" t="s">
        <v>50</v>
      </c>
      <c r="F86" s="318">
        <v>44603</v>
      </c>
      <c r="G86" s="233" t="str">
        <f t="shared" si="3"/>
        <v xml:space="preserve">   131</v>
      </c>
      <c r="H86" s="233" t="str">
        <f>IF(ISBLANK($D86),"",IF(ISERROR(MATCH($U86,'Ent. Datos'!$V$6:$V$1015,0)),$U86,$W$3))</f>
        <v xml:space="preserve">   131</v>
      </c>
      <c r="I86" s="135"/>
      <c r="J86" s="136"/>
      <c r="K86" s="141" t="s">
        <v>527</v>
      </c>
      <c r="L86" s="141"/>
      <c r="M86" s="141"/>
      <c r="N86" s="141"/>
      <c r="O86" s="142"/>
      <c r="P86" s="142"/>
      <c r="Q86" s="142"/>
      <c r="R86" s="142"/>
      <c r="S86" s="142"/>
      <c r="T86" s="142"/>
      <c r="U86" s="143" t="str">
        <f t="shared" si="4"/>
        <v xml:space="preserve">   131</v>
      </c>
      <c r="V86" s="144"/>
    </row>
    <row r="87" spans="2:22" ht="33" customHeight="1" x14ac:dyDescent="0.3">
      <c r="B87" s="136">
        <f t="shared" si="5"/>
        <v>82</v>
      </c>
      <c r="C87" s="134" t="s">
        <v>40</v>
      </c>
      <c r="D87" s="132" t="s">
        <v>268</v>
      </c>
      <c r="E87" s="134" t="s">
        <v>50</v>
      </c>
      <c r="F87" s="318">
        <v>44237</v>
      </c>
      <c r="G87" s="233" t="str">
        <f t="shared" si="3"/>
        <v xml:space="preserve">   132</v>
      </c>
      <c r="H87" s="233" t="str">
        <f>IF(ISBLANK($D87),"",IF(ISERROR(MATCH($U87,'Ent. Datos'!$V$6:$V$1015,0)),$U87,$W$3))</f>
        <v xml:space="preserve">   132</v>
      </c>
      <c r="I87" s="135"/>
      <c r="J87" s="136"/>
      <c r="K87" s="141" t="s">
        <v>528</v>
      </c>
      <c r="L87" s="141"/>
      <c r="M87" s="141"/>
      <c r="N87" s="141"/>
      <c r="O87" s="142"/>
      <c r="P87" s="142"/>
      <c r="Q87" s="142"/>
      <c r="R87" s="142"/>
      <c r="S87" s="142"/>
      <c r="T87" s="142"/>
      <c r="U87" s="143" t="str">
        <f t="shared" si="4"/>
        <v xml:space="preserve">   132</v>
      </c>
      <c r="V87" s="144"/>
    </row>
    <row r="88" spans="2:22" ht="33" customHeight="1" x14ac:dyDescent="0.3">
      <c r="B88" s="136">
        <f t="shared" si="5"/>
        <v>83</v>
      </c>
      <c r="C88" s="134" t="s">
        <v>37</v>
      </c>
      <c r="D88" s="132" t="s">
        <v>269</v>
      </c>
      <c r="E88" s="134" t="s">
        <v>50</v>
      </c>
      <c r="F88" s="318">
        <v>44603</v>
      </c>
      <c r="G88" s="233" t="str">
        <f t="shared" si="3"/>
        <v xml:space="preserve">   133</v>
      </c>
      <c r="H88" s="233" t="str">
        <f>IF(ISBLANK($D88),"",IF(ISERROR(MATCH($U88,'Ent. Datos'!$V$6:$V$1015,0)),$U88,$W$3))</f>
        <v xml:space="preserve">   133</v>
      </c>
      <c r="I88" s="135"/>
      <c r="J88" s="136"/>
      <c r="K88" s="141" t="s">
        <v>529</v>
      </c>
      <c r="L88" s="141"/>
      <c r="M88" s="141"/>
      <c r="N88" s="141"/>
      <c r="O88" s="142"/>
      <c r="P88" s="142"/>
      <c r="Q88" s="142"/>
      <c r="R88" s="142"/>
      <c r="S88" s="142"/>
      <c r="T88" s="142"/>
      <c r="U88" s="143" t="str">
        <f t="shared" si="4"/>
        <v xml:space="preserve">   133</v>
      </c>
      <c r="V88" s="144"/>
    </row>
    <row r="89" spans="2:22" ht="33" customHeight="1" x14ac:dyDescent="0.3">
      <c r="B89" s="136">
        <f t="shared" si="5"/>
        <v>84</v>
      </c>
      <c r="C89" s="134" t="s">
        <v>37</v>
      </c>
      <c r="D89" s="132" t="s">
        <v>270</v>
      </c>
      <c r="E89" s="134" t="s">
        <v>50</v>
      </c>
      <c r="F89" s="318">
        <v>44567</v>
      </c>
      <c r="G89" s="233" t="str">
        <f t="shared" si="3"/>
        <v xml:space="preserve">   134</v>
      </c>
      <c r="H89" s="233" t="str">
        <f>IF(ISBLANK($D89),"",IF(ISERROR(MATCH($U89,'Ent. Datos'!$V$6:$V$1015,0)),$U89,$W$3))</f>
        <v xml:space="preserve">   134</v>
      </c>
      <c r="I89" s="135"/>
      <c r="J89" s="136"/>
      <c r="K89" s="141" t="s">
        <v>530</v>
      </c>
      <c r="L89" s="141"/>
      <c r="M89" s="141"/>
      <c r="N89" s="141"/>
      <c r="O89" s="142"/>
      <c r="P89" s="142"/>
      <c r="Q89" s="142"/>
      <c r="R89" s="142"/>
      <c r="S89" s="142"/>
      <c r="T89" s="142"/>
      <c r="U89" s="143" t="str">
        <f t="shared" si="4"/>
        <v xml:space="preserve">   134</v>
      </c>
      <c r="V89" s="144"/>
    </row>
    <row r="90" spans="2:22" ht="33" customHeight="1" x14ac:dyDescent="0.3">
      <c r="B90" s="136">
        <f t="shared" si="5"/>
        <v>85</v>
      </c>
      <c r="C90" s="134" t="s">
        <v>40</v>
      </c>
      <c r="D90" s="132" t="s">
        <v>271</v>
      </c>
      <c r="E90" s="134" t="s">
        <v>50</v>
      </c>
      <c r="F90" s="318">
        <v>44603</v>
      </c>
      <c r="G90" s="233" t="str">
        <f t="shared" si="3"/>
        <v xml:space="preserve">   136</v>
      </c>
      <c r="H90" s="233" t="str">
        <f>IF(ISBLANK($D90),"",IF(ISERROR(MATCH($U90,'Ent. Datos'!$V$6:$V$1015,0)),$U90,$W$3))</f>
        <v xml:space="preserve">   136</v>
      </c>
      <c r="I90" s="135"/>
      <c r="J90" s="136"/>
      <c r="K90" s="141" t="s">
        <v>531</v>
      </c>
      <c r="L90" s="141"/>
      <c r="M90" s="141"/>
      <c r="N90" s="141"/>
      <c r="O90" s="142"/>
      <c r="P90" s="142"/>
      <c r="Q90" s="142"/>
      <c r="R90" s="142"/>
      <c r="S90" s="142"/>
      <c r="T90" s="142"/>
      <c r="U90" s="143" t="str">
        <f t="shared" si="4"/>
        <v xml:space="preserve">   136</v>
      </c>
      <c r="V90" s="144"/>
    </row>
    <row r="91" spans="2:22" ht="33" customHeight="1" x14ac:dyDescent="0.3">
      <c r="B91" s="136">
        <f t="shared" si="5"/>
        <v>86</v>
      </c>
      <c r="C91" s="134" t="s">
        <v>37</v>
      </c>
      <c r="D91" s="132" t="s">
        <v>275</v>
      </c>
      <c r="E91" s="134" t="s">
        <v>50</v>
      </c>
      <c r="F91" s="318">
        <v>44603</v>
      </c>
      <c r="G91" s="233" t="str">
        <f t="shared" si="3"/>
        <v xml:space="preserve">   138</v>
      </c>
      <c r="H91" s="233" t="str">
        <f>IF(ISBLANK($D91),"",IF(ISERROR(MATCH($U91,'Ent. Datos'!$V$6:$V$1015,0)),$U91,$W$3))</f>
        <v xml:space="preserve">   138</v>
      </c>
      <c r="I91" s="135"/>
      <c r="J91" s="136"/>
      <c r="K91" s="141" t="s">
        <v>532</v>
      </c>
      <c r="L91" s="141"/>
      <c r="M91" s="141"/>
      <c r="N91" s="141"/>
      <c r="O91" s="142"/>
      <c r="P91" s="142"/>
      <c r="Q91" s="142"/>
      <c r="R91" s="142"/>
      <c r="S91" s="142"/>
      <c r="T91" s="142"/>
      <c r="U91" s="143" t="str">
        <f t="shared" si="4"/>
        <v xml:space="preserve">   138</v>
      </c>
      <c r="V91" s="144"/>
    </row>
    <row r="92" spans="2:22" ht="33" customHeight="1" x14ac:dyDescent="0.3">
      <c r="B92" s="136">
        <f t="shared" si="5"/>
        <v>87</v>
      </c>
      <c r="C92" s="134" t="s">
        <v>37</v>
      </c>
      <c r="D92" s="132" t="s">
        <v>276</v>
      </c>
      <c r="E92" s="134" t="s">
        <v>50</v>
      </c>
      <c r="F92" s="318">
        <v>44603</v>
      </c>
      <c r="G92" s="233" t="str">
        <f t="shared" si="3"/>
        <v xml:space="preserve">   139</v>
      </c>
      <c r="H92" s="233" t="str">
        <f>IF(ISBLANK($D92),"",IF(ISERROR(MATCH($U92,'Ent. Datos'!$V$6:$V$1015,0)),$U92,$W$3))</f>
        <v xml:space="preserve">   139</v>
      </c>
      <c r="I92" s="135"/>
      <c r="J92" s="136"/>
      <c r="K92" s="141" t="s">
        <v>533</v>
      </c>
      <c r="L92" s="141"/>
      <c r="M92" s="141"/>
      <c r="N92" s="141"/>
      <c r="O92" s="142"/>
      <c r="P92" s="142"/>
      <c r="Q92" s="142"/>
      <c r="R92" s="142"/>
      <c r="S92" s="142"/>
      <c r="T92" s="142"/>
      <c r="U92" s="143" t="str">
        <f t="shared" si="4"/>
        <v xml:space="preserve">   139</v>
      </c>
      <c r="V92" s="144"/>
    </row>
    <row r="93" spans="2:22" ht="33" customHeight="1" x14ac:dyDescent="0.3">
      <c r="B93" s="136">
        <f t="shared" si="5"/>
        <v>88</v>
      </c>
      <c r="C93" s="134" t="s">
        <v>37</v>
      </c>
      <c r="D93" s="132" t="s">
        <v>278</v>
      </c>
      <c r="E93" s="134" t="s">
        <v>50</v>
      </c>
      <c r="F93" s="318">
        <v>44603</v>
      </c>
      <c r="G93" s="233" t="str">
        <f t="shared" si="3"/>
        <v xml:space="preserve">   140</v>
      </c>
      <c r="H93" s="233" t="str">
        <f>IF(ISBLANK($D93),"",IF(ISERROR(MATCH($U93,'Ent. Datos'!$V$6:$V$1015,0)),$U93,$W$3))</f>
        <v xml:space="preserve">   140</v>
      </c>
      <c r="I93" s="135"/>
      <c r="J93" s="136"/>
      <c r="K93" s="141" t="s">
        <v>534</v>
      </c>
      <c r="L93" s="141"/>
      <c r="M93" s="141"/>
      <c r="N93" s="141"/>
      <c r="O93" s="142"/>
      <c r="P93" s="142"/>
      <c r="Q93" s="142"/>
      <c r="R93" s="142"/>
      <c r="S93" s="142"/>
      <c r="T93" s="142"/>
      <c r="U93" s="143" t="str">
        <f t="shared" si="4"/>
        <v xml:space="preserve">   140</v>
      </c>
      <c r="V93" s="144"/>
    </row>
    <row r="94" spans="2:22" ht="33" customHeight="1" x14ac:dyDescent="0.3">
      <c r="B94" s="136">
        <f t="shared" si="5"/>
        <v>89</v>
      </c>
      <c r="C94" s="134" t="s">
        <v>37</v>
      </c>
      <c r="D94" s="132" t="s">
        <v>283</v>
      </c>
      <c r="E94" s="134" t="s">
        <v>50</v>
      </c>
      <c r="F94" s="318">
        <v>44603</v>
      </c>
      <c r="G94" s="233" t="str">
        <f t="shared" si="3"/>
        <v xml:space="preserve">   144</v>
      </c>
      <c r="H94" s="233" t="str">
        <f>IF(ISBLANK($D94),"",IF(ISERROR(MATCH($U94,'Ent. Datos'!$V$6:$V$1015,0)),$U94,$W$3))</f>
        <v xml:space="preserve">   144</v>
      </c>
      <c r="I94" s="135"/>
      <c r="J94" s="136"/>
      <c r="K94" s="141" t="s">
        <v>535</v>
      </c>
      <c r="L94" s="141"/>
      <c r="M94" s="141"/>
      <c r="N94" s="141"/>
      <c r="O94" s="142"/>
      <c r="P94" s="142"/>
      <c r="Q94" s="142"/>
      <c r="R94" s="142"/>
      <c r="S94" s="142"/>
      <c r="T94" s="142"/>
      <c r="U94" s="143" t="str">
        <f t="shared" si="4"/>
        <v xml:space="preserve">   144</v>
      </c>
      <c r="V94" s="144"/>
    </row>
    <row r="95" spans="2:22" ht="33" customHeight="1" x14ac:dyDescent="0.3">
      <c r="B95" s="136">
        <f t="shared" si="5"/>
        <v>90</v>
      </c>
      <c r="C95" s="134" t="s">
        <v>37</v>
      </c>
      <c r="D95" s="132" t="s">
        <v>285</v>
      </c>
      <c r="E95" s="134" t="s">
        <v>50</v>
      </c>
      <c r="F95" s="318">
        <v>44567</v>
      </c>
      <c r="G95" s="233" t="str">
        <f t="shared" si="3"/>
        <v xml:space="preserve">   148</v>
      </c>
      <c r="H95" s="233" t="str">
        <f>IF(ISBLANK($D95),"",IF(ISERROR(MATCH($U95,'Ent. Datos'!$V$6:$V$1015,0)),$U95,$W$3))</f>
        <v xml:space="preserve">   148</v>
      </c>
      <c r="I95" s="135"/>
      <c r="J95" s="136"/>
      <c r="K95" s="141" t="s">
        <v>536</v>
      </c>
      <c r="L95" s="141"/>
      <c r="M95" s="141"/>
      <c r="N95" s="141"/>
      <c r="O95" s="142"/>
      <c r="P95" s="142"/>
      <c r="Q95" s="142"/>
      <c r="R95" s="142"/>
      <c r="S95" s="142"/>
      <c r="T95" s="142"/>
      <c r="U95" s="143" t="str">
        <f t="shared" si="4"/>
        <v xml:space="preserve">   148</v>
      </c>
      <c r="V95" s="144"/>
    </row>
    <row r="96" spans="2:22" ht="33" customHeight="1" x14ac:dyDescent="0.3">
      <c r="B96" s="136">
        <f t="shared" si="5"/>
        <v>91</v>
      </c>
      <c r="C96" s="134" t="s">
        <v>37</v>
      </c>
      <c r="D96" s="132" t="s">
        <v>282</v>
      </c>
      <c r="E96" s="134" t="s">
        <v>50</v>
      </c>
      <c r="F96" s="318">
        <v>44603</v>
      </c>
      <c r="G96" s="233" t="str">
        <f t="shared" si="3"/>
        <v xml:space="preserve">   149</v>
      </c>
      <c r="H96" s="233" t="str">
        <f>IF(ISBLANK($D96),"",IF(ISERROR(MATCH($U96,'Ent. Datos'!$V$6:$V$1015,0)),$U96,$W$3))</f>
        <v xml:space="preserve">   149</v>
      </c>
      <c r="I96" s="135"/>
      <c r="J96" s="136"/>
      <c r="K96" s="141" t="s">
        <v>537</v>
      </c>
      <c r="L96" s="141"/>
      <c r="M96" s="141"/>
      <c r="N96" s="141"/>
      <c r="O96" s="142"/>
      <c r="P96" s="142"/>
      <c r="Q96" s="142"/>
      <c r="R96" s="142"/>
      <c r="S96" s="142"/>
      <c r="T96" s="142"/>
      <c r="U96" s="143" t="str">
        <f t="shared" si="4"/>
        <v xml:space="preserve">   149</v>
      </c>
      <c r="V96" s="144"/>
    </row>
    <row r="97" spans="2:22" ht="33" customHeight="1" x14ac:dyDescent="0.3">
      <c r="B97" s="136">
        <f t="shared" si="5"/>
        <v>92</v>
      </c>
      <c r="C97" s="134" t="s">
        <v>37</v>
      </c>
      <c r="D97" s="132" t="s">
        <v>281</v>
      </c>
      <c r="E97" s="134" t="s">
        <v>50</v>
      </c>
      <c r="F97" s="318">
        <v>44603</v>
      </c>
      <c r="G97" s="233" t="str">
        <f t="shared" si="3"/>
        <v xml:space="preserve">   150</v>
      </c>
      <c r="H97" s="233" t="str">
        <f>IF(ISBLANK($D97),"",IF(ISERROR(MATCH($U97,'Ent. Datos'!$V$6:$V$1015,0)),$U97,$W$3))</f>
        <v xml:space="preserve">   150</v>
      </c>
      <c r="I97" s="135"/>
      <c r="J97" s="136"/>
      <c r="K97" s="141" t="s">
        <v>538</v>
      </c>
      <c r="L97" s="141"/>
      <c r="M97" s="141"/>
      <c r="N97" s="141"/>
      <c r="O97" s="142"/>
      <c r="P97" s="142"/>
      <c r="Q97" s="142"/>
      <c r="R97" s="142"/>
      <c r="S97" s="142"/>
      <c r="T97" s="142"/>
      <c r="U97" s="143" t="str">
        <f t="shared" si="4"/>
        <v xml:space="preserve">   150</v>
      </c>
      <c r="V97" s="144"/>
    </row>
    <row r="98" spans="2:22" ht="33" customHeight="1" x14ac:dyDescent="0.3">
      <c r="B98" s="136">
        <f t="shared" si="5"/>
        <v>93</v>
      </c>
      <c r="C98" s="134" t="s">
        <v>40</v>
      </c>
      <c r="D98" s="132" t="s">
        <v>287</v>
      </c>
      <c r="E98" s="134" t="s">
        <v>50</v>
      </c>
      <c r="F98" s="318">
        <v>44237</v>
      </c>
      <c r="G98" s="233" t="str">
        <f t="shared" si="3"/>
        <v xml:space="preserve">   152</v>
      </c>
      <c r="H98" s="233" t="str">
        <f>IF(ISBLANK($D98),"",IF(ISERROR(MATCH($U98,'Ent. Datos'!$V$6:$V$1015,0)),$U98,$W$3))</f>
        <v xml:space="preserve">   152</v>
      </c>
      <c r="I98" s="135"/>
      <c r="J98" s="136"/>
      <c r="K98" s="141" t="s">
        <v>539</v>
      </c>
      <c r="L98" s="141"/>
      <c r="M98" s="141"/>
      <c r="N98" s="141"/>
      <c r="O98" s="142"/>
      <c r="P98" s="142"/>
      <c r="Q98" s="142"/>
      <c r="R98" s="142"/>
      <c r="S98" s="142"/>
      <c r="T98" s="142"/>
      <c r="U98" s="143" t="str">
        <f t="shared" si="4"/>
        <v xml:space="preserve">   152</v>
      </c>
      <c r="V98" s="144"/>
    </row>
    <row r="99" spans="2:22" ht="33" customHeight="1" x14ac:dyDescent="0.3">
      <c r="B99" s="136">
        <f t="shared" si="5"/>
        <v>94</v>
      </c>
      <c r="C99" s="134" t="s">
        <v>37</v>
      </c>
      <c r="D99" s="132" t="s">
        <v>289</v>
      </c>
      <c r="E99" s="134" t="s">
        <v>50</v>
      </c>
      <c r="F99" s="318">
        <v>44603</v>
      </c>
      <c r="G99" s="233" t="str">
        <f t="shared" si="3"/>
        <v xml:space="preserve">   154</v>
      </c>
      <c r="H99" s="233" t="str">
        <f>IF(ISBLANK($D99),"",IF(ISERROR(MATCH($U99,'Ent. Datos'!$V$6:$V$1015,0)),$U99,$W$3))</f>
        <v xml:space="preserve">   154</v>
      </c>
      <c r="I99" s="135"/>
      <c r="J99" s="136"/>
      <c r="K99" s="141" t="s">
        <v>540</v>
      </c>
      <c r="L99" s="141"/>
      <c r="M99" s="141"/>
      <c r="N99" s="141"/>
      <c r="O99" s="142"/>
      <c r="P99" s="142"/>
      <c r="Q99" s="142"/>
      <c r="R99" s="142"/>
      <c r="S99" s="142"/>
      <c r="T99" s="142"/>
      <c r="U99" s="143" t="str">
        <f t="shared" si="4"/>
        <v xml:space="preserve">   154</v>
      </c>
      <c r="V99" s="144"/>
    </row>
    <row r="100" spans="2:22" ht="33" customHeight="1" x14ac:dyDescent="0.3">
      <c r="B100" s="136">
        <f t="shared" si="5"/>
        <v>95</v>
      </c>
      <c r="C100" s="134" t="s">
        <v>37</v>
      </c>
      <c r="D100" s="132" t="s">
        <v>291</v>
      </c>
      <c r="E100" s="134" t="s">
        <v>50</v>
      </c>
      <c r="F100" s="318">
        <v>44603</v>
      </c>
      <c r="G100" s="233" t="str">
        <f t="shared" si="3"/>
        <v xml:space="preserve">   155</v>
      </c>
      <c r="H100" s="233" t="str">
        <f>IF(ISBLANK($D100),"",IF(ISERROR(MATCH($U100,'Ent. Datos'!$V$6:$V$1015,0)),$U100,$W$3))</f>
        <v xml:space="preserve">   155</v>
      </c>
      <c r="I100" s="135"/>
      <c r="J100" s="136"/>
      <c r="K100" s="141" t="s">
        <v>541</v>
      </c>
      <c r="L100" s="141"/>
      <c r="M100" s="141"/>
      <c r="N100" s="141"/>
      <c r="O100" s="142"/>
      <c r="P100" s="142"/>
      <c r="Q100" s="142"/>
      <c r="R100" s="142"/>
      <c r="S100" s="142"/>
      <c r="T100" s="142"/>
      <c r="U100" s="143" t="str">
        <f t="shared" si="4"/>
        <v xml:space="preserve">   155</v>
      </c>
      <c r="V100" s="144"/>
    </row>
    <row r="101" spans="2:22" ht="33" customHeight="1" x14ac:dyDescent="0.3">
      <c r="B101" s="136">
        <f t="shared" si="5"/>
        <v>96</v>
      </c>
      <c r="C101" s="134" t="s">
        <v>38</v>
      </c>
      <c r="D101" s="132" t="s">
        <v>292</v>
      </c>
      <c r="E101" s="134" t="s">
        <v>50</v>
      </c>
      <c r="F101" s="318">
        <v>44603</v>
      </c>
      <c r="G101" s="233" t="str">
        <f t="shared" si="3"/>
        <v xml:space="preserve">   157</v>
      </c>
      <c r="H101" s="233" t="str">
        <f>IF(ISBLANK($D101),"",IF(ISERROR(MATCH($U101,'Ent. Datos'!$V$6:$V$1015,0)),$U101,$W$3))</f>
        <v xml:space="preserve">   157</v>
      </c>
      <c r="I101" s="135"/>
      <c r="J101" s="136"/>
      <c r="K101" s="141" t="s">
        <v>542</v>
      </c>
      <c r="L101" s="141"/>
      <c r="M101" s="141"/>
      <c r="N101" s="141"/>
      <c r="O101" s="142"/>
      <c r="P101" s="142"/>
      <c r="Q101" s="142"/>
      <c r="R101" s="142"/>
      <c r="S101" s="142"/>
      <c r="T101" s="142"/>
      <c r="U101" s="143" t="str">
        <f t="shared" si="4"/>
        <v xml:space="preserve">   157</v>
      </c>
      <c r="V101" s="144"/>
    </row>
    <row r="102" spans="2:22" ht="33" customHeight="1" x14ac:dyDescent="0.3">
      <c r="B102" s="136">
        <f t="shared" si="5"/>
        <v>97</v>
      </c>
      <c r="C102" s="134" t="s">
        <v>37</v>
      </c>
      <c r="D102" s="132" t="s">
        <v>294</v>
      </c>
      <c r="E102" s="134" t="s">
        <v>50</v>
      </c>
      <c r="F102" s="318">
        <v>44603</v>
      </c>
      <c r="G102" s="233" t="str">
        <f t="shared" si="3"/>
        <v xml:space="preserve">   158</v>
      </c>
      <c r="H102" s="233" t="str">
        <f>IF(ISBLANK($D102),"",IF(ISERROR(MATCH($U102,'Ent. Datos'!$V$6:$V$1015,0)),$U102,$W$3))</f>
        <v xml:space="preserve">   158</v>
      </c>
      <c r="I102" s="135"/>
      <c r="J102" s="136"/>
      <c r="K102" s="141" t="s">
        <v>543</v>
      </c>
      <c r="L102" s="141"/>
      <c r="M102" s="141"/>
      <c r="N102" s="141"/>
      <c r="O102" s="142"/>
      <c r="P102" s="142"/>
      <c r="Q102" s="142"/>
      <c r="R102" s="142"/>
      <c r="S102" s="142"/>
      <c r="T102" s="142"/>
      <c r="U102" s="143" t="str">
        <f t="shared" si="4"/>
        <v xml:space="preserve">   158</v>
      </c>
      <c r="V102" s="144"/>
    </row>
    <row r="103" spans="2:22" ht="33" customHeight="1" x14ac:dyDescent="0.3">
      <c r="B103" s="136">
        <f t="shared" si="5"/>
        <v>98</v>
      </c>
      <c r="C103" s="134" t="s">
        <v>37</v>
      </c>
      <c r="D103" s="132" t="s">
        <v>295</v>
      </c>
      <c r="E103" s="134" t="s">
        <v>50</v>
      </c>
      <c r="F103" s="318">
        <v>44603</v>
      </c>
      <c r="G103" s="233" t="str">
        <f t="shared" si="3"/>
        <v xml:space="preserve">   159</v>
      </c>
      <c r="H103" s="233" t="str">
        <f>IF(ISBLANK($D103),"",IF(ISERROR(MATCH($U103,'Ent. Datos'!$V$6:$V$1015,0)),$U103,$W$3))</f>
        <v xml:space="preserve">   159</v>
      </c>
      <c r="I103" s="135"/>
      <c r="J103" s="136"/>
      <c r="K103" s="141" t="s">
        <v>544</v>
      </c>
      <c r="L103" s="141"/>
      <c r="M103" s="141"/>
      <c r="N103" s="141"/>
      <c r="O103" s="142"/>
      <c r="P103" s="142"/>
      <c r="Q103" s="142"/>
      <c r="R103" s="142"/>
      <c r="S103" s="142"/>
      <c r="T103" s="142"/>
      <c r="U103" s="143" t="str">
        <f t="shared" si="4"/>
        <v xml:space="preserve">   159</v>
      </c>
      <c r="V103" s="144"/>
    </row>
    <row r="104" spans="2:22" ht="33" customHeight="1" x14ac:dyDescent="0.3">
      <c r="B104" s="136">
        <f t="shared" si="5"/>
        <v>99</v>
      </c>
      <c r="C104" s="134" t="s">
        <v>36</v>
      </c>
      <c r="D104" s="132" t="s">
        <v>380</v>
      </c>
      <c r="E104" s="134" t="s">
        <v>50</v>
      </c>
      <c r="F104" s="318">
        <v>44603</v>
      </c>
      <c r="G104" s="233" t="str">
        <f t="shared" si="3"/>
        <v xml:space="preserve">   161</v>
      </c>
      <c r="H104" s="233" t="str">
        <f>IF(ISBLANK($D104),"",IF(ISERROR(MATCH($U104,'Ent. Datos'!$V$6:$V$1015,0)),$U104,$W$3))</f>
        <v xml:space="preserve">   161</v>
      </c>
      <c r="I104" s="135"/>
      <c r="J104" s="136"/>
      <c r="K104" s="141" t="s">
        <v>545</v>
      </c>
      <c r="L104" s="141"/>
      <c r="M104" s="141"/>
      <c r="N104" s="141"/>
      <c r="O104" s="142"/>
      <c r="P104" s="142"/>
      <c r="Q104" s="142"/>
      <c r="R104" s="142"/>
      <c r="S104" s="142"/>
      <c r="T104" s="142"/>
      <c r="U104" s="143" t="str">
        <f t="shared" si="4"/>
        <v xml:space="preserve">   161</v>
      </c>
      <c r="V104" s="144"/>
    </row>
    <row r="105" spans="2:22" ht="33" customHeight="1" x14ac:dyDescent="0.3">
      <c r="B105" s="136">
        <f t="shared" si="5"/>
        <v>100</v>
      </c>
      <c r="C105" s="134" t="s">
        <v>36</v>
      </c>
      <c r="D105" s="132" t="s">
        <v>386</v>
      </c>
      <c r="E105" s="134" t="s">
        <v>50</v>
      </c>
      <c r="F105" s="318">
        <v>44603</v>
      </c>
      <c r="G105" s="233" t="str">
        <f t="shared" si="3"/>
        <v xml:space="preserve">   162</v>
      </c>
      <c r="H105" s="233" t="str">
        <f>IF(ISBLANK($D105),"",IF(ISERROR(MATCH($U105,'Ent. Datos'!$V$6:$V$1015,0)),$U105,$W$3))</f>
        <v xml:space="preserve">   162</v>
      </c>
      <c r="I105" s="135"/>
      <c r="J105" s="136"/>
      <c r="K105" s="141" t="s">
        <v>546</v>
      </c>
      <c r="L105" s="141"/>
      <c r="M105" s="141"/>
      <c r="N105" s="141"/>
      <c r="O105" s="142"/>
      <c r="P105" s="142"/>
      <c r="Q105" s="142"/>
      <c r="R105" s="142"/>
      <c r="S105" s="142"/>
      <c r="T105" s="142"/>
      <c r="U105" s="143" t="str">
        <f t="shared" si="4"/>
        <v xml:space="preserve">   162</v>
      </c>
      <c r="V105" s="144"/>
    </row>
    <row r="106" spans="2:22" ht="33" customHeight="1" x14ac:dyDescent="0.3">
      <c r="B106" s="136">
        <f t="shared" si="5"/>
        <v>101</v>
      </c>
      <c r="C106" s="134" t="s">
        <v>38</v>
      </c>
      <c r="D106" s="132" t="s">
        <v>388</v>
      </c>
      <c r="E106" s="134" t="s">
        <v>50</v>
      </c>
      <c r="F106" s="318">
        <v>44603</v>
      </c>
      <c r="G106" s="233" t="str">
        <f t="shared" si="3"/>
        <v xml:space="preserve">   163</v>
      </c>
      <c r="H106" s="233" t="str">
        <f>IF(ISBLANK($D106),"",IF(ISERROR(MATCH($U106,'Ent. Datos'!$V$6:$V$1015,0)),$U106,$W$3))</f>
        <v xml:space="preserve">   163</v>
      </c>
      <c r="I106" s="135"/>
      <c r="J106" s="136"/>
      <c r="K106" s="141" t="s">
        <v>547</v>
      </c>
      <c r="L106" s="141"/>
      <c r="M106" s="141"/>
      <c r="N106" s="141"/>
      <c r="O106" s="142"/>
      <c r="P106" s="142"/>
      <c r="Q106" s="142"/>
      <c r="R106" s="142"/>
      <c r="S106" s="142"/>
      <c r="T106" s="142"/>
      <c r="U106" s="143" t="str">
        <f t="shared" si="4"/>
        <v xml:space="preserve">   163</v>
      </c>
      <c r="V106" s="144"/>
    </row>
    <row r="107" spans="2:22" ht="33" customHeight="1" x14ac:dyDescent="0.3">
      <c r="B107" s="136">
        <f t="shared" si="5"/>
        <v>102</v>
      </c>
      <c r="C107" s="134" t="s">
        <v>11</v>
      </c>
      <c r="D107" s="132" t="s">
        <v>389</v>
      </c>
      <c r="E107" s="134" t="s">
        <v>50</v>
      </c>
      <c r="F107" s="318">
        <v>44603</v>
      </c>
      <c r="G107" s="233" t="str">
        <f t="shared" si="3"/>
        <v xml:space="preserve">   164</v>
      </c>
      <c r="H107" s="233" t="str">
        <f>IF(ISBLANK($D107),"",IF(ISERROR(MATCH($U107,'Ent. Datos'!$V$6:$V$1015,0)),$U107,$W$3))</f>
        <v xml:space="preserve">   164</v>
      </c>
      <c r="I107" s="135"/>
      <c r="J107" s="136"/>
      <c r="K107" s="141" t="s">
        <v>548</v>
      </c>
      <c r="L107" s="141"/>
      <c r="M107" s="141"/>
      <c r="N107" s="141"/>
      <c r="O107" s="142"/>
      <c r="P107" s="142"/>
      <c r="Q107" s="142"/>
      <c r="R107" s="142"/>
      <c r="S107" s="142"/>
      <c r="T107" s="142"/>
      <c r="U107" s="143" t="str">
        <f t="shared" si="4"/>
        <v xml:space="preserve">   164</v>
      </c>
      <c r="V107" s="144"/>
    </row>
    <row r="108" spans="2:22" ht="33" customHeight="1" x14ac:dyDescent="0.3">
      <c r="B108" s="136">
        <f t="shared" si="5"/>
        <v>103</v>
      </c>
      <c r="C108" s="134" t="s">
        <v>36</v>
      </c>
      <c r="D108" s="132" t="s">
        <v>390</v>
      </c>
      <c r="E108" s="134" t="s">
        <v>50</v>
      </c>
      <c r="F108" s="318">
        <v>44603</v>
      </c>
      <c r="G108" s="233" t="str">
        <f t="shared" si="3"/>
        <v xml:space="preserve">   165</v>
      </c>
      <c r="H108" s="233" t="str">
        <f>IF(ISBLANK($D108),"",IF(ISERROR(MATCH($U108,'Ent. Datos'!$V$6:$V$1015,0)),$U108,$W$3))</f>
        <v xml:space="preserve">   165</v>
      </c>
      <c r="I108" s="135"/>
      <c r="J108" s="136"/>
      <c r="K108" s="141" t="s">
        <v>549</v>
      </c>
      <c r="L108" s="141"/>
      <c r="M108" s="141"/>
      <c r="N108" s="141"/>
      <c r="O108" s="142"/>
      <c r="P108" s="142"/>
      <c r="Q108" s="142"/>
      <c r="R108" s="142"/>
      <c r="S108" s="142"/>
      <c r="T108" s="142"/>
      <c r="U108" s="143" t="str">
        <f t="shared" si="4"/>
        <v xml:space="preserve">   165</v>
      </c>
      <c r="V108" s="144"/>
    </row>
    <row r="109" spans="2:22" ht="33" customHeight="1" x14ac:dyDescent="0.3">
      <c r="B109" s="136">
        <f t="shared" si="5"/>
        <v>104</v>
      </c>
      <c r="C109" s="134" t="s">
        <v>36</v>
      </c>
      <c r="D109" s="132" t="s">
        <v>392</v>
      </c>
      <c r="E109" s="134" t="s">
        <v>50</v>
      </c>
      <c r="F109" s="318">
        <v>44603</v>
      </c>
      <c r="G109" s="233" t="str">
        <f t="shared" si="3"/>
        <v xml:space="preserve">   166</v>
      </c>
      <c r="H109" s="233" t="str">
        <f>IF(ISBLANK($D109),"",IF(ISERROR(MATCH($U109,'Ent. Datos'!$V$6:$V$1015,0)),$U109,$W$3))</f>
        <v xml:space="preserve">   166</v>
      </c>
      <c r="I109" s="135"/>
      <c r="J109" s="136"/>
      <c r="K109" s="141" t="s">
        <v>550</v>
      </c>
      <c r="L109" s="141"/>
      <c r="M109" s="141"/>
      <c r="N109" s="141"/>
      <c r="O109" s="142"/>
      <c r="P109" s="142"/>
      <c r="Q109" s="142"/>
      <c r="R109" s="142"/>
      <c r="S109" s="142"/>
      <c r="T109" s="142"/>
      <c r="U109" s="143" t="str">
        <f t="shared" si="4"/>
        <v xml:space="preserve">   166</v>
      </c>
      <c r="V109" s="144"/>
    </row>
    <row r="110" spans="2:22" ht="33" customHeight="1" x14ac:dyDescent="0.3">
      <c r="B110" s="136">
        <f t="shared" si="5"/>
        <v>105</v>
      </c>
      <c r="C110" s="134" t="s">
        <v>36</v>
      </c>
      <c r="D110" s="132" t="s">
        <v>393</v>
      </c>
      <c r="E110" s="134" t="s">
        <v>50</v>
      </c>
      <c r="F110" s="318">
        <v>44603</v>
      </c>
      <c r="G110" s="233" t="str">
        <f t="shared" si="3"/>
        <v xml:space="preserve">   167</v>
      </c>
      <c r="H110" s="233" t="str">
        <f>IF(ISBLANK($D110),"",IF(ISERROR(MATCH($U110,'Ent. Datos'!$V$6:$V$1015,0)),$U110,$W$3))</f>
        <v xml:space="preserve">   167</v>
      </c>
      <c r="I110" s="135"/>
      <c r="J110" s="136"/>
      <c r="K110" s="141" t="s">
        <v>551</v>
      </c>
      <c r="L110" s="141"/>
      <c r="M110" s="141"/>
      <c r="N110" s="141"/>
      <c r="O110" s="142"/>
      <c r="P110" s="142"/>
      <c r="Q110" s="142"/>
      <c r="R110" s="142"/>
      <c r="S110" s="142"/>
      <c r="T110" s="142"/>
      <c r="U110" s="143" t="str">
        <f t="shared" si="4"/>
        <v xml:space="preserve">   167</v>
      </c>
      <c r="V110" s="144"/>
    </row>
    <row r="111" spans="2:22" ht="33" customHeight="1" x14ac:dyDescent="0.3">
      <c r="B111" s="136">
        <f t="shared" si="5"/>
        <v>106</v>
      </c>
      <c r="C111" s="134" t="s">
        <v>36</v>
      </c>
      <c r="D111" s="132" t="s">
        <v>394</v>
      </c>
      <c r="E111" s="134" t="s">
        <v>50</v>
      </c>
      <c r="F111" s="318">
        <v>44603</v>
      </c>
      <c r="G111" s="233" t="str">
        <f t="shared" si="3"/>
        <v xml:space="preserve">   168</v>
      </c>
      <c r="H111" s="233" t="str">
        <f>IF(ISBLANK($D111),"",IF(ISERROR(MATCH($U111,'Ent. Datos'!$V$6:$V$1015,0)),$U111,$W$3))</f>
        <v xml:space="preserve">   168</v>
      </c>
      <c r="I111" s="135"/>
      <c r="J111" s="136"/>
      <c r="K111" s="141" t="s">
        <v>552</v>
      </c>
      <c r="L111" s="141"/>
      <c r="M111" s="141"/>
      <c r="N111" s="141"/>
      <c r="O111" s="142"/>
      <c r="P111" s="142"/>
      <c r="Q111" s="142"/>
      <c r="R111" s="142"/>
      <c r="S111" s="142"/>
      <c r="T111" s="142"/>
      <c r="U111" s="143" t="str">
        <f t="shared" si="4"/>
        <v xml:space="preserve">   168</v>
      </c>
      <c r="V111" s="144"/>
    </row>
    <row r="112" spans="2:22" ht="33" customHeight="1" x14ac:dyDescent="0.3">
      <c r="B112" s="136">
        <f t="shared" si="5"/>
        <v>107</v>
      </c>
      <c r="C112" s="134" t="s">
        <v>36</v>
      </c>
      <c r="D112" s="132" t="s">
        <v>396</v>
      </c>
      <c r="E112" s="134" t="s">
        <v>50</v>
      </c>
      <c r="F112" s="318">
        <v>44603</v>
      </c>
      <c r="G112" s="233" t="str">
        <f t="shared" si="3"/>
        <v xml:space="preserve">   169</v>
      </c>
      <c r="H112" s="233" t="str">
        <f>IF(ISBLANK($D112),"",IF(ISERROR(MATCH($U112,'Ent. Datos'!$V$6:$V$1015,0)),$U112,$W$3))</f>
        <v xml:space="preserve">   169</v>
      </c>
      <c r="I112" s="135"/>
      <c r="J112" s="136"/>
      <c r="K112" s="141" t="s">
        <v>553</v>
      </c>
      <c r="L112" s="141"/>
      <c r="M112" s="141"/>
      <c r="N112" s="141"/>
      <c r="O112" s="142"/>
      <c r="P112" s="142"/>
      <c r="Q112" s="142"/>
      <c r="R112" s="142"/>
      <c r="S112" s="142"/>
      <c r="T112" s="142"/>
      <c r="U112" s="143" t="str">
        <f t="shared" si="4"/>
        <v xml:space="preserve">   169</v>
      </c>
      <c r="V112" s="144"/>
    </row>
    <row r="113" spans="2:22" ht="33" customHeight="1" x14ac:dyDescent="0.3">
      <c r="B113" s="136">
        <f t="shared" si="5"/>
        <v>108</v>
      </c>
      <c r="C113" s="134" t="s">
        <v>38</v>
      </c>
      <c r="D113" s="132" t="s">
        <v>397</v>
      </c>
      <c r="E113" s="134" t="s">
        <v>50</v>
      </c>
      <c r="F113" s="318">
        <v>44603</v>
      </c>
      <c r="G113" s="233" t="str">
        <f t="shared" si="3"/>
        <v xml:space="preserve">   170</v>
      </c>
      <c r="H113" s="233" t="str">
        <f>IF(ISBLANK($D113),"",IF(ISERROR(MATCH($U113,'Ent. Datos'!$V$6:$V$1015,0)),$U113,$W$3))</f>
        <v xml:space="preserve">   170</v>
      </c>
      <c r="I113" s="135"/>
      <c r="J113" s="136"/>
      <c r="K113" s="141" t="s">
        <v>554</v>
      </c>
      <c r="L113" s="141"/>
      <c r="M113" s="141"/>
      <c r="N113" s="141"/>
      <c r="O113" s="142"/>
      <c r="P113" s="142"/>
      <c r="Q113" s="142"/>
      <c r="R113" s="142"/>
      <c r="S113" s="142"/>
      <c r="T113" s="142"/>
      <c r="U113" s="143" t="str">
        <f t="shared" si="4"/>
        <v xml:space="preserve">   170</v>
      </c>
      <c r="V113" s="144"/>
    </row>
    <row r="114" spans="2:22" ht="33" customHeight="1" x14ac:dyDescent="0.3">
      <c r="B114" s="136">
        <f t="shared" si="5"/>
        <v>109</v>
      </c>
      <c r="C114" s="134" t="s">
        <v>11</v>
      </c>
      <c r="D114" s="132" t="s">
        <v>399</v>
      </c>
      <c r="E114" s="134" t="s">
        <v>50</v>
      </c>
      <c r="F114" s="318">
        <v>44603</v>
      </c>
      <c r="G114" s="233" t="str">
        <f t="shared" si="3"/>
        <v xml:space="preserve">   171</v>
      </c>
      <c r="H114" s="233" t="str">
        <f>IF(ISBLANK($D114),"",IF(ISERROR(MATCH($U114,'Ent. Datos'!$V$6:$V$1015,0)),$U114,$W$3))</f>
        <v xml:space="preserve">   171</v>
      </c>
      <c r="I114" s="135"/>
      <c r="J114" s="136"/>
      <c r="K114" s="141" t="s">
        <v>555</v>
      </c>
      <c r="L114" s="141"/>
      <c r="M114" s="141"/>
      <c r="N114" s="141"/>
      <c r="O114" s="142"/>
      <c r="P114" s="142"/>
      <c r="Q114" s="142"/>
      <c r="R114" s="142"/>
      <c r="S114" s="142"/>
      <c r="T114" s="142"/>
      <c r="U114" s="143" t="str">
        <f t="shared" si="4"/>
        <v xml:space="preserve">   171</v>
      </c>
      <c r="V114" s="144"/>
    </row>
    <row r="115" spans="2:22" ht="33" customHeight="1" x14ac:dyDescent="0.3">
      <c r="B115" s="136">
        <f t="shared" si="5"/>
        <v>110</v>
      </c>
      <c r="C115" s="134" t="s">
        <v>11</v>
      </c>
      <c r="D115" s="132" t="s">
        <v>401</v>
      </c>
      <c r="E115" s="134" t="s">
        <v>50</v>
      </c>
      <c r="F115" s="318">
        <v>44603</v>
      </c>
      <c r="G115" s="233" t="str">
        <f t="shared" si="3"/>
        <v xml:space="preserve">   172</v>
      </c>
      <c r="H115" s="233" t="str">
        <f>IF(ISBLANK($D115),"",IF(ISERROR(MATCH($U115,'Ent. Datos'!$V$6:$V$1015,0)),$U115,$W$3))</f>
        <v xml:space="preserve">   172</v>
      </c>
      <c r="I115" s="135"/>
      <c r="J115" s="136"/>
      <c r="K115" s="141" t="s">
        <v>556</v>
      </c>
      <c r="L115" s="141"/>
      <c r="M115" s="141"/>
      <c r="N115" s="141"/>
      <c r="O115" s="142"/>
      <c r="P115" s="142"/>
      <c r="Q115" s="142"/>
      <c r="R115" s="142"/>
      <c r="S115" s="142"/>
      <c r="T115" s="142"/>
      <c r="U115" s="143" t="str">
        <f t="shared" si="4"/>
        <v xml:space="preserve">   172</v>
      </c>
      <c r="V115" s="144"/>
    </row>
    <row r="116" spans="2:22" ht="33" customHeight="1" x14ac:dyDescent="0.3">
      <c r="B116" s="136">
        <f t="shared" si="5"/>
        <v>111</v>
      </c>
      <c r="C116" s="134" t="s">
        <v>36</v>
      </c>
      <c r="D116" s="132" t="s">
        <v>407</v>
      </c>
      <c r="E116" s="134" t="s">
        <v>50</v>
      </c>
      <c r="F116" s="318">
        <v>44603</v>
      </c>
      <c r="G116" s="233" t="str">
        <f t="shared" si="3"/>
        <v xml:space="preserve">   173</v>
      </c>
      <c r="H116" s="233" t="str">
        <f>IF(ISBLANK($D116),"",IF(ISERROR(MATCH($U116,'Ent. Datos'!$V$6:$V$1015,0)),$U116,$W$3))</f>
        <v xml:space="preserve">   173</v>
      </c>
      <c r="I116" s="135"/>
      <c r="J116" s="136"/>
      <c r="K116" s="141" t="s">
        <v>557</v>
      </c>
      <c r="L116" s="141"/>
      <c r="M116" s="141"/>
      <c r="N116" s="141"/>
      <c r="O116" s="142"/>
      <c r="P116" s="142"/>
      <c r="Q116" s="142"/>
      <c r="R116" s="142"/>
      <c r="S116" s="142"/>
      <c r="T116" s="142"/>
      <c r="U116" s="143" t="str">
        <f t="shared" si="4"/>
        <v xml:space="preserve">   173</v>
      </c>
      <c r="V116" s="144"/>
    </row>
    <row r="117" spans="2:22" ht="33" customHeight="1" x14ac:dyDescent="0.3">
      <c r="B117" s="136">
        <f t="shared" si="5"/>
        <v>112</v>
      </c>
      <c r="C117" s="134" t="s">
        <v>36</v>
      </c>
      <c r="D117" s="132" t="s">
        <v>404</v>
      </c>
      <c r="E117" s="134" t="s">
        <v>50</v>
      </c>
      <c r="F117" s="318">
        <v>44603</v>
      </c>
      <c r="G117" s="233" t="str">
        <f t="shared" si="3"/>
        <v xml:space="preserve">   174</v>
      </c>
      <c r="H117" s="233" t="str">
        <f>IF(ISBLANK($D117),"",IF(ISERROR(MATCH($U117,'Ent. Datos'!$V$6:$V$1015,0)),$U117,$W$3))</f>
        <v xml:space="preserve">   174</v>
      </c>
      <c r="I117" s="135"/>
      <c r="J117" s="136"/>
      <c r="K117" s="141" t="s">
        <v>558</v>
      </c>
      <c r="L117" s="141"/>
      <c r="M117" s="141"/>
      <c r="N117" s="141"/>
      <c r="O117" s="142"/>
      <c r="P117" s="142"/>
      <c r="Q117" s="142"/>
      <c r="R117" s="142"/>
      <c r="S117" s="142"/>
      <c r="T117" s="142"/>
      <c r="U117" s="143" t="str">
        <f t="shared" si="4"/>
        <v xml:space="preserve">   174</v>
      </c>
      <c r="V117" s="144"/>
    </row>
    <row r="118" spans="2:22" ht="33" customHeight="1" x14ac:dyDescent="0.3">
      <c r="B118" s="136">
        <f t="shared" si="5"/>
        <v>113</v>
      </c>
      <c r="C118" s="134" t="s">
        <v>11</v>
      </c>
      <c r="D118" s="132" t="s">
        <v>409</v>
      </c>
      <c r="E118" s="134" t="s">
        <v>50</v>
      </c>
      <c r="F118" s="318">
        <v>44603</v>
      </c>
      <c r="G118" s="233" t="str">
        <f t="shared" si="3"/>
        <v xml:space="preserve">   176</v>
      </c>
      <c r="H118" s="233" t="str">
        <f>IF(ISBLANK($D118),"",IF(ISERROR(MATCH($U118,'Ent. Datos'!$V$6:$V$1015,0)),$U118,$W$3))</f>
        <v xml:space="preserve">   176</v>
      </c>
      <c r="I118" s="135"/>
      <c r="J118" s="136"/>
      <c r="K118" s="141" t="s">
        <v>559</v>
      </c>
      <c r="L118" s="141"/>
      <c r="M118" s="141"/>
      <c r="N118" s="141"/>
      <c r="O118" s="142"/>
      <c r="P118" s="142"/>
      <c r="Q118" s="142"/>
      <c r="R118" s="142"/>
      <c r="S118" s="142"/>
      <c r="T118" s="142"/>
      <c r="U118" s="143" t="str">
        <f t="shared" si="4"/>
        <v xml:space="preserve">   176</v>
      </c>
      <c r="V118" s="144"/>
    </row>
    <row r="119" spans="2:22" ht="33" customHeight="1" x14ac:dyDescent="0.3">
      <c r="B119" s="136">
        <f t="shared" si="5"/>
        <v>114</v>
      </c>
      <c r="C119" s="134" t="s">
        <v>36</v>
      </c>
      <c r="D119" s="132" t="s">
        <v>410</v>
      </c>
      <c r="E119" s="134" t="s">
        <v>50</v>
      </c>
      <c r="F119" s="318">
        <v>44603</v>
      </c>
      <c r="G119" s="233" t="str">
        <f t="shared" si="3"/>
        <v xml:space="preserve">   177</v>
      </c>
      <c r="H119" s="233" t="str">
        <f>IF(ISBLANK($D119),"",IF(ISERROR(MATCH($U119,'Ent. Datos'!$V$6:$V$1015,0)),$U119,$W$3))</f>
        <v xml:space="preserve">   177</v>
      </c>
      <c r="I119" s="135"/>
      <c r="J119" s="136"/>
      <c r="K119" s="141" t="s">
        <v>560</v>
      </c>
      <c r="L119" s="141"/>
      <c r="M119" s="141"/>
      <c r="N119" s="141"/>
      <c r="O119" s="142"/>
      <c r="P119" s="142"/>
      <c r="Q119" s="142"/>
      <c r="R119" s="142"/>
      <c r="S119" s="142"/>
      <c r="T119" s="142"/>
      <c r="U119" s="143" t="str">
        <f t="shared" si="4"/>
        <v xml:space="preserve">   177</v>
      </c>
      <c r="V119" s="144"/>
    </row>
    <row r="120" spans="2:22" ht="33" customHeight="1" x14ac:dyDescent="0.3">
      <c r="B120" s="136">
        <f t="shared" si="5"/>
        <v>115</v>
      </c>
      <c r="C120" s="134" t="s">
        <v>11</v>
      </c>
      <c r="D120" s="132" t="s">
        <v>432</v>
      </c>
      <c r="E120" s="134" t="s">
        <v>50</v>
      </c>
      <c r="F120" s="318">
        <v>44703</v>
      </c>
      <c r="G120" s="233" t="str">
        <f t="shared" si="3"/>
        <v xml:space="preserve">   178</v>
      </c>
      <c r="H120" s="233" t="str">
        <f>IF(ISBLANK($D120),"",IF(ISERROR(MATCH($U120,'Ent. Datos'!$V$6:$V$1015,0)),$U120,$W$3))</f>
        <v xml:space="preserve">   178</v>
      </c>
      <c r="I120" s="135"/>
      <c r="J120" s="136"/>
      <c r="K120" s="141" t="s">
        <v>561</v>
      </c>
      <c r="L120" s="141"/>
      <c r="M120" s="141"/>
      <c r="N120" s="141"/>
      <c r="O120" s="142"/>
      <c r="P120" s="142"/>
      <c r="Q120" s="142"/>
      <c r="R120" s="142"/>
      <c r="S120" s="142"/>
      <c r="T120" s="142"/>
      <c r="U120" s="143" t="str">
        <f t="shared" si="4"/>
        <v xml:space="preserve">   178</v>
      </c>
      <c r="V120" s="144"/>
    </row>
    <row r="121" spans="2:22" ht="33" customHeight="1" x14ac:dyDescent="0.3">
      <c r="B121" s="136">
        <f t="shared" si="5"/>
        <v>116</v>
      </c>
      <c r="C121" s="134" t="s">
        <v>36</v>
      </c>
      <c r="D121" s="132" t="s">
        <v>433</v>
      </c>
      <c r="E121" s="134" t="s">
        <v>50</v>
      </c>
      <c r="F121" s="318">
        <v>44703</v>
      </c>
      <c r="G121" s="233" t="str">
        <f t="shared" si="3"/>
        <v xml:space="preserve">   179</v>
      </c>
      <c r="H121" s="233" t="str">
        <f>IF(ISBLANK($D121),"",IF(ISERROR(MATCH($U121,'Ent. Datos'!$V$6:$V$1015,0)),$U121,$W$3))</f>
        <v xml:space="preserve">   179</v>
      </c>
      <c r="I121" s="135"/>
      <c r="J121" s="136"/>
      <c r="K121" s="141" t="s">
        <v>562</v>
      </c>
      <c r="L121" s="141"/>
      <c r="M121" s="141"/>
      <c r="N121" s="141"/>
      <c r="O121" s="142"/>
      <c r="P121" s="142"/>
      <c r="Q121" s="142"/>
      <c r="R121" s="142"/>
      <c r="S121" s="142"/>
      <c r="T121" s="142"/>
      <c r="U121" s="143" t="str">
        <f t="shared" si="4"/>
        <v xml:space="preserve">   179</v>
      </c>
      <c r="V121" s="144"/>
    </row>
    <row r="122" spans="2:22" ht="33" customHeight="1" x14ac:dyDescent="0.3">
      <c r="B122" s="136">
        <f t="shared" si="5"/>
        <v>117</v>
      </c>
      <c r="C122" s="134" t="s">
        <v>36</v>
      </c>
      <c r="D122" s="132" t="s">
        <v>434</v>
      </c>
      <c r="E122" s="134" t="s">
        <v>50</v>
      </c>
      <c r="F122" s="318">
        <v>44703</v>
      </c>
      <c r="G122" s="233" t="str">
        <f t="shared" si="3"/>
        <v xml:space="preserve">   180</v>
      </c>
      <c r="H122" s="233" t="str">
        <f>IF(ISBLANK($D122),"",IF(ISERROR(MATCH($U122,'Ent. Datos'!$V$6:$V$1015,0)),$U122,$W$3))</f>
        <v xml:space="preserve">   180</v>
      </c>
      <c r="I122" s="135"/>
      <c r="J122" s="136"/>
      <c r="K122" s="141" t="s">
        <v>563</v>
      </c>
      <c r="L122" s="141"/>
      <c r="M122" s="141"/>
      <c r="N122" s="141"/>
      <c r="O122" s="142"/>
      <c r="P122" s="142"/>
      <c r="Q122" s="142"/>
      <c r="R122" s="142"/>
      <c r="S122" s="142"/>
      <c r="T122" s="142"/>
      <c r="U122" s="143" t="str">
        <f t="shared" si="4"/>
        <v xml:space="preserve">   180</v>
      </c>
      <c r="V122" s="144"/>
    </row>
    <row r="123" spans="2:22" ht="33" customHeight="1" x14ac:dyDescent="0.3">
      <c r="B123" s="136">
        <f t="shared" si="5"/>
        <v>118</v>
      </c>
      <c r="C123" s="134" t="s">
        <v>36</v>
      </c>
      <c r="D123" s="132" t="s">
        <v>435</v>
      </c>
      <c r="E123" s="134" t="s">
        <v>50</v>
      </c>
      <c r="F123" s="318">
        <v>44703</v>
      </c>
      <c r="G123" s="233" t="str">
        <f t="shared" si="3"/>
        <v xml:space="preserve">   181</v>
      </c>
      <c r="H123" s="233" t="str">
        <f>IF(ISBLANK($D123),"",IF(ISERROR(MATCH($U123,'Ent. Datos'!$V$6:$V$1015,0)),$U123,$W$3))</f>
        <v xml:space="preserve">   181</v>
      </c>
      <c r="I123" s="135"/>
      <c r="J123" s="136"/>
      <c r="K123" s="141" t="s">
        <v>564</v>
      </c>
      <c r="L123" s="141"/>
      <c r="M123" s="141"/>
      <c r="N123" s="141"/>
      <c r="O123" s="142"/>
      <c r="P123" s="142"/>
      <c r="Q123" s="142"/>
      <c r="R123" s="142"/>
      <c r="S123" s="142"/>
      <c r="T123" s="142"/>
      <c r="U123" s="143" t="str">
        <f t="shared" si="4"/>
        <v xml:space="preserve">   181</v>
      </c>
      <c r="V123" s="144"/>
    </row>
    <row r="124" spans="2:22" ht="33" customHeight="1" x14ac:dyDescent="0.3">
      <c r="B124" s="136">
        <f t="shared" si="5"/>
        <v>119</v>
      </c>
      <c r="C124" s="134" t="s">
        <v>11</v>
      </c>
      <c r="D124" s="132" t="s">
        <v>436</v>
      </c>
      <c r="E124" s="134" t="s">
        <v>50</v>
      </c>
      <c r="F124" s="318">
        <v>44703</v>
      </c>
      <c r="G124" s="233" t="str">
        <f t="shared" si="3"/>
        <v xml:space="preserve">   182</v>
      </c>
      <c r="H124" s="233" t="str">
        <f>IF(ISBLANK($D124),"",IF(ISERROR(MATCH($U124,'Ent. Datos'!$V$6:$V$1015,0)),$U124,$W$3))</f>
        <v xml:space="preserve">   182</v>
      </c>
      <c r="I124" s="135"/>
      <c r="J124" s="136"/>
      <c r="K124" s="141" t="s">
        <v>565</v>
      </c>
      <c r="L124" s="141"/>
      <c r="M124" s="141"/>
      <c r="N124" s="141"/>
      <c r="O124" s="142"/>
      <c r="P124" s="142"/>
      <c r="Q124" s="142"/>
      <c r="R124" s="142"/>
      <c r="S124" s="142"/>
      <c r="T124" s="142"/>
      <c r="U124" s="143" t="str">
        <f t="shared" si="4"/>
        <v xml:space="preserve">   182</v>
      </c>
      <c r="V124" s="144"/>
    </row>
    <row r="125" spans="2:22" ht="33" customHeight="1" x14ac:dyDescent="0.3">
      <c r="B125" s="136">
        <f t="shared" si="5"/>
        <v>120</v>
      </c>
      <c r="C125" s="134" t="s">
        <v>11</v>
      </c>
      <c r="D125" s="132" t="s">
        <v>437</v>
      </c>
      <c r="E125" s="134" t="s">
        <v>50</v>
      </c>
      <c r="F125" s="318">
        <v>44703</v>
      </c>
      <c r="G125" s="233" t="str">
        <f t="shared" si="3"/>
        <v xml:space="preserve">   183</v>
      </c>
      <c r="H125" s="233" t="str">
        <f>IF(ISBLANK($D125),"",IF(ISERROR(MATCH($U125,'Ent. Datos'!$V$6:$V$1015,0)),$U125,$W$3))</f>
        <v xml:space="preserve">   183</v>
      </c>
      <c r="I125" s="135"/>
      <c r="J125" s="136"/>
      <c r="K125" s="141" t="s">
        <v>566</v>
      </c>
      <c r="L125" s="141"/>
      <c r="M125" s="141"/>
      <c r="N125" s="141"/>
      <c r="O125" s="142"/>
      <c r="P125" s="142"/>
      <c r="Q125" s="142"/>
      <c r="R125" s="142"/>
      <c r="S125" s="142"/>
      <c r="T125" s="142"/>
      <c r="U125" s="143" t="str">
        <f t="shared" si="4"/>
        <v xml:space="preserve">   183</v>
      </c>
      <c r="V125" s="144"/>
    </row>
    <row r="126" spans="2:22" ht="33" customHeight="1" x14ac:dyDescent="0.3">
      <c r="B126" s="136">
        <f t="shared" si="5"/>
        <v>121</v>
      </c>
      <c r="C126" s="134" t="s">
        <v>36</v>
      </c>
      <c r="D126" s="132" t="s">
        <v>438</v>
      </c>
      <c r="E126" s="134" t="s">
        <v>50</v>
      </c>
      <c r="F126" s="318">
        <v>44703</v>
      </c>
      <c r="G126" s="233" t="str">
        <f t="shared" si="3"/>
        <v xml:space="preserve">   184</v>
      </c>
      <c r="H126" s="233" t="str">
        <f>IF(ISBLANK($D126),"",IF(ISERROR(MATCH($U126,'Ent. Datos'!$V$6:$V$1015,0)),$U126,$W$3))</f>
        <v xml:space="preserve">   184</v>
      </c>
      <c r="I126" s="135"/>
      <c r="J126" s="136"/>
      <c r="K126" s="141" t="s">
        <v>567</v>
      </c>
      <c r="L126" s="141"/>
      <c r="M126" s="141"/>
      <c r="N126" s="141"/>
      <c r="O126" s="142"/>
      <c r="P126" s="142"/>
      <c r="Q126" s="142"/>
      <c r="R126" s="142"/>
      <c r="S126" s="142"/>
      <c r="T126" s="142"/>
      <c r="U126" s="143" t="str">
        <f t="shared" si="4"/>
        <v xml:space="preserve">   184</v>
      </c>
      <c r="V126" s="144"/>
    </row>
    <row r="127" spans="2:22" ht="33" customHeight="1" x14ac:dyDescent="0.3">
      <c r="B127" s="136">
        <f t="shared" si="5"/>
        <v>122</v>
      </c>
      <c r="C127" s="134" t="s">
        <v>11</v>
      </c>
      <c r="D127" s="132" t="s">
        <v>402</v>
      </c>
      <c r="E127" s="134" t="s">
        <v>50</v>
      </c>
      <c r="F127" s="318">
        <v>44703</v>
      </c>
      <c r="G127" s="233" t="str">
        <f t="shared" si="3"/>
        <v xml:space="preserve">   185</v>
      </c>
      <c r="H127" s="233" t="str">
        <f>IF(ISBLANK($D127),"",IF(ISERROR(MATCH($U127,'Ent. Datos'!$V$6:$V$1015,0)),$U127,$W$3))</f>
        <v xml:space="preserve">   185</v>
      </c>
      <c r="I127" s="135"/>
      <c r="J127" s="136"/>
      <c r="K127" s="141" t="s">
        <v>568</v>
      </c>
      <c r="L127" s="141"/>
      <c r="M127" s="141"/>
      <c r="N127" s="141"/>
      <c r="O127" s="142"/>
      <c r="P127" s="142"/>
      <c r="Q127" s="142"/>
      <c r="R127" s="142"/>
      <c r="S127" s="142"/>
      <c r="T127" s="142"/>
      <c r="U127" s="143" t="str">
        <f t="shared" si="4"/>
        <v xml:space="preserve">   185</v>
      </c>
      <c r="V127" s="144"/>
    </row>
    <row r="128" spans="2:22" ht="33" customHeight="1" x14ac:dyDescent="0.3">
      <c r="B128" s="136">
        <f t="shared" si="5"/>
        <v>123</v>
      </c>
      <c r="C128" s="134" t="s">
        <v>41</v>
      </c>
      <c r="D128" s="132" t="s">
        <v>288</v>
      </c>
      <c r="E128" s="134" t="s">
        <v>50</v>
      </c>
      <c r="F128" s="318">
        <v>44567</v>
      </c>
      <c r="G128" s="233" t="str">
        <f t="shared" si="3"/>
        <v xml:space="preserve">  2145</v>
      </c>
      <c r="H128" s="233" t="str">
        <f>IF(ISBLANK($D128),"",IF(ISERROR(MATCH($U128,'Ent. Datos'!$V$6:$V$1015,0)),$U128,$W$3))</f>
        <v xml:space="preserve">  2145</v>
      </c>
      <c r="I128" s="135"/>
      <c r="J128" s="136"/>
      <c r="K128" s="141" t="s">
        <v>569</v>
      </c>
      <c r="L128" s="141"/>
      <c r="M128" s="141"/>
      <c r="N128" s="141"/>
      <c r="O128" s="142"/>
      <c r="P128" s="142"/>
      <c r="Q128" s="142"/>
      <c r="R128" s="142"/>
      <c r="S128" s="142"/>
      <c r="T128" s="142"/>
      <c r="U128" s="143" t="str">
        <f t="shared" si="4"/>
        <v xml:space="preserve">  2145</v>
      </c>
      <c r="V128" s="144"/>
    </row>
    <row r="129" spans="2:22" ht="33" customHeight="1" x14ac:dyDescent="0.3">
      <c r="B129" s="136">
        <f t="shared" si="5"/>
        <v>124</v>
      </c>
      <c r="C129" s="134" t="s">
        <v>41</v>
      </c>
      <c r="D129" s="132" t="s">
        <v>279</v>
      </c>
      <c r="E129" s="134" t="s">
        <v>48</v>
      </c>
      <c r="F129" s="318">
        <v>44603</v>
      </c>
      <c r="G129" s="233" t="str">
        <f t="shared" si="3"/>
        <v xml:space="preserve">  2161</v>
      </c>
      <c r="H129" s="233" t="str">
        <f>IF(ISBLANK($D129),"",IF(ISERROR(MATCH($U129,'Ent. Datos'!$V$6:$V$1015,0)),$U129,$W$3))</f>
        <v xml:space="preserve">  2161</v>
      </c>
      <c r="I129" s="135"/>
      <c r="J129" s="136"/>
      <c r="K129" s="141" t="s">
        <v>570</v>
      </c>
      <c r="L129" s="141"/>
      <c r="M129" s="141"/>
      <c r="N129" s="141"/>
      <c r="O129" s="142"/>
      <c r="P129" s="142"/>
      <c r="Q129" s="142"/>
      <c r="R129" s="142"/>
      <c r="S129" s="142"/>
      <c r="T129" s="142"/>
      <c r="U129" s="143" t="str">
        <f t="shared" si="4"/>
        <v xml:space="preserve">  2161</v>
      </c>
      <c r="V129" s="144"/>
    </row>
    <row r="130" spans="2:22" ht="33" customHeight="1" x14ac:dyDescent="0.3">
      <c r="B130" s="136">
        <f t="shared" si="5"/>
        <v>125</v>
      </c>
      <c r="C130" s="134" t="s">
        <v>41</v>
      </c>
      <c r="D130" s="132" t="s">
        <v>303</v>
      </c>
      <c r="E130" s="134" t="s">
        <v>48</v>
      </c>
      <c r="F130" s="318">
        <v>44603</v>
      </c>
      <c r="G130" s="233" t="str">
        <f t="shared" si="3"/>
        <v xml:space="preserve">  2195</v>
      </c>
      <c r="H130" s="233" t="str">
        <f>IF(ISBLANK($D130),"",IF(ISERROR(MATCH($U130,'Ent. Datos'!$V$6:$V$1015,0)),$U130,$W$3))</f>
        <v xml:space="preserve">  2195</v>
      </c>
      <c r="I130" s="135"/>
      <c r="J130" s="136"/>
      <c r="K130" s="141" t="s">
        <v>571</v>
      </c>
      <c r="L130" s="141"/>
      <c r="M130" s="141"/>
      <c r="N130" s="141"/>
      <c r="O130" s="142"/>
      <c r="P130" s="142"/>
      <c r="Q130" s="142"/>
      <c r="R130" s="142"/>
      <c r="S130" s="142"/>
      <c r="T130" s="142"/>
      <c r="U130" s="143" t="str">
        <f t="shared" si="4"/>
        <v xml:space="preserve">  2195</v>
      </c>
      <c r="V130" s="144"/>
    </row>
    <row r="131" spans="2:22" ht="33" customHeight="1" x14ac:dyDescent="0.3">
      <c r="B131" s="136">
        <f t="shared" si="5"/>
        <v>126</v>
      </c>
      <c r="C131" s="134" t="s">
        <v>41</v>
      </c>
      <c r="D131" s="132" t="s">
        <v>286</v>
      </c>
      <c r="E131" s="134" t="s">
        <v>48</v>
      </c>
      <c r="F131" s="318">
        <v>44568</v>
      </c>
      <c r="G131" s="233" t="str">
        <f t="shared" si="3"/>
        <v xml:space="preserve">  2205</v>
      </c>
      <c r="H131" s="233" t="str">
        <f>IF(ISBLANK($D131),"",IF(ISERROR(MATCH($U131,'Ent. Datos'!$V$6:$V$1015,0)),$U131,$W$3))</f>
        <v xml:space="preserve">  2205</v>
      </c>
      <c r="I131" s="135"/>
      <c r="J131" s="136"/>
      <c r="K131" s="141" t="s">
        <v>572</v>
      </c>
      <c r="L131" s="141"/>
      <c r="M131" s="141"/>
      <c r="N131" s="141"/>
      <c r="O131" s="142"/>
      <c r="P131" s="142"/>
      <c r="Q131" s="142"/>
      <c r="R131" s="142"/>
      <c r="S131" s="142"/>
      <c r="T131" s="142"/>
      <c r="U131" s="143" t="str">
        <f t="shared" si="4"/>
        <v xml:space="preserve">  2205</v>
      </c>
      <c r="V131" s="144"/>
    </row>
    <row r="132" spans="2:22" ht="33" customHeight="1" x14ac:dyDescent="0.3">
      <c r="B132" s="136">
        <f t="shared" si="5"/>
        <v>127</v>
      </c>
      <c r="C132" s="134" t="s">
        <v>38</v>
      </c>
      <c r="D132" s="132" t="s">
        <v>193</v>
      </c>
      <c r="E132" s="134" t="s">
        <v>48</v>
      </c>
      <c r="F132" s="318">
        <v>44237</v>
      </c>
      <c r="G132" s="233" t="str">
        <f t="shared" si="3"/>
        <v xml:space="preserve">  8205</v>
      </c>
      <c r="H132" s="233" t="str">
        <f>IF(ISBLANK($D132),"",IF(ISERROR(MATCH($U132,'Ent. Datos'!$V$6:$V$1015,0)),$U132,$W$3))</f>
        <v xml:space="preserve">  8205</v>
      </c>
      <c r="I132" s="135"/>
      <c r="J132" s="136"/>
      <c r="K132" s="141" t="s">
        <v>573</v>
      </c>
      <c r="L132" s="141"/>
      <c r="M132" s="141"/>
      <c r="N132" s="141"/>
      <c r="O132" s="142"/>
      <c r="P132" s="142"/>
      <c r="Q132" s="142"/>
      <c r="R132" s="142"/>
      <c r="S132" s="142"/>
      <c r="T132" s="142"/>
      <c r="U132" s="143" t="str">
        <f t="shared" si="4"/>
        <v xml:space="preserve">  8205</v>
      </c>
      <c r="V132" s="144"/>
    </row>
    <row r="133" spans="2:22" ht="33" customHeight="1" x14ac:dyDescent="0.3">
      <c r="B133" s="136">
        <f t="shared" si="5"/>
        <v>128</v>
      </c>
      <c r="C133" s="134" t="s">
        <v>38</v>
      </c>
      <c r="D133" s="132" t="s">
        <v>183</v>
      </c>
      <c r="E133" s="134" t="s">
        <v>48</v>
      </c>
      <c r="F133" s="318">
        <v>44603</v>
      </c>
      <c r="G133" s="233" t="str">
        <f t="shared" si="3"/>
        <v xml:space="preserve">  8206</v>
      </c>
      <c r="H133" s="233" t="str">
        <f>IF(ISBLANK($D133),"",IF(ISERROR(MATCH($U133,'Ent. Datos'!$V$6:$V$1015,0)),$U133,$W$3))</f>
        <v xml:space="preserve">  8206</v>
      </c>
      <c r="I133" s="135"/>
      <c r="J133" s="136"/>
      <c r="K133" s="141" t="s">
        <v>574</v>
      </c>
      <c r="L133" s="141"/>
      <c r="M133" s="141"/>
      <c r="N133" s="141"/>
      <c r="O133" s="142"/>
      <c r="P133" s="142"/>
      <c r="Q133" s="142"/>
      <c r="R133" s="142"/>
      <c r="S133" s="142"/>
      <c r="T133" s="142"/>
      <c r="U133" s="143" t="str">
        <f t="shared" si="4"/>
        <v xml:space="preserve">  8206</v>
      </c>
      <c r="V133" s="144"/>
    </row>
    <row r="134" spans="2:22" ht="33" customHeight="1" x14ac:dyDescent="0.3">
      <c r="B134" s="136">
        <f t="shared" si="5"/>
        <v>129</v>
      </c>
      <c r="C134" s="134" t="s">
        <v>38</v>
      </c>
      <c r="D134" s="132" t="s">
        <v>238</v>
      </c>
      <c r="E134" s="134" t="s">
        <v>48</v>
      </c>
      <c r="F134" s="318">
        <v>44603</v>
      </c>
      <c r="G134" s="233" t="str">
        <f t="shared" ref="G134:G197" si="6">IF($V$3-$F134&gt;$V$1,$U134,"")</f>
        <v xml:space="preserve">  8208</v>
      </c>
      <c r="H134" s="233" t="str">
        <f>IF(ISBLANK($D134),"",IF(ISERROR(MATCH($U134,'Ent. Datos'!$V$6:$V$1015,0)),$U134,$W$3))</f>
        <v xml:space="preserve">  8208</v>
      </c>
      <c r="I134" s="135"/>
      <c r="J134" s="136"/>
      <c r="K134" s="141" t="s">
        <v>575</v>
      </c>
      <c r="L134" s="141"/>
      <c r="M134" s="141"/>
      <c r="N134" s="141"/>
      <c r="O134" s="142"/>
      <c r="P134" s="142"/>
      <c r="Q134" s="142"/>
      <c r="R134" s="142"/>
      <c r="S134" s="142"/>
      <c r="T134" s="142"/>
      <c r="U134" s="143" t="str">
        <f t="shared" ref="U134:U197" si="7">TEXT(TRIM(CLEAN($D134)),"??????")</f>
        <v xml:space="preserve">  8208</v>
      </c>
      <c r="V134" s="144"/>
    </row>
    <row r="135" spans="2:22" ht="33" customHeight="1" x14ac:dyDescent="0.3">
      <c r="B135" s="136">
        <f t="shared" ref="B135:B198" si="8">ROW($A135)-ROW($A$5)</f>
        <v>130</v>
      </c>
      <c r="C135" s="134" t="s">
        <v>38</v>
      </c>
      <c r="D135" s="132" t="s">
        <v>229</v>
      </c>
      <c r="E135" s="134" t="s">
        <v>48</v>
      </c>
      <c r="F135" s="318">
        <v>44603</v>
      </c>
      <c r="G135" s="233" t="str">
        <f t="shared" si="6"/>
        <v xml:space="preserve">  8217</v>
      </c>
      <c r="H135" s="233" t="str">
        <f>IF(ISBLANK($D135),"",IF(ISERROR(MATCH($U135,'Ent. Datos'!$V$6:$V$1015,0)),$U135,$W$3))</f>
        <v xml:space="preserve">  8217</v>
      </c>
      <c r="I135" s="135"/>
      <c r="J135" s="136"/>
      <c r="K135" s="141" t="s">
        <v>576</v>
      </c>
      <c r="L135" s="141"/>
      <c r="M135" s="141"/>
      <c r="N135" s="141"/>
      <c r="O135" s="142"/>
      <c r="P135" s="142"/>
      <c r="Q135" s="142"/>
      <c r="R135" s="142"/>
      <c r="S135" s="142"/>
      <c r="T135" s="142"/>
      <c r="U135" s="143" t="str">
        <f t="shared" si="7"/>
        <v xml:space="preserve">  8217</v>
      </c>
      <c r="V135" s="144"/>
    </row>
    <row r="136" spans="2:22" ht="33" customHeight="1" x14ac:dyDescent="0.3">
      <c r="B136" s="136">
        <f t="shared" si="8"/>
        <v>131</v>
      </c>
      <c r="C136" s="134" t="s">
        <v>38</v>
      </c>
      <c r="D136" s="132" t="s">
        <v>114</v>
      </c>
      <c r="E136" s="134" t="s">
        <v>48</v>
      </c>
      <c r="F136" s="318">
        <v>44603</v>
      </c>
      <c r="G136" s="233" t="str">
        <f t="shared" si="6"/>
        <v xml:space="preserve">  8245</v>
      </c>
      <c r="H136" s="233" t="str">
        <f>IF(ISBLANK($D136),"",IF(ISERROR(MATCH($U136,'Ent. Datos'!$V$6:$V$1015,0)),$U136,$W$3))</f>
        <v xml:space="preserve">  8245</v>
      </c>
      <c r="I136" s="135"/>
      <c r="J136" s="136"/>
      <c r="K136" s="141" t="s">
        <v>577</v>
      </c>
      <c r="L136" s="141"/>
      <c r="M136" s="141"/>
      <c r="N136" s="141"/>
      <c r="O136" s="142"/>
      <c r="P136" s="142"/>
      <c r="Q136" s="142"/>
      <c r="R136" s="142"/>
      <c r="S136" s="142"/>
      <c r="T136" s="142"/>
      <c r="U136" s="143" t="str">
        <f t="shared" si="7"/>
        <v xml:space="preserve">  8245</v>
      </c>
      <c r="V136" s="144"/>
    </row>
    <row r="137" spans="2:22" ht="33" customHeight="1" x14ac:dyDescent="0.3">
      <c r="B137" s="136">
        <f t="shared" si="8"/>
        <v>132</v>
      </c>
      <c r="C137" s="134" t="s">
        <v>38</v>
      </c>
      <c r="D137" s="132" t="s">
        <v>177</v>
      </c>
      <c r="E137" s="134" t="s">
        <v>48</v>
      </c>
      <c r="F137" s="318">
        <v>44603</v>
      </c>
      <c r="G137" s="233" t="str">
        <f t="shared" si="6"/>
        <v xml:space="preserve">  8256</v>
      </c>
      <c r="H137" s="233" t="str">
        <f>IF(ISBLANK($D137),"",IF(ISERROR(MATCH($U137,'Ent. Datos'!$V$6:$V$1015,0)),$U137,$W$3))</f>
        <v xml:space="preserve">  8256</v>
      </c>
      <c r="I137" s="135"/>
      <c r="J137" s="136"/>
      <c r="K137" s="141" t="s">
        <v>578</v>
      </c>
      <c r="L137" s="141"/>
      <c r="M137" s="141"/>
      <c r="N137" s="141"/>
      <c r="O137" s="142"/>
      <c r="P137" s="142"/>
      <c r="Q137" s="142"/>
      <c r="R137" s="142"/>
      <c r="S137" s="142"/>
      <c r="T137" s="142"/>
      <c r="U137" s="143" t="str">
        <f t="shared" si="7"/>
        <v xml:space="preserve">  8256</v>
      </c>
      <c r="V137" s="144"/>
    </row>
    <row r="138" spans="2:22" ht="33" customHeight="1" x14ac:dyDescent="0.3">
      <c r="B138" s="136">
        <f t="shared" si="8"/>
        <v>133</v>
      </c>
      <c r="C138" s="134" t="s">
        <v>36</v>
      </c>
      <c r="D138" s="132" t="s">
        <v>290</v>
      </c>
      <c r="E138" s="134" t="s">
        <v>48</v>
      </c>
      <c r="F138" s="318">
        <v>44237</v>
      </c>
      <c r="G138" s="233" t="str">
        <f t="shared" si="6"/>
        <v xml:space="preserve">  8257</v>
      </c>
      <c r="H138" s="233" t="str">
        <f>IF(ISBLANK($D138),"",IF(ISERROR(MATCH($U138,'Ent. Datos'!$V$6:$V$1015,0)),$U138,$W$3))</f>
        <v xml:space="preserve">  8257</v>
      </c>
      <c r="I138" s="135"/>
      <c r="J138" s="136"/>
      <c r="K138" s="141" t="s">
        <v>579</v>
      </c>
      <c r="L138" s="141"/>
      <c r="M138" s="141"/>
      <c r="N138" s="141"/>
      <c r="O138" s="142"/>
      <c r="P138" s="142"/>
      <c r="Q138" s="142"/>
      <c r="R138" s="142"/>
      <c r="S138" s="142"/>
      <c r="T138" s="142"/>
      <c r="U138" s="143" t="str">
        <f t="shared" si="7"/>
        <v xml:space="preserve">  8257</v>
      </c>
      <c r="V138" s="144"/>
    </row>
    <row r="139" spans="2:22" ht="33" customHeight="1" x14ac:dyDescent="0.3">
      <c r="B139" s="136">
        <f t="shared" si="8"/>
        <v>134</v>
      </c>
      <c r="C139" s="134" t="s">
        <v>38</v>
      </c>
      <c r="D139" s="132" t="s">
        <v>154</v>
      </c>
      <c r="E139" s="134" t="s">
        <v>48</v>
      </c>
      <c r="F139" s="318">
        <v>44603</v>
      </c>
      <c r="G139" s="233" t="str">
        <f t="shared" si="6"/>
        <v xml:space="preserve">  8258</v>
      </c>
      <c r="H139" s="233" t="str">
        <f>IF(ISBLANK($D139),"",IF(ISERROR(MATCH($U139,'Ent. Datos'!$V$6:$V$1015,0)),$U139,$W$3))</f>
        <v xml:space="preserve">  8258</v>
      </c>
      <c r="I139" s="135"/>
      <c r="J139" s="136"/>
      <c r="K139" s="141" t="s">
        <v>580</v>
      </c>
      <c r="L139" s="141"/>
      <c r="M139" s="141"/>
      <c r="N139" s="141"/>
      <c r="O139" s="142"/>
      <c r="P139" s="142"/>
      <c r="Q139" s="142"/>
      <c r="R139" s="142"/>
      <c r="S139" s="142"/>
      <c r="T139" s="142"/>
      <c r="U139" s="143" t="str">
        <f t="shared" si="7"/>
        <v xml:space="preserve">  8258</v>
      </c>
      <c r="V139" s="144"/>
    </row>
    <row r="140" spans="2:22" ht="33" customHeight="1" x14ac:dyDescent="0.3">
      <c r="B140" s="136">
        <f t="shared" si="8"/>
        <v>135</v>
      </c>
      <c r="C140" s="134" t="s">
        <v>38</v>
      </c>
      <c r="D140" s="132" t="s">
        <v>204</v>
      </c>
      <c r="E140" s="134" t="s">
        <v>48</v>
      </c>
      <c r="F140" s="318">
        <v>44603</v>
      </c>
      <c r="G140" s="233" t="str">
        <f t="shared" si="6"/>
        <v xml:space="preserve">  8269</v>
      </c>
      <c r="H140" s="233" t="str">
        <f>IF(ISBLANK($D140),"",IF(ISERROR(MATCH($U140,'Ent. Datos'!$V$6:$V$1015,0)),$U140,$W$3))</f>
        <v xml:space="preserve">  8269</v>
      </c>
      <c r="I140" s="135"/>
      <c r="J140" s="136"/>
      <c r="K140" s="141" t="s">
        <v>581</v>
      </c>
      <c r="L140" s="141"/>
      <c r="M140" s="141"/>
      <c r="N140" s="141"/>
      <c r="O140" s="142"/>
      <c r="P140" s="142"/>
      <c r="Q140" s="142"/>
      <c r="R140" s="142"/>
      <c r="S140" s="142"/>
      <c r="T140" s="142"/>
      <c r="U140" s="143" t="str">
        <f t="shared" si="7"/>
        <v xml:space="preserve">  8269</v>
      </c>
      <c r="V140" s="144"/>
    </row>
    <row r="141" spans="2:22" ht="33" customHeight="1" x14ac:dyDescent="0.3">
      <c r="B141" s="136">
        <f t="shared" si="8"/>
        <v>136</v>
      </c>
      <c r="C141" s="134" t="s">
        <v>38</v>
      </c>
      <c r="D141" s="132" t="s">
        <v>184</v>
      </c>
      <c r="E141" s="134" t="s">
        <v>48</v>
      </c>
      <c r="F141" s="318">
        <v>44603</v>
      </c>
      <c r="G141" s="233" t="str">
        <f t="shared" si="6"/>
        <v xml:space="preserve">  8271</v>
      </c>
      <c r="H141" s="233" t="str">
        <f>IF(ISBLANK($D141),"",IF(ISERROR(MATCH($U141,'Ent. Datos'!$V$6:$V$1015,0)),$U141,$W$3))</f>
        <v xml:space="preserve">  8271</v>
      </c>
      <c r="I141" s="135"/>
      <c r="J141" s="136"/>
      <c r="K141" s="141" t="s">
        <v>582</v>
      </c>
      <c r="L141" s="141"/>
      <c r="M141" s="141"/>
      <c r="N141" s="141"/>
      <c r="O141" s="142"/>
      <c r="P141" s="142"/>
      <c r="Q141" s="142"/>
      <c r="R141" s="142"/>
      <c r="S141" s="142"/>
      <c r="T141" s="142"/>
      <c r="U141" s="143" t="str">
        <f t="shared" si="7"/>
        <v xml:space="preserve">  8271</v>
      </c>
      <c r="V141" s="144"/>
    </row>
    <row r="142" spans="2:22" ht="33" customHeight="1" x14ac:dyDescent="0.3">
      <c r="B142" s="136">
        <f t="shared" si="8"/>
        <v>137</v>
      </c>
      <c r="C142" s="134" t="s">
        <v>38</v>
      </c>
      <c r="D142" s="132" t="s">
        <v>205</v>
      </c>
      <c r="E142" s="134" t="s">
        <v>48</v>
      </c>
      <c r="F142" s="318">
        <v>44603</v>
      </c>
      <c r="G142" s="233" t="str">
        <f t="shared" si="6"/>
        <v xml:space="preserve">  8275</v>
      </c>
      <c r="H142" s="233" t="str">
        <f>IF(ISBLANK($D142),"",IF(ISERROR(MATCH($U142,'Ent. Datos'!$V$6:$V$1015,0)),$U142,$W$3))</f>
        <v xml:space="preserve">  8275</v>
      </c>
      <c r="I142" s="135"/>
      <c r="J142" s="136"/>
      <c r="K142" s="141" t="s">
        <v>583</v>
      </c>
      <c r="L142" s="141"/>
      <c r="M142" s="141"/>
      <c r="N142" s="141"/>
      <c r="O142" s="142"/>
      <c r="P142" s="142"/>
      <c r="Q142" s="142"/>
      <c r="R142" s="142"/>
      <c r="S142" s="142"/>
      <c r="T142" s="142"/>
      <c r="U142" s="143" t="str">
        <f t="shared" si="7"/>
        <v xml:space="preserve">  8275</v>
      </c>
      <c r="V142" s="144"/>
    </row>
    <row r="143" spans="2:22" ht="33" customHeight="1" x14ac:dyDescent="0.3">
      <c r="B143" s="136">
        <f t="shared" si="8"/>
        <v>138</v>
      </c>
      <c r="C143" s="134" t="s">
        <v>38</v>
      </c>
      <c r="D143" s="132" t="s">
        <v>201</v>
      </c>
      <c r="E143" s="134" t="s">
        <v>48</v>
      </c>
      <c r="F143" s="318">
        <v>44603</v>
      </c>
      <c r="G143" s="233" t="str">
        <f t="shared" si="6"/>
        <v xml:space="preserve">  8276</v>
      </c>
      <c r="H143" s="233" t="str">
        <f>IF(ISBLANK($D143),"",IF(ISERROR(MATCH($U143,'Ent. Datos'!$V$6:$V$1015,0)),$U143,$W$3))</f>
        <v xml:space="preserve">  8276</v>
      </c>
      <c r="I143" s="135"/>
      <c r="J143" s="136"/>
      <c r="K143" s="141" t="s">
        <v>584</v>
      </c>
      <c r="L143" s="141"/>
      <c r="M143" s="141"/>
      <c r="N143" s="141"/>
      <c r="O143" s="142"/>
      <c r="P143" s="142"/>
      <c r="Q143" s="142"/>
      <c r="R143" s="142"/>
      <c r="S143" s="142"/>
      <c r="T143" s="142"/>
      <c r="U143" s="143" t="str">
        <f t="shared" si="7"/>
        <v xml:space="preserve">  8276</v>
      </c>
      <c r="V143" s="144"/>
    </row>
    <row r="144" spans="2:22" ht="33" customHeight="1" x14ac:dyDescent="0.3">
      <c r="B144" s="136">
        <f t="shared" si="8"/>
        <v>139</v>
      </c>
      <c r="C144" s="134" t="s">
        <v>38</v>
      </c>
      <c r="D144" s="132" t="s">
        <v>192</v>
      </c>
      <c r="E144" s="134" t="s">
        <v>48</v>
      </c>
      <c r="F144" s="318">
        <v>44603</v>
      </c>
      <c r="G144" s="233" t="str">
        <f t="shared" si="6"/>
        <v xml:space="preserve">  8283</v>
      </c>
      <c r="H144" s="233" t="str">
        <f>IF(ISBLANK($D144),"",IF(ISERROR(MATCH($U144,'Ent. Datos'!$V$6:$V$1015,0)),$U144,$W$3))</f>
        <v xml:space="preserve">  8283</v>
      </c>
      <c r="I144" s="135"/>
      <c r="J144" s="136"/>
      <c r="K144" s="141" t="s">
        <v>585</v>
      </c>
      <c r="L144" s="141"/>
      <c r="M144" s="141"/>
      <c r="N144" s="141"/>
      <c r="O144" s="142"/>
      <c r="P144" s="142"/>
      <c r="Q144" s="142"/>
      <c r="R144" s="142"/>
      <c r="S144" s="142"/>
      <c r="T144" s="142"/>
      <c r="U144" s="143" t="str">
        <f t="shared" si="7"/>
        <v xml:space="preserve">  8283</v>
      </c>
      <c r="V144" s="144"/>
    </row>
    <row r="145" spans="2:22" ht="33" customHeight="1" x14ac:dyDescent="0.3">
      <c r="B145" s="136">
        <f t="shared" si="8"/>
        <v>140</v>
      </c>
      <c r="C145" s="134" t="s">
        <v>41</v>
      </c>
      <c r="D145" s="132" t="s">
        <v>206</v>
      </c>
      <c r="E145" s="134" t="s">
        <v>48</v>
      </c>
      <c r="F145" s="318">
        <v>44603</v>
      </c>
      <c r="G145" s="233" t="str">
        <f t="shared" si="6"/>
        <v xml:space="preserve">  8284</v>
      </c>
      <c r="H145" s="233" t="str">
        <f>IF(ISBLANK($D145),"",IF(ISERROR(MATCH($U145,'Ent. Datos'!$V$6:$V$1015,0)),$U145,$W$3))</f>
        <v xml:space="preserve">  8284</v>
      </c>
      <c r="I145" s="135"/>
      <c r="J145" s="136"/>
      <c r="K145" s="141" t="s">
        <v>586</v>
      </c>
      <c r="L145" s="141"/>
      <c r="M145" s="141"/>
      <c r="N145" s="141"/>
      <c r="O145" s="142"/>
      <c r="P145" s="142"/>
      <c r="Q145" s="142"/>
      <c r="R145" s="142"/>
      <c r="S145" s="142"/>
      <c r="T145" s="142"/>
      <c r="U145" s="143" t="str">
        <f t="shared" si="7"/>
        <v xml:space="preserve">  8284</v>
      </c>
      <c r="V145" s="144"/>
    </row>
    <row r="146" spans="2:22" ht="33" customHeight="1" x14ac:dyDescent="0.3">
      <c r="B146" s="136">
        <f t="shared" si="8"/>
        <v>141</v>
      </c>
      <c r="C146" s="134" t="s">
        <v>38</v>
      </c>
      <c r="D146" s="132" t="s">
        <v>162</v>
      </c>
      <c r="E146" s="134" t="s">
        <v>48</v>
      </c>
      <c r="F146" s="318">
        <v>44603</v>
      </c>
      <c r="G146" s="233" t="str">
        <f t="shared" si="6"/>
        <v xml:space="preserve">  8285</v>
      </c>
      <c r="H146" s="233" t="str">
        <f>IF(ISBLANK($D146),"",IF(ISERROR(MATCH($U146,'Ent. Datos'!$V$6:$V$1015,0)),$U146,$W$3))</f>
        <v xml:space="preserve">  8285</v>
      </c>
      <c r="I146" s="135"/>
      <c r="J146" s="136"/>
      <c r="K146" s="141" t="s">
        <v>587</v>
      </c>
      <c r="L146" s="141"/>
      <c r="M146" s="141"/>
      <c r="N146" s="141"/>
      <c r="O146" s="142"/>
      <c r="P146" s="142"/>
      <c r="Q146" s="142"/>
      <c r="R146" s="142"/>
      <c r="S146" s="142"/>
      <c r="T146" s="142"/>
      <c r="U146" s="143" t="str">
        <f t="shared" si="7"/>
        <v xml:space="preserve">  8285</v>
      </c>
      <c r="V146" s="144"/>
    </row>
    <row r="147" spans="2:22" ht="33" customHeight="1" x14ac:dyDescent="0.3">
      <c r="B147" s="136">
        <f t="shared" si="8"/>
        <v>142</v>
      </c>
      <c r="C147" s="134" t="s">
        <v>38</v>
      </c>
      <c r="D147" s="132" t="s">
        <v>83</v>
      </c>
      <c r="E147" s="134" t="s">
        <v>48</v>
      </c>
      <c r="F147" s="318">
        <v>44603</v>
      </c>
      <c r="G147" s="233" t="str">
        <f t="shared" si="6"/>
        <v xml:space="preserve">  8300</v>
      </c>
      <c r="H147" s="233" t="str">
        <f>IF(ISBLANK($D147),"",IF(ISERROR(MATCH($U147,'Ent. Datos'!$V$6:$V$1015,0)),$U147,$W$3))</f>
        <v xml:space="preserve">  8300</v>
      </c>
      <c r="I147" s="135"/>
      <c r="J147" s="136"/>
      <c r="K147" s="141" t="s">
        <v>588</v>
      </c>
      <c r="L147" s="141"/>
      <c r="M147" s="141"/>
      <c r="N147" s="141"/>
      <c r="O147" s="142"/>
      <c r="P147" s="142"/>
      <c r="Q147" s="142"/>
      <c r="R147" s="142"/>
      <c r="S147" s="142"/>
      <c r="T147" s="142"/>
      <c r="U147" s="143" t="str">
        <f t="shared" si="7"/>
        <v xml:space="preserve">  8300</v>
      </c>
      <c r="V147" s="144"/>
    </row>
    <row r="148" spans="2:22" ht="33" customHeight="1" x14ac:dyDescent="0.3">
      <c r="B148" s="136">
        <f t="shared" si="8"/>
        <v>143</v>
      </c>
      <c r="C148" s="134" t="s">
        <v>38</v>
      </c>
      <c r="D148" s="132" t="s">
        <v>135</v>
      </c>
      <c r="E148" s="134" t="s">
        <v>48</v>
      </c>
      <c r="F148" s="318">
        <v>44603</v>
      </c>
      <c r="G148" s="233" t="str">
        <f t="shared" si="6"/>
        <v xml:space="preserve">  8330</v>
      </c>
      <c r="H148" s="233" t="str">
        <f>IF(ISBLANK($D148),"",IF(ISERROR(MATCH($U148,'Ent. Datos'!$V$6:$V$1015,0)),$U148,$W$3))</f>
        <v xml:space="preserve">  8330</v>
      </c>
      <c r="I148" s="135"/>
      <c r="J148" s="136"/>
      <c r="K148" s="141" t="s">
        <v>589</v>
      </c>
      <c r="L148" s="141"/>
      <c r="M148" s="141"/>
      <c r="N148" s="141"/>
      <c r="O148" s="142"/>
      <c r="P148" s="142"/>
      <c r="Q148" s="142"/>
      <c r="R148" s="142"/>
      <c r="S148" s="142"/>
      <c r="T148" s="142"/>
      <c r="U148" s="143" t="str">
        <f t="shared" si="7"/>
        <v xml:space="preserve">  8330</v>
      </c>
      <c r="V148" s="144"/>
    </row>
    <row r="149" spans="2:22" ht="33" customHeight="1" x14ac:dyDescent="0.3">
      <c r="B149" s="136">
        <f t="shared" si="8"/>
        <v>144</v>
      </c>
      <c r="C149" s="134" t="s">
        <v>38</v>
      </c>
      <c r="D149" s="132" t="s">
        <v>97</v>
      </c>
      <c r="E149" s="134" t="s">
        <v>48</v>
      </c>
      <c r="F149" s="318">
        <v>44237</v>
      </c>
      <c r="G149" s="233" t="str">
        <f t="shared" si="6"/>
        <v xml:space="preserve">  8403</v>
      </c>
      <c r="H149" s="233" t="str">
        <f>IF(ISBLANK($D149),"",IF(ISERROR(MATCH($U149,'Ent. Datos'!$V$6:$V$1015,0)),$U149,$W$3))</f>
        <v xml:space="preserve">  8403</v>
      </c>
      <c r="I149" s="135"/>
      <c r="J149" s="136"/>
      <c r="K149" s="141" t="s">
        <v>590</v>
      </c>
      <c r="L149" s="141"/>
      <c r="M149" s="141"/>
      <c r="N149" s="141"/>
      <c r="O149" s="142"/>
      <c r="P149" s="142"/>
      <c r="Q149" s="142"/>
      <c r="R149" s="142"/>
      <c r="S149" s="142"/>
      <c r="T149" s="142"/>
      <c r="U149" s="143" t="str">
        <f t="shared" si="7"/>
        <v xml:space="preserve">  8403</v>
      </c>
      <c r="V149" s="144"/>
    </row>
    <row r="150" spans="2:22" ht="33" customHeight="1" x14ac:dyDescent="0.3">
      <c r="B150" s="136">
        <f t="shared" si="8"/>
        <v>145</v>
      </c>
      <c r="C150" s="134" t="s">
        <v>38</v>
      </c>
      <c r="D150" s="132" t="s">
        <v>153</v>
      </c>
      <c r="E150" s="134" t="s">
        <v>48</v>
      </c>
      <c r="F150" s="318">
        <v>44603</v>
      </c>
      <c r="G150" s="233" t="str">
        <f t="shared" si="6"/>
        <v xml:space="preserve">  8406</v>
      </c>
      <c r="H150" s="233" t="str">
        <f>IF(ISBLANK($D150),"",IF(ISERROR(MATCH($U150,'Ent. Datos'!$V$6:$V$1015,0)),$U150,$W$3))</f>
        <v xml:space="preserve">  8406</v>
      </c>
      <c r="I150" s="135"/>
      <c r="J150" s="136"/>
      <c r="K150" s="141" t="s">
        <v>591</v>
      </c>
      <c r="L150" s="141"/>
      <c r="M150" s="141"/>
      <c r="N150" s="141"/>
      <c r="O150" s="142"/>
      <c r="P150" s="142"/>
      <c r="Q150" s="142"/>
      <c r="R150" s="142"/>
      <c r="S150" s="142"/>
      <c r="T150" s="142"/>
      <c r="U150" s="143" t="str">
        <f t="shared" si="7"/>
        <v xml:space="preserve">  8406</v>
      </c>
      <c r="V150" s="144"/>
    </row>
    <row r="151" spans="2:22" ht="33" customHeight="1" x14ac:dyDescent="0.3">
      <c r="B151" s="136">
        <f t="shared" si="8"/>
        <v>146</v>
      </c>
      <c r="C151" s="134" t="s">
        <v>38</v>
      </c>
      <c r="D151" s="132" t="s">
        <v>161</v>
      </c>
      <c r="E151" s="134" t="s">
        <v>48</v>
      </c>
      <c r="F151" s="318">
        <v>44603</v>
      </c>
      <c r="G151" s="233" t="str">
        <f t="shared" si="6"/>
        <v xml:space="preserve">  8412</v>
      </c>
      <c r="H151" s="233" t="str">
        <f>IF(ISBLANK($D151),"",IF(ISERROR(MATCH($U151,'Ent. Datos'!$V$6:$V$1015,0)),$U151,$W$3))</f>
        <v xml:space="preserve">  8412</v>
      </c>
      <c r="I151" s="135"/>
      <c r="J151" s="136"/>
      <c r="K151" s="141" t="s">
        <v>592</v>
      </c>
      <c r="L151" s="141"/>
      <c r="M151" s="141"/>
      <c r="N151" s="141"/>
      <c r="O151" s="142"/>
      <c r="P151" s="142"/>
      <c r="Q151" s="142"/>
      <c r="R151" s="142"/>
      <c r="S151" s="142"/>
      <c r="T151" s="142"/>
      <c r="U151" s="143" t="str">
        <f t="shared" si="7"/>
        <v xml:space="preserve">  8412</v>
      </c>
      <c r="V151" s="144"/>
    </row>
    <row r="152" spans="2:22" ht="33" customHeight="1" x14ac:dyDescent="0.3">
      <c r="B152" s="136">
        <f t="shared" si="8"/>
        <v>147</v>
      </c>
      <c r="C152" s="134" t="s">
        <v>38</v>
      </c>
      <c r="D152" s="132" t="s">
        <v>117</v>
      </c>
      <c r="E152" s="134" t="s">
        <v>48</v>
      </c>
      <c r="F152" s="318">
        <v>44237</v>
      </c>
      <c r="G152" s="233" t="str">
        <f t="shared" si="6"/>
        <v xml:space="preserve">  8421</v>
      </c>
      <c r="H152" s="233" t="str">
        <f>IF(ISBLANK($D152),"",IF(ISERROR(MATCH($U152,'Ent. Datos'!$V$6:$V$1015,0)),$U152,$W$3))</f>
        <v xml:space="preserve">  8421</v>
      </c>
      <c r="I152" s="135"/>
      <c r="J152" s="136"/>
      <c r="K152" s="141" t="s">
        <v>593</v>
      </c>
      <c r="L152" s="141"/>
      <c r="M152" s="141"/>
      <c r="N152" s="141"/>
      <c r="O152" s="142"/>
      <c r="P152" s="142"/>
      <c r="Q152" s="142"/>
      <c r="R152" s="142"/>
      <c r="S152" s="142"/>
      <c r="T152" s="142"/>
      <c r="U152" s="143" t="str">
        <f t="shared" si="7"/>
        <v xml:space="preserve">  8421</v>
      </c>
      <c r="V152" s="144"/>
    </row>
    <row r="153" spans="2:22" ht="33" customHeight="1" x14ac:dyDescent="0.3">
      <c r="B153" s="136">
        <f t="shared" si="8"/>
        <v>148</v>
      </c>
      <c r="C153" s="134" t="s">
        <v>38</v>
      </c>
      <c r="D153" s="132" t="s">
        <v>176</v>
      </c>
      <c r="E153" s="134" t="s">
        <v>48</v>
      </c>
      <c r="F153" s="318">
        <v>44603</v>
      </c>
      <c r="G153" s="233" t="str">
        <f t="shared" si="6"/>
        <v xml:space="preserve">  8423</v>
      </c>
      <c r="H153" s="233" t="str">
        <f>IF(ISBLANK($D153),"",IF(ISERROR(MATCH($U153,'Ent. Datos'!$V$6:$V$1015,0)),$U153,$W$3))</f>
        <v xml:space="preserve">  8423</v>
      </c>
      <c r="I153" s="135"/>
      <c r="J153" s="136"/>
      <c r="K153" s="141" t="s">
        <v>594</v>
      </c>
      <c r="L153" s="141"/>
      <c r="M153" s="141"/>
      <c r="N153" s="141"/>
      <c r="O153" s="142"/>
      <c r="P153" s="142"/>
      <c r="Q153" s="142"/>
      <c r="R153" s="142"/>
      <c r="S153" s="142"/>
      <c r="T153" s="142"/>
      <c r="U153" s="143" t="str">
        <f t="shared" si="7"/>
        <v xml:space="preserve">  8423</v>
      </c>
      <c r="V153" s="144"/>
    </row>
    <row r="154" spans="2:22" ht="33" customHeight="1" x14ac:dyDescent="0.3">
      <c r="B154" s="136">
        <f t="shared" si="8"/>
        <v>149</v>
      </c>
      <c r="C154" s="134" t="s">
        <v>37</v>
      </c>
      <c r="D154" s="132" t="s">
        <v>99</v>
      </c>
      <c r="E154" s="134" t="s">
        <v>48</v>
      </c>
      <c r="F154" s="318">
        <v>44603</v>
      </c>
      <c r="G154" s="233" t="str">
        <f t="shared" si="6"/>
        <v xml:space="preserve">  8429</v>
      </c>
      <c r="H154" s="233" t="str">
        <f>IF(ISBLANK($D154),"",IF(ISERROR(MATCH($U154,'Ent. Datos'!$V$6:$V$1015,0)),$U154,$W$3))</f>
        <v xml:space="preserve">  8429</v>
      </c>
      <c r="I154" s="135"/>
      <c r="J154" s="136"/>
      <c r="K154" s="141" t="s">
        <v>595</v>
      </c>
      <c r="L154" s="141"/>
      <c r="M154" s="141"/>
      <c r="N154" s="141"/>
      <c r="O154" s="142"/>
      <c r="P154" s="142"/>
      <c r="Q154" s="142"/>
      <c r="R154" s="142"/>
      <c r="S154" s="142"/>
      <c r="T154" s="142"/>
      <c r="U154" s="143" t="str">
        <f t="shared" si="7"/>
        <v xml:space="preserve">  8429</v>
      </c>
      <c r="V154" s="144"/>
    </row>
    <row r="155" spans="2:22" ht="33" customHeight="1" x14ac:dyDescent="0.3">
      <c r="B155" s="136">
        <f t="shared" si="8"/>
        <v>150</v>
      </c>
      <c r="C155" s="134" t="s">
        <v>38</v>
      </c>
      <c r="D155" s="132" t="s">
        <v>94</v>
      </c>
      <c r="E155" s="134" t="s">
        <v>48</v>
      </c>
      <c r="F155" s="318">
        <v>44603</v>
      </c>
      <c r="G155" s="233" t="str">
        <f t="shared" si="6"/>
        <v xml:space="preserve">  8431</v>
      </c>
      <c r="H155" s="233" t="str">
        <f>IF(ISBLANK($D155),"",IF(ISERROR(MATCH($U155,'Ent. Datos'!$V$6:$V$1015,0)),$U155,$W$3))</f>
        <v xml:space="preserve">  8431</v>
      </c>
      <c r="I155" s="135"/>
      <c r="J155" s="136"/>
      <c r="K155" s="141" t="s">
        <v>596</v>
      </c>
      <c r="L155" s="141"/>
      <c r="M155" s="141"/>
      <c r="N155" s="141"/>
      <c r="O155" s="142"/>
      <c r="P155" s="142"/>
      <c r="Q155" s="142"/>
      <c r="R155" s="142"/>
      <c r="S155" s="142"/>
      <c r="T155" s="142"/>
      <c r="U155" s="143" t="str">
        <f t="shared" si="7"/>
        <v xml:space="preserve">  8431</v>
      </c>
      <c r="V155" s="144"/>
    </row>
    <row r="156" spans="2:22" ht="33" customHeight="1" x14ac:dyDescent="0.3">
      <c r="B156" s="136">
        <f t="shared" si="8"/>
        <v>151</v>
      </c>
      <c r="C156" s="134" t="s">
        <v>38</v>
      </c>
      <c r="D156" s="132" t="s">
        <v>123</v>
      </c>
      <c r="E156" s="134" t="s">
        <v>48</v>
      </c>
      <c r="F156" s="318">
        <v>44603</v>
      </c>
      <c r="G156" s="233" t="str">
        <f t="shared" si="6"/>
        <v xml:space="preserve">  8433</v>
      </c>
      <c r="H156" s="233" t="str">
        <f>IF(ISBLANK($D156),"",IF(ISERROR(MATCH($U156,'Ent. Datos'!$V$6:$V$1015,0)),$U156,$W$3))</f>
        <v xml:space="preserve">  8433</v>
      </c>
      <c r="I156" s="135"/>
      <c r="J156" s="136"/>
      <c r="K156" s="141" t="s">
        <v>597</v>
      </c>
      <c r="L156" s="141"/>
      <c r="M156" s="141"/>
      <c r="N156" s="141"/>
      <c r="O156" s="142"/>
      <c r="P156" s="142"/>
      <c r="Q156" s="142"/>
      <c r="R156" s="142"/>
      <c r="S156" s="142"/>
      <c r="T156" s="142"/>
      <c r="U156" s="143" t="str">
        <f t="shared" si="7"/>
        <v xml:space="preserve">  8433</v>
      </c>
      <c r="V156" s="144"/>
    </row>
    <row r="157" spans="2:22" ht="33" customHeight="1" x14ac:dyDescent="0.3">
      <c r="B157" s="136">
        <f t="shared" si="8"/>
        <v>152</v>
      </c>
      <c r="C157" s="134" t="s">
        <v>38</v>
      </c>
      <c r="D157" s="132" t="s">
        <v>188</v>
      </c>
      <c r="E157" s="134" t="s">
        <v>48</v>
      </c>
      <c r="F157" s="318">
        <v>44603</v>
      </c>
      <c r="G157" s="233" t="str">
        <f t="shared" si="6"/>
        <v xml:space="preserve">  8437</v>
      </c>
      <c r="H157" s="233" t="str">
        <f>IF(ISBLANK($D157),"",IF(ISERROR(MATCH($U157,'Ent. Datos'!$V$6:$V$1015,0)),$U157,$W$3))</f>
        <v xml:space="preserve">  8437</v>
      </c>
      <c r="I157" s="135"/>
      <c r="J157" s="136"/>
      <c r="K157" s="141" t="s">
        <v>598</v>
      </c>
      <c r="L157" s="141"/>
      <c r="M157" s="141"/>
      <c r="N157" s="141"/>
      <c r="O157" s="142"/>
      <c r="P157" s="142"/>
      <c r="Q157" s="142"/>
      <c r="R157" s="142"/>
      <c r="S157" s="142"/>
      <c r="T157" s="142"/>
      <c r="U157" s="143" t="str">
        <f t="shared" si="7"/>
        <v xml:space="preserve">  8437</v>
      </c>
      <c r="V157" s="144"/>
    </row>
    <row r="158" spans="2:22" ht="33" customHeight="1" x14ac:dyDescent="0.3">
      <c r="B158" s="136">
        <f t="shared" si="8"/>
        <v>153</v>
      </c>
      <c r="C158" s="134" t="s">
        <v>38</v>
      </c>
      <c r="D158" s="132" t="s">
        <v>234</v>
      </c>
      <c r="E158" s="134" t="s">
        <v>48</v>
      </c>
      <c r="F158" s="318">
        <v>44603</v>
      </c>
      <c r="G158" s="233" t="str">
        <f t="shared" si="6"/>
        <v xml:space="preserve">  8441</v>
      </c>
      <c r="H158" s="233" t="str">
        <f>IF(ISBLANK($D158),"",IF(ISERROR(MATCH($U158,'Ent. Datos'!$V$6:$V$1015,0)),$U158,$W$3))</f>
        <v xml:space="preserve">  8441</v>
      </c>
      <c r="I158" s="135"/>
      <c r="J158" s="136"/>
      <c r="K158" s="141" t="s">
        <v>599</v>
      </c>
      <c r="L158" s="141"/>
      <c r="M158" s="141"/>
      <c r="N158" s="141"/>
      <c r="O158" s="142"/>
      <c r="P158" s="142"/>
      <c r="Q158" s="142"/>
      <c r="R158" s="142"/>
      <c r="S158" s="142"/>
      <c r="T158" s="142"/>
      <c r="U158" s="143" t="str">
        <f t="shared" si="7"/>
        <v xml:space="preserve">  8441</v>
      </c>
      <c r="V158" s="144"/>
    </row>
    <row r="159" spans="2:22" ht="33" customHeight="1" x14ac:dyDescent="0.3">
      <c r="B159" s="136">
        <f t="shared" si="8"/>
        <v>154</v>
      </c>
      <c r="C159" s="134" t="s">
        <v>36</v>
      </c>
      <c r="D159" s="132" t="s">
        <v>379</v>
      </c>
      <c r="E159" s="134" t="s">
        <v>48</v>
      </c>
      <c r="F159" s="318">
        <v>44603</v>
      </c>
      <c r="G159" s="233" t="str">
        <f t="shared" si="6"/>
        <v xml:space="preserve">  8443</v>
      </c>
      <c r="H159" s="233" t="str">
        <f>IF(ISBLANK($D159),"",IF(ISERROR(MATCH($U159,'Ent. Datos'!$V$6:$V$1015,0)),$U159,$W$3))</f>
        <v xml:space="preserve">  8443</v>
      </c>
      <c r="I159" s="135"/>
      <c r="J159" s="136"/>
      <c r="K159" s="141" t="s">
        <v>600</v>
      </c>
      <c r="L159" s="141"/>
      <c r="M159" s="141"/>
      <c r="N159" s="141"/>
      <c r="O159" s="142"/>
      <c r="P159" s="142"/>
      <c r="Q159" s="142"/>
      <c r="R159" s="142"/>
      <c r="S159" s="142"/>
      <c r="T159" s="142"/>
      <c r="U159" s="143" t="str">
        <f t="shared" si="7"/>
        <v xml:space="preserve">  8443</v>
      </c>
      <c r="V159" s="144"/>
    </row>
    <row r="160" spans="2:22" ht="33" customHeight="1" x14ac:dyDescent="0.3">
      <c r="B160" s="136">
        <f t="shared" si="8"/>
        <v>155</v>
      </c>
      <c r="C160" s="134" t="s">
        <v>38</v>
      </c>
      <c r="D160" s="132" t="s">
        <v>101</v>
      </c>
      <c r="E160" s="134" t="s">
        <v>48</v>
      </c>
      <c r="F160" s="318">
        <v>44603</v>
      </c>
      <c r="G160" s="233" t="str">
        <f t="shared" si="6"/>
        <v xml:space="preserve">  8446</v>
      </c>
      <c r="H160" s="233" t="str">
        <f>IF(ISBLANK($D160),"",IF(ISERROR(MATCH($U160,'Ent. Datos'!$V$6:$V$1015,0)),$U160,$W$3))</f>
        <v xml:space="preserve">  8446</v>
      </c>
      <c r="I160" s="135"/>
      <c r="J160" s="136"/>
      <c r="K160" s="141" t="s">
        <v>601</v>
      </c>
      <c r="L160" s="141"/>
      <c r="M160" s="141"/>
      <c r="N160" s="141"/>
      <c r="O160" s="142"/>
      <c r="P160" s="142"/>
      <c r="Q160" s="142"/>
      <c r="R160" s="142"/>
      <c r="S160" s="142"/>
      <c r="T160" s="142"/>
      <c r="U160" s="143" t="str">
        <f t="shared" si="7"/>
        <v xml:space="preserve">  8446</v>
      </c>
      <c r="V160" s="144"/>
    </row>
    <row r="161" spans="2:22" ht="33" customHeight="1" x14ac:dyDescent="0.3">
      <c r="B161" s="136">
        <f t="shared" si="8"/>
        <v>156</v>
      </c>
      <c r="C161" s="134" t="s">
        <v>38</v>
      </c>
      <c r="D161" s="132" t="s">
        <v>158</v>
      </c>
      <c r="E161" s="134" t="s">
        <v>48</v>
      </c>
      <c r="F161" s="318">
        <v>44603</v>
      </c>
      <c r="G161" s="233" t="str">
        <f t="shared" si="6"/>
        <v xml:space="preserve">  8449</v>
      </c>
      <c r="H161" s="233" t="str">
        <f>IF(ISBLANK($D161),"",IF(ISERROR(MATCH($U161,'Ent. Datos'!$V$6:$V$1015,0)),$U161,$W$3))</f>
        <v xml:space="preserve">  8449</v>
      </c>
      <c r="I161" s="135"/>
      <c r="J161" s="136"/>
      <c r="K161" s="141" t="s">
        <v>602</v>
      </c>
      <c r="L161" s="141"/>
      <c r="M161" s="141"/>
      <c r="N161" s="141"/>
      <c r="O161" s="142"/>
      <c r="P161" s="142"/>
      <c r="Q161" s="142"/>
      <c r="R161" s="142"/>
      <c r="S161" s="142"/>
      <c r="T161" s="142"/>
      <c r="U161" s="143" t="str">
        <f t="shared" si="7"/>
        <v xml:space="preserve">  8449</v>
      </c>
      <c r="V161" s="144"/>
    </row>
    <row r="162" spans="2:22" ht="33" customHeight="1" x14ac:dyDescent="0.3">
      <c r="B162" s="136">
        <f t="shared" si="8"/>
        <v>157</v>
      </c>
      <c r="C162" s="134" t="s">
        <v>38</v>
      </c>
      <c r="D162" s="132" t="s">
        <v>166</v>
      </c>
      <c r="E162" s="134" t="s">
        <v>48</v>
      </c>
      <c r="F162" s="318">
        <v>44237</v>
      </c>
      <c r="G162" s="233" t="str">
        <f t="shared" si="6"/>
        <v xml:space="preserve">  8452</v>
      </c>
      <c r="H162" s="233" t="str">
        <f>IF(ISBLANK($D162),"",IF(ISERROR(MATCH($U162,'Ent. Datos'!$V$6:$V$1015,0)),$U162,$W$3))</f>
        <v xml:space="preserve">  8452</v>
      </c>
      <c r="I162" s="135"/>
      <c r="J162" s="136"/>
      <c r="K162" s="141" t="s">
        <v>603</v>
      </c>
      <c r="L162" s="141"/>
      <c r="M162" s="141"/>
      <c r="N162" s="141"/>
      <c r="O162" s="142"/>
      <c r="P162" s="142"/>
      <c r="Q162" s="142"/>
      <c r="R162" s="142"/>
      <c r="S162" s="142"/>
      <c r="T162" s="142"/>
      <c r="U162" s="143" t="str">
        <f t="shared" si="7"/>
        <v xml:space="preserve">  8452</v>
      </c>
      <c r="V162" s="144"/>
    </row>
    <row r="163" spans="2:22" ht="33" customHeight="1" x14ac:dyDescent="0.3">
      <c r="B163" s="136">
        <f t="shared" si="8"/>
        <v>158</v>
      </c>
      <c r="C163" s="134" t="s">
        <v>38</v>
      </c>
      <c r="D163" s="132" t="s">
        <v>175</v>
      </c>
      <c r="E163" s="134" t="s">
        <v>48</v>
      </c>
      <c r="F163" s="318">
        <v>44603</v>
      </c>
      <c r="G163" s="233" t="str">
        <f t="shared" si="6"/>
        <v xml:space="preserve">  8453</v>
      </c>
      <c r="H163" s="233" t="str">
        <f>IF(ISBLANK($D163),"",IF(ISERROR(MATCH($U163,'Ent. Datos'!$V$6:$V$1015,0)),$U163,$W$3))</f>
        <v xml:space="preserve">  8453</v>
      </c>
      <c r="I163" s="135"/>
      <c r="J163" s="136"/>
      <c r="K163" s="141" t="s">
        <v>604</v>
      </c>
      <c r="L163" s="141"/>
      <c r="M163" s="141"/>
      <c r="N163" s="141"/>
      <c r="O163" s="142"/>
      <c r="P163" s="142"/>
      <c r="Q163" s="142"/>
      <c r="R163" s="142"/>
      <c r="S163" s="142"/>
      <c r="T163" s="142"/>
      <c r="U163" s="143" t="str">
        <f t="shared" si="7"/>
        <v xml:space="preserve">  8453</v>
      </c>
      <c r="V163" s="144"/>
    </row>
    <row r="164" spans="2:22" ht="33" customHeight="1" x14ac:dyDescent="0.3">
      <c r="B164" s="136">
        <f t="shared" si="8"/>
        <v>159</v>
      </c>
      <c r="C164" s="134" t="s">
        <v>38</v>
      </c>
      <c r="D164" s="132" t="s">
        <v>164</v>
      </c>
      <c r="E164" s="134" t="s">
        <v>48</v>
      </c>
      <c r="F164" s="318">
        <v>44603</v>
      </c>
      <c r="G164" s="233" t="str">
        <f t="shared" si="6"/>
        <v xml:space="preserve">  8459</v>
      </c>
      <c r="H164" s="233" t="str">
        <f>IF(ISBLANK($D164),"",IF(ISERROR(MATCH($U164,'Ent. Datos'!$V$6:$V$1015,0)),$U164,$W$3))</f>
        <v xml:space="preserve">  8459</v>
      </c>
      <c r="I164" s="135"/>
      <c r="J164" s="136"/>
      <c r="K164" s="141" t="s">
        <v>605</v>
      </c>
      <c r="L164" s="141"/>
      <c r="M164" s="141"/>
      <c r="N164" s="141"/>
      <c r="O164" s="142"/>
      <c r="P164" s="142"/>
      <c r="Q164" s="142"/>
      <c r="R164" s="142"/>
      <c r="S164" s="142"/>
      <c r="T164" s="142"/>
      <c r="U164" s="143" t="str">
        <f t="shared" si="7"/>
        <v xml:space="preserve">  8459</v>
      </c>
      <c r="V164" s="144"/>
    </row>
    <row r="165" spans="2:22" ht="33" customHeight="1" x14ac:dyDescent="0.3">
      <c r="B165" s="136">
        <f t="shared" si="8"/>
        <v>160</v>
      </c>
      <c r="C165" s="134" t="s">
        <v>38</v>
      </c>
      <c r="D165" s="132" t="s">
        <v>130</v>
      </c>
      <c r="E165" s="134" t="s">
        <v>48</v>
      </c>
      <c r="F165" s="318">
        <v>44603</v>
      </c>
      <c r="G165" s="233" t="str">
        <f t="shared" si="6"/>
        <v xml:space="preserve">  8461</v>
      </c>
      <c r="H165" s="233" t="str">
        <f>IF(ISBLANK($D165),"",IF(ISERROR(MATCH($U165,'Ent. Datos'!$V$6:$V$1015,0)),$U165,$W$3))</f>
        <v xml:space="preserve">  8461</v>
      </c>
      <c r="I165" s="135"/>
      <c r="J165" s="136"/>
      <c r="K165" s="141" t="s">
        <v>606</v>
      </c>
      <c r="L165" s="141"/>
      <c r="M165" s="141"/>
      <c r="N165" s="141"/>
      <c r="O165" s="142"/>
      <c r="P165" s="142"/>
      <c r="Q165" s="142"/>
      <c r="R165" s="142"/>
      <c r="S165" s="142"/>
      <c r="T165" s="142"/>
      <c r="U165" s="143" t="str">
        <f t="shared" si="7"/>
        <v xml:space="preserve">  8461</v>
      </c>
      <c r="V165" s="144"/>
    </row>
    <row r="166" spans="2:22" ht="33" customHeight="1" x14ac:dyDescent="0.3">
      <c r="B166" s="136">
        <f t="shared" si="8"/>
        <v>161</v>
      </c>
      <c r="C166" s="134" t="s">
        <v>38</v>
      </c>
      <c r="D166" s="132" t="s">
        <v>129</v>
      </c>
      <c r="E166" s="134" t="s">
        <v>48</v>
      </c>
      <c r="F166" s="318">
        <v>44603</v>
      </c>
      <c r="G166" s="233" t="str">
        <f t="shared" si="6"/>
        <v xml:space="preserve">  8465</v>
      </c>
      <c r="H166" s="233" t="str">
        <f>IF(ISBLANK($D166),"",IF(ISERROR(MATCH($U166,'Ent. Datos'!$V$6:$V$1015,0)),$U166,$W$3))</f>
        <v xml:space="preserve">  8465</v>
      </c>
      <c r="I166" s="135"/>
      <c r="J166" s="136"/>
      <c r="K166" s="141" t="s">
        <v>607</v>
      </c>
      <c r="L166" s="141"/>
      <c r="M166" s="141"/>
      <c r="N166" s="141"/>
      <c r="O166" s="142"/>
      <c r="P166" s="142"/>
      <c r="Q166" s="142"/>
      <c r="R166" s="142"/>
      <c r="S166" s="142"/>
      <c r="T166" s="142"/>
      <c r="U166" s="143" t="str">
        <f t="shared" si="7"/>
        <v xml:space="preserve">  8465</v>
      </c>
      <c r="V166" s="144"/>
    </row>
    <row r="167" spans="2:22" ht="33" customHeight="1" x14ac:dyDescent="0.3">
      <c r="B167" s="136">
        <f t="shared" si="8"/>
        <v>162</v>
      </c>
      <c r="C167" s="134" t="s">
        <v>38</v>
      </c>
      <c r="D167" s="132" t="s">
        <v>235</v>
      </c>
      <c r="E167" s="134" t="s">
        <v>48</v>
      </c>
      <c r="F167" s="318">
        <v>44603</v>
      </c>
      <c r="G167" s="233" t="str">
        <f t="shared" si="6"/>
        <v xml:space="preserve">  8467</v>
      </c>
      <c r="H167" s="233" t="str">
        <f>IF(ISBLANK($D167),"",IF(ISERROR(MATCH($U167,'Ent. Datos'!$V$6:$V$1015,0)),$U167,$W$3))</f>
        <v xml:space="preserve">  8467</v>
      </c>
      <c r="I167" s="135"/>
      <c r="J167" s="136"/>
      <c r="K167" s="141" t="s">
        <v>608</v>
      </c>
      <c r="L167" s="141"/>
      <c r="M167" s="141"/>
      <c r="N167" s="141"/>
      <c r="O167" s="142"/>
      <c r="P167" s="142"/>
      <c r="Q167" s="142"/>
      <c r="R167" s="142"/>
      <c r="S167" s="142"/>
      <c r="T167" s="142"/>
      <c r="U167" s="143" t="str">
        <f t="shared" si="7"/>
        <v xml:space="preserve">  8467</v>
      </c>
      <c r="V167" s="144"/>
    </row>
    <row r="168" spans="2:22" ht="33" customHeight="1" x14ac:dyDescent="0.3">
      <c r="B168" s="136">
        <f t="shared" si="8"/>
        <v>163</v>
      </c>
      <c r="C168" s="134" t="s">
        <v>37</v>
      </c>
      <c r="D168" s="132" t="s">
        <v>196</v>
      </c>
      <c r="E168" s="134" t="s">
        <v>48</v>
      </c>
      <c r="F168" s="318">
        <v>44603</v>
      </c>
      <c r="G168" s="233" t="str">
        <f t="shared" si="6"/>
        <v xml:space="preserve">  8468</v>
      </c>
      <c r="H168" s="233" t="str">
        <f>IF(ISBLANK($D168),"",IF(ISERROR(MATCH($U168,'Ent. Datos'!$V$6:$V$1015,0)),$U168,$W$3))</f>
        <v xml:space="preserve">  8468</v>
      </c>
      <c r="I168" s="135"/>
      <c r="J168" s="136"/>
      <c r="K168" s="141" t="s">
        <v>609</v>
      </c>
      <c r="L168" s="141"/>
      <c r="M168" s="141"/>
      <c r="N168" s="141"/>
      <c r="O168" s="142"/>
      <c r="P168" s="142"/>
      <c r="Q168" s="142"/>
      <c r="R168" s="142"/>
      <c r="S168" s="142"/>
      <c r="T168" s="142"/>
      <c r="U168" s="143" t="str">
        <f t="shared" si="7"/>
        <v xml:space="preserve">  8468</v>
      </c>
      <c r="V168" s="144"/>
    </row>
    <row r="169" spans="2:22" ht="33" customHeight="1" x14ac:dyDescent="0.3">
      <c r="B169" s="136">
        <f t="shared" si="8"/>
        <v>164</v>
      </c>
      <c r="C169" s="134" t="s">
        <v>38</v>
      </c>
      <c r="D169" s="132" t="s">
        <v>180</v>
      </c>
      <c r="E169" s="134" t="s">
        <v>48</v>
      </c>
      <c r="F169" s="318">
        <v>44603</v>
      </c>
      <c r="G169" s="233" t="str">
        <f t="shared" si="6"/>
        <v xml:space="preserve">  8469</v>
      </c>
      <c r="H169" s="233" t="str">
        <f>IF(ISBLANK($D169),"",IF(ISERROR(MATCH($U169,'Ent. Datos'!$V$6:$V$1015,0)),$U169,$W$3))</f>
        <v xml:space="preserve">  8469</v>
      </c>
      <c r="I169" s="135"/>
      <c r="J169" s="136"/>
      <c r="K169" s="141" t="s">
        <v>610</v>
      </c>
      <c r="L169" s="141"/>
      <c r="M169" s="141"/>
      <c r="N169" s="141"/>
      <c r="O169" s="142"/>
      <c r="P169" s="142"/>
      <c r="Q169" s="142"/>
      <c r="R169" s="142"/>
      <c r="S169" s="142"/>
      <c r="T169" s="142"/>
      <c r="U169" s="143" t="str">
        <f t="shared" si="7"/>
        <v xml:space="preserve">  8469</v>
      </c>
      <c r="V169" s="144"/>
    </row>
    <row r="170" spans="2:22" ht="33" customHeight="1" x14ac:dyDescent="0.3">
      <c r="B170" s="136">
        <f t="shared" si="8"/>
        <v>165</v>
      </c>
      <c r="C170" s="134" t="s">
        <v>38</v>
      </c>
      <c r="D170" s="132" t="s">
        <v>190</v>
      </c>
      <c r="E170" s="134" t="s">
        <v>48</v>
      </c>
      <c r="F170" s="318">
        <v>44603</v>
      </c>
      <c r="G170" s="233" t="str">
        <f t="shared" si="6"/>
        <v xml:space="preserve">  8470</v>
      </c>
      <c r="H170" s="233" t="str">
        <f>IF(ISBLANK($D170),"",IF(ISERROR(MATCH($U170,'Ent. Datos'!$V$6:$V$1015,0)),$U170,$W$3))</f>
        <v xml:space="preserve">  8470</v>
      </c>
      <c r="I170" s="135"/>
      <c r="J170" s="136"/>
      <c r="K170" s="141" t="s">
        <v>611</v>
      </c>
      <c r="L170" s="141"/>
      <c r="M170" s="141"/>
      <c r="N170" s="141"/>
      <c r="O170" s="142"/>
      <c r="P170" s="142"/>
      <c r="Q170" s="142"/>
      <c r="R170" s="142"/>
      <c r="S170" s="142"/>
      <c r="T170" s="142"/>
      <c r="U170" s="143" t="str">
        <f t="shared" si="7"/>
        <v xml:space="preserve">  8470</v>
      </c>
      <c r="V170" s="144"/>
    </row>
    <row r="171" spans="2:22" ht="33" customHeight="1" x14ac:dyDescent="0.3">
      <c r="B171" s="136">
        <f t="shared" si="8"/>
        <v>166</v>
      </c>
      <c r="C171" s="134" t="s">
        <v>38</v>
      </c>
      <c r="D171" s="132" t="s">
        <v>91</v>
      </c>
      <c r="E171" s="134" t="s">
        <v>48</v>
      </c>
      <c r="F171" s="318">
        <v>44603</v>
      </c>
      <c r="G171" s="233" t="str">
        <f t="shared" si="6"/>
        <v xml:space="preserve">  8473</v>
      </c>
      <c r="H171" s="233" t="str">
        <f>IF(ISBLANK($D171),"",IF(ISERROR(MATCH($U171,'Ent. Datos'!$V$6:$V$1015,0)),$U171,$W$3))</f>
        <v xml:space="preserve">  8473</v>
      </c>
      <c r="I171" s="135"/>
      <c r="J171" s="136"/>
      <c r="K171" s="141" t="s">
        <v>612</v>
      </c>
      <c r="L171" s="141"/>
      <c r="M171" s="141"/>
      <c r="N171" s="141"/>
      <c r="O171" s="142"/>
      <c r="P171" s="142"/>
      <c r="Q171" s="142"/>
      <c r="R171" s="142"/>
      <c r="S171" s="142"/>
      <c r="T171" s="142"/>
      <c r="U171" s="143" t="str">
        <f t="shared" si="7"/>
        <v xml:space="preserve">  8473</v>
      </c>
      <c r="V171" s="144"/>
    </row>
    <row r="172" spans="2:22" ht="33" customHeight="1" x14ac:dyDescent="0.3">
      <c r="B172" s="136">
        <f t="shared" si="8"/>
        <v>167</v>
      </c>
      <c r="C172" s="134" t="s">
        <v>38</v>
      </c>
      <c r="D172" s="132" t="s">
        <v>191</v>
      </c>
      <c r="E172" s="134" t="s">
        <v>48</v>
      </c>
      <c r="F172" s="318">
        <v>44603</v>
      </c>
      <c r="G172" s="233" t="str">
        <f t="shared" si="6"/>
        <v xml:space="preserve">  8474</v>
      </c>
      <c r="H172" s="233" t="str">
        <f>IF(ISBLANK($D172),"",IF(ISERROR(MATCH($U172,'Ent. Datos'!$V$6:$V$1015,0)),$U172,$W$3))</f>
        <v xml:space="preserve">  8474</v>
      </c>
      <c r="I172" s="135"/>
      <c r="J172" s="136"/>
      <c r="K172" s="141" t="s">
        <v>613</v>
      </c>
      <c r="L172" s="141"/>
      <c r="M172" s="141"/>
      <c r="N172" s="141"/>
      <c r="O172" s="142"/>
      <c r="P172" s="142"/>
      <c r="Q172" s="142"/>
      <c r="R172" s="142"/>
      <c r="S172" s="142"/>
      <c r="T172" s="142"/>
      <c r="U172" s="143" t="str">
        <f t="shared" si="7"/>
        <v xml:space="preserve">  8474</v>
      </c>
      <c r="V172" s="144"/>
    </row>
    <row r="173" spans="2:22" ht="33" customHeight="1" x14ac:dyDescent="0.3">
      <c r="B173" s="136">
        <f t="shared" si="8"/>
        <v>168</v>
      </c>
      <c r="C173" s="134" t="s">
        <v>38</v>
      </c>
      <c r="D173" s="132" t="s">
        <v>236</v>
      </c>
      <c r="E173" s="134" t="s">
        <v>48</v>
      </c>
      <c r="F173" s="318">
        <v>44586</v>
      </c>
      <c r="G173" s="233" t="str">
        <f t="shared" si="6"/>
        <v xml:space="preserve">  8475</v>
      </c>
      <c r="H173" s="233" t="str">
        <f>IF(ISBLANK($D173),"",IF(ISERROR(MATCH($U173,'Ent. Datos'!$V$6:$V$1015,0)),$U173,$W$3))</f>
        <v xml:space="preserve">  8475</v>
      </c>
      <c r="I173" s="135"/>
      <c r="J173" s="136"/>
      <c r="K173" s="141" t="s">
        <v>614</v>
      </c>
      <c r="L173" s="141"/>
      <c r="M173" s="141"/>
      <c r="N173" s="141"/>
      <c r="O173" s="142"/>
      <c r="P173" s="142"/>
      <c r="Q173" s="142"/>
      <c r="R173" s="142"/>
      <c r="S173" s="142"/>
      <c r="T173" s="142"/>
      <c r="U173" s="143" t="str">
        <f t="shared" si="7"/>
        <v xml:space="preserve">  8475</v>
      </c>
      <c r="V173" s="144"/>
    </row>
    <row r="174" spans="2:22" ht="33" customHeight="1" x14ac:dyDescent="0.3">
      <c r="B174" s="136">
        <f t="shared" si="8"/>
        <v>169</v>
      </c>
      <c r="C174" s="134" t="s">
        <v>38</v>
      </c>
      <c r="D174" s="132" t="s">
        <v>70</v>
      </c>
      <c r="E174" s="134" t="s">
        <v>48</v>
      </c>
      <c r="F174" s="318">
        <v>44603</v>
      </c>
      <c r="G174" s="233" t="str">
        <f t="shared" si="6"/>
        <v xml:space="preserve">  8476</v>
      </c>
      <c r="H174" s="233" t="str">
        <f>IF(ISBLANK($D174),"",IF(ISERROR(MATCH($U174,'Ent. Datos'!$V$6:$V$1015,0)),$U174,$W$3))</f>
        <v xml:space="preserve">  8476</v>
      </c>
      <c r="I174" s="135"/>
      <c r="J174" s="136"/>
      <c r="K174" s="141" t="s">
        <v>615</v>
      </c>
      <c r="L174" s="141"/>
      <c r="M174" s="141"/>
      <c r="N174" s="141"/>
      <c r="O174" s="142"/>
      <c r="P174" s="142"/>
      <c r="Q174" s="142"/>
      <c r="R174" s="142"/>
      <c r="S174" s="142"/>
      <c r="T174" s="142"/>
      <c r="U174" s="143" t="str">
        <f t="shared" si="7"/>
        <v xml:space="preserve">  8476</v>
      </c>
      <c r="V174" s="144"/>
    </row>
    <row r="175" spans="2:22" ht="33" customHeight="1" x14ac:dyDescent="0.3">
      <c r="B175" s="136">
        <f t="shared" si="8"/>
        <v>170</v>
      </c>
      <c r="C175" s="134" t="s">
        <v>38</v>
      </c>
      <c r="D175" s="132" t="s">
        <v>60</v>
      </c>
      <c r="E175" s="134" t="s">
        <v>48</v>
      </c>
      <c r="F175" s="318">
        <v>44603</v>
      </c>
      <c r="G175" s="233" t="str">
        <f t="shared" si="6"/>
        <v xml:space="preserve">  8478</v>
      </c>
      <c r="H175" s="233" t="str">
        <f>IF(ISBLANK($D175),"",IF(ISERROR(MATCH($U175,'Ent. Datos'!$V$6:$V$1015,0)),$U175,$W$3))</f>
        <v xml:space="preserve">  8478</v>
      </c>
      <c r="I175" s="135"/>
      <c r="J175" s="136"/>
      <c r="K175" s="141" t="s">
        <v>616</v>
      </c>
      <c r="L175" s="141"/>
      <c r="M175" s="141"/>
      <c r="N175" s="141"/>
      <c r="O175" s="142"/>
      <c r="P175" s="142"/>
      <c r="Q175" s="142"/>
      <c r="R175" s="142"/>
      <c r="S175" s="142"/>
      <c r="T175" s="142"/>
      <c r="U175" s="143" t="str">
        <f t="shared" si="7"/>
        <v xml:space="preserve">  8478</v>
      </c>
      <c r="V175" s="144"/>
    </row>
    <row r="176" spans="2:22" ht="33" customHeight="1" x14ac:dyDescent="0.3">
      <c r="B176" s="136">
        <f t="shared" si="8"/>
        <v>171</v>
      </c>
      <c r="C176" s="134" t="s">
        <v>38</v>
      </c>
      <c r="D176" s="132" t="s">
        <v>73</v>
      </c>
      <c r="E176" s="134" t="s">
        <v>48</v>
      </c>
      <c r="F176" s="318">
        <v>44603</v>
      </c>
      <c r="G176" s="233" t="str">
        <f t="shared" si="6"/>
        <v xml:space="preserve">  8479</v>
      </c>
      <c r="H176" s="233" t="str">
        <f>IF(ISBLANK($D176),"",IF(ISERROR(MATCH($U176,'Ent. Datos'!$V$6:$V$1015,0)),$U176,$W$3))</f>
        <v xml:space="preserve">  8479</v>
      </c>
      <c r="I176" s="135"/>
      <c r="J176" s="136"/>
      <c r="K176" s="141" t="s">
        <v>617</v>
      </c>
      <c r="L176" s="141"/>
      <c r="M176" s="141"/>
      <c r="N176" s="141"/>
      <c r="O176" s="142"/>
      <c r="P176" s="142"/>
      <c r="Q176" s="142"/>
      <c r="R176" s="142"/>
      <c r="S176" s="142"/>
      <c r="T176" s="142"/>
      <c r="U176" s="143" t="str">
        <f t="shared" si="7"/>
        <v xml:space="preserve">  8479</v>
      </c>
      <c r="V176" s="144"/>
    </row>
    <row r="177" spans="2:22" ht="33" customHeight="1" x14ac:dyDescent="0.3">
      <c r="B177" s="136">
        <f t="shared" si="8"/>
        <v>172</v>
      </c>
      <c r="C177" s="134" t="s">
        <v>38</v>
      </c>
      <c r="D177" s="132" t="s">
        <v>52</v>
      </c>
      <c r="E177" s="134" t="s">
        <v>48</v>
      </c>
      <c r="F177" s="318">
        <v>44603</v>
      </c>
      <c r="G177" s="233" t="str">
        <f t="shared" si="6"/>
        <v xml:space="preserve">  8480</v>
      </c>
      <c r="H177" s="233" t="str">
        <f>IF(ISBLANK($D177),"",IF(ISERROR(MATCH($U177,'Ent. Datos'!$V$6:$V$1015,0)),$U177,$W$3))</f>
        <v xml:space="preserve">  8480</v>
      </c>
      <c r="I177" s="135"/>
      <c r="J177" s="136"/>
      <c r="K177" s="141" t="s">
        <v>618</v>
      </c>
      <c r="L177" s="141"/>
      <c r="M177" s="141"/>
      <c r="N177" s="141"/>
      <c r="O177" s="142"/>
      <c r="P177" s="142"/>
      <c r="Q177" s="142"/>
      <c r="R177" s="142"/>
      <c r="S177" s="142"/>
      <c r="T177" s="142"/>
      <c r="U177" s="143" t="str">
        <f t="shared" si="7"/>
        <v xml:space="preserve">  8480</v>
      </c>
      <c r="V177" s="144"/>
    </row>
    <row r="178" spans="2:22" ht="33" customHeight="1" x14ac:dyDescent="0.3">
      <c r="B178" s="136">
        <f t="shared" si="8"/>
        <v>173</v>
      </c>
      <c r="C178" s="134" t="s">
        <v>38</v>
      </c>
      <c r="D178" s="132" t="s">
        <v>58</v>
      </c>
      <c r="E178" s="134" t="s">
        <v>48</v>
      </c>
      <c r="F178" s="318">
        <v>44603</v>
      </c>
      <c r="G178" s="233" t="str">
        <f t="shared" si="6"/>
        <v xml:space="preserve">  8481</v>
      </c>
      <c r="H178" s="233" t="str">
        <f>IF(ISBLANK($D178),"",IF(ISERROR(MATCH($U178,'Ent. Datos'!$V$6:$V$1015,0)),$U178,$W$3))</f>
        <v xml:space="preserve">  8481</v>
      </c>
      <c r="I178" s="135"/>
      <c r="J178" s="136"/>
      <c r="K178" s="141" t="s">
        <v>619</v>
      </c>
      <c r="L178" s="141"/>
      <c r="M178" s="141"/>
      <c r="N178" s="141"/>
      <c r="O178" s="142"/>
      <c r="P178" s="142"/>
      <c r="Q178" s="142"/>
      <c r="R178" s="142"/>
      <c r="S178" s="142"/>
      <c r="T178" s="142"/>
      <c r="U178" s="143" t="str">
        <f t="shared" si="7"/>
        <v xml:space="preserve">  8481</v>
      </c>
      <c r="V178" s="144"/>
    </row>
    <row r="179" spans="2:22" ht="33" customHeight="1" x14ac:dyDescent="0.3">
      <c r="B179" s="136">
        <f t="shared" si="8"/>
        <v>174</v>
      </c>
      <c r="C179" s="134" t="s">
        <v>38</v>
      </c>
      <c r="D179" s="132" t="s">
        <v>71</v>
      </c>
      <c r="E179" s="134" t="s">
        <v>48</v>
      </c>
      <c r="F179" s="318">
        <v>44603</v>
      </c>
      <c r="G179" s="233" t="str">
        <f t="shared" si="6"/>
        <v xml:space="preserve">  8482</v>
      </c>
      <c r="H179" s="233" t="str">
        <f>IF(ISBLANK($D179),"",IF(ISERROR(MATCH($U179,'Ent. Datos'!$V$6:$V$1015,0)),$U179,$W$3))</f>
        <v xml:space="preserve">  8482</v>
      </c>
      <c r="I179" s="135"/>
      <c r="J179" s="136"/>
      <c r="K179" s="141" t="s">
        <v>620</v>
      </c>
      <c r="L179" s="141"/>
      <c r="M179" s="141"/>
      <c r="N179" s="141"/>
      <c r="O179" s="142"/>
      <c r="P179" s="142"/>
      <c r="Q179" s="142"/>
      <c r="R179" s="142"/>
      <c r="S179" s="142"/>
      <c r="T179" s="142"/>
      <c r="U179" s="143" t="str">
        <f t="shared" si="7"/>
        <v xml:space="preserve">  8482</v>
      </c>
      <c r="V179" s="144"/>
    </row>
    <row r="180" spans="2:22" ht="33" customHeight="1" x14ac:dyDescent="0.3">
      <c r="B180" s="136">
        <f t="shared" si="8"/>
        <v>175</v>
      </c>
      <c r="C180" s="134" t="s">
        <v>38</v>
      </c>
      <c r="D180" s="132" t="s">
        <v>55</v>
      </c>
      <c r="E180" s="134" t="s">
        <v>48</v>
      </c>
      <c r="F180" s="318">
        <v>44603</v>
      </c>
      <c r="G180" s="233" t="str">
        <f t="shared" si="6"/>
        <v xml:space="preserve">  8483</v>
      </c>
      <c r="H180" s="233" t="str">
        <f>IF(ISBLANK($D180),"",IF(ISERROR(MATCH($U180,'Ent. Datos'!$V$6:$V$1015,0)),$U180,$W$3))</f>
        <v xml:space="preserve">  8483</v>
      </c>
      <c r="I180" s="135"/>
      <c r="J180" s="136"/>
      <c r="K180" s="141" t="s">
        <v>621</v>
      </c>
      <c r="L180" s="141"/>
      <c r="M180" s="141"/>
      <c r="N180" s="141"/>
      <c r="O180" s="142"/>
      <c r="P180" s="142"/>
      <c r="Q180" s="142"/>
      <c r="R180" s="142"/>
      <c r="S180" s="142"/>
      <c r="T180" s="142"/>
      <c r="U180" s="143" t="str">
        <f t="shared" si="7"/>
        <v xml:space="preserve">  8483</v>
      </c>
      <c r="V180" s="144"/>
    </row>
    <row r="181" spans="2:22" ht="33" customHeight="1" x14ac:dyDescent="0.3">
      <c r="B181" s="136">
        <f t="shared" si="8"/>
        <v>176</v>
      </c>
      <c r="C181" s="134" t="s">
        <v>38</v>
      </c>
      <c r="D181" s="132" t="s">
        <v>74</v>
      </c>
      <c r="E181" s="134" t="s">
        <v>48</v>
      </c>
      <c r="F181" s="318">
        <v>44603</v>
      </c>
      <c r="G181" s="233" t="str">
        <f t="shared" si="6"/>
        <v xml:space="preserve">  8484</v>
      </c>
      <c r="H181" s="233" t="str">
        <f>IF(ISBLANK($D181),"",IF(ISERROR(MATCH($U181,'Ent. Datos'!$V$6:$V$1015,0)),$U181,$W$3))</f>
        <v xml:space="preserve">  8484</v>
      </c>
      <c r="I181" s="135"/>
      <c r="J181" s="136"/>
      <c r="K181" s="141" t="s">
        <v>622</v>
      </c>
      <c r="L181" s="141"/>
      <c r="M181" s="141"/>
      <c r="N181" s="141"/>
      <c r="O181" s="142"/>
      <c r="P181" s="142"/>
      <c r="Q181" s="142"/>
      <c r="R181" s="142"/>
      <c r="S181" s="142"/>
      <c r="T181" s="142"/>
      <c r="U181" s="143" t="str">
        <f t="shared" si="7"/>
        <v xml:space="preserve">  8484</v>
      </c>
      <c r="V181" s="144"/>
    </row>
    <row r="182" spans="2:22" ht="33" customHeight="1" x14ac:dyDescent="0.3">
      <c r="B182" s="136">
        <f t="shared" si="8"/>
        <v>177</v>
      </c>
      <c r="C182" s="134" t="s">
        <v>38</v>
      </c>
      <c r="D182" s="132" t="s">
        <v>69</v>
      </c>
      <c r="E182" s="134" t="s">
        <v>48</v>
      </c>
      <c r="F182" s="318">
        <v>44603</v>
      </c>
      <c r="G182" s="233" t="str">
        <f t="shared" si="6"/>
        <v xml:space="preserve">  8485</v>
      </c>
      <c r="H182" s="233" t="str">
        <f>IF(ISBLANK($D182),"",IF(ISERROR(MATCH($U182,'Ent. Datos'!$V$6:$V$1015,0)),$U182,$W$3))</f>
        <v xml:space="preserve">  8485</v>
      </c>
      <c r="I182" s="135"/>
      <c r="J182" s="136"/>
      <c r="K182" s="141" t="s">
        <v>623</v>
      </c>
      <c r="L182" s="141"/>
      <c r="M182" s="141"/>
      <c r="N182" s="141"/>
      <c r="O182" s="142"/>
      <c r="P182" s="142"/>
      <c r="Q182" s="142"/>
      <c r="R182" s="142"/>
      <c r="S182" s="142"/>
      <c r="T182" s="142"/>
      <c r="U182" s="143" t="str">
        <f t="shared" si="7"/>
        <v xml:space="preserve">  8485</v>
      </c>
      <c r="V182" s="144"/>
    </row>
    <row r="183" spans="2:22" ht="33" customHeight="1" x14ac:dyDescent="0.3">
      <c r="B183" s="136">
        <f t="shared" si="8"/>
        <v>178</v>
      </c>
      <c r="C183" s="134" t="s">
        <v>38</v>
      </c>
      <c r="D183" s="132" t="s">
        <v>61</v>
      </c>
      <c r="E183" s="134" t="s">
        <v>48</v>
      </c>
      <c r="F183" s="318">
        <v>44567</v>
      </c>
      <c r="G183" s="233" t="str">
        <f t="shared" si="6"/>
        <v xml:space="preserve">  8486</v>
      </c>
      <c r="H183" s="233" t="str">
        <f>IF(ISBLANK($D183),"",IF(ISERROR(MATCH($U183,'Ent. Datos'!$V$6:$V$1015,0)),$U183,$W$3))</f>
        <v xml:space="preserve">  8486</v>
      </c>
      <c r="I183" s="135"/>
      <c r="J183" s="136"/>
      <c r="K183" s="141" t="s">
        <v>624</v>
      </c>
      <c r="L183" s="141"/>
      <c r="M183" s="141"/>
      <c r="N183" s="141"/>
      <c r="O183" s="142"/>
      <c r="P183" s="142"/>
      <c r="Q183" s="142"/>
      <c r="R183" s="142"/>
      <c r="S183" s="142"/>
      <c r="T183" s="142"/>
      <c r="U183" s="143" t="str">
        <f t="shared" si="7"/>
        <v xml:space="preserve">  8486</v>
      </c>
      <c r="V183" s="144"/>
    </row>
    <row r="184" spans="2:22" ht="33" customHeight="1" x14ac:dyDescent="0.3">
      <c r="B184" s="136">
        <f t="shared" si="8"/>
        <v>179</v>
      </c>
      <c r="C184" s="134" t="s">
        <v>38</v>
      </c>
      <c r="D184" s="132" t="s">
        <v>63</v>
      </c>
      <c r="E184" s="134" t="s">
        <v>48</v>
      </c>
      <c r="F184" s="318">
        <v>44603</v>
      </c>
      <c r="G184" s="233" t="str">
        <f t="shared" si="6"/>
        <v xml:space="preserve">  8487</v>
      </c>
      <c r="H184" s="233" t="str">
        <f>IF(ISBLANK($D184),"",IF(ISERROR(MATCH($U184,'Ent. Datos'!$V$6:$V$1015,0)),$U184,$W$3))</f>
        <v xml:space="preserve">  8487</v>
      </c>
      <c r="I184" s="135"/>
      <c r="J184" s="136"/>
      <c r="K184" s="141" t="s">
        <v>625</v>
      </c>
      <c r="L184" s="141"/>
      <c r="M184" s="141"/>
      <c r="N184" s="141"/>
      <c r="O184" s="142"/>
      <c r="P184" s="142"/>
      <c r="Q184" s="142"/>
      <c r="R184" s="142"/>
      <c r="S184" s="142"/>
      <c r="T184" s="142"/>
      <c r="U184" s="143" t="str">
        <f t="shared" si="7"/>
        <v xml:space="preserve">  8487</v>
      </c>
      <c r="V184" s="144"/>
    </row>
    <row r="185" spans="2:22" ht="33" customHeight="1" x14ac:dyDescent="0.3">
      <c r="B185" s="136">
        <f t="shared" si="8"/>
        <v>180</v>
      </c>
      <c r="C185" s="134" t="s">
        <v>38</v>
      </c>
      <c r="D185" s="132" t="s">
        <v>53</v>
      </c>
      <c r="E185" s="134" t="s">
        <v>48</v>
      </c>
      <c r="F185" s="318">
        <v>44603</v>
      </c>
      <c r="G185" s="233" t="str">
        <f t="shared" si="6"/>
        <v xml:space="preserve">  8488</v>
      </c>
      <c r="H185" s="233" t="str">
        <f>IF(ISBLANK($D185),"",IF(ISERROR(MATCH($U185,'Ent. Datos'!$V$6:$V$1015,0)),$U185,$W$3))</f>
        <v xml:space="preserve">  8488</v>
      </c>
      <c r="I185" s="135"/>
      <c r="J185" s="136"/>
      <c r="K185" s="141" t="s">
        <v>626</v>
      </c>
      <c r="L185" s="141"/>
      <c r="M185" s="141"/>
      <c r="N185" s="141"/>
      <c r="O185" s="142"/>
      <c r="P185" s="142"/>
      <c r="Q185" s="142"/>
      <c r="R185" s="142"/>
      <c r="S185" s="142"/>
      <c r="T185" s="142"/>
      <c r="U185" s="143" t="str">
        <f t="shared" si="7"/>
        <v xml:space="preserve">  8488</v>
      </c>
      <c r="V185" s="144"/>
    </row>
    <row r="186" spans="2:22" ht="33" customHeight="1" x14ac:dyDescent="0.3">
      <c r="B186" s="136">
        <f t="shared" si="8"/>
        <v>181</v>
      </c>
      <c r="C186" s="134" t="s">
        <v>38</v>
      </c>
      <c r="D186" s="132" t="s">
        <v>157</v>
      </c>
      <c r="E186" s="134" t="s">
        <v>48</v>
      </c>
      <c r="F186" s="318">
        <v>44603</v>
      </c>
      <c r="G186" s="233" t="str">
        <f t="shared" si="6"/>
        <v xml:space="preserve">  8489</v>
      </c>
      <c r="H186" s="233" t="str">
        <f>IF(ISBLANK($D186),"",IF(ISERROR(MATCH($U186,'Ent. Datos'!$V$6:$V$1015,0)),$U186,$W$3))</f>
        <v xml:space="preserve">  8489</v>
      </c>
      <c r="I186" s="135"/>
      <c r="J186" s="136"/>
      <c r="K186" s="141" t="s">
        <v>627</v>
      </c>
      <c r="L186" s="141"/>
      <c r="M186" s="141"/>
      <c r="N186" s="141"/>
      <c r="O186" s="142"/>
      <c r="P186" s="142"/>
      <c r="Q186" s="142"/>
      <c r="R186" s="142"/>
      <c r="S186" s="142"/>
      <c r="T186" s="142"/>
      <c r="U186" s="143" t="str">
        <f t="shared" si="7"/>
        <v xml:space="preserve">  8489</v>
      </c>
      <c r="V186" s="144"/>
    </row>
    <row r="187" spans="2:22" ht="33" customHeight="1" x14ac:dyDescent="0.3">
      <c r="B187" s="136">
        <f t="shared" si="8"/>
        <v>182</v>
      </c>
      <c r="C187" s="134" t="s">
        <v>38</v>
      </c>
      <c r="D187" s="132" t="s">
        <v>62</v>
      </c>
      <c r="E187" s="134" t="s">
        <v>48</v>
      </c>
      <c r="F187" s="318">
        <v>44603</v>
      </c>
      <c r="G187" s="233" t="str">
        <f t="shared" si="6"/>
        <v xml:space="preserve">  8490</v>
      </c>
      <c r="H187" s="233" t="str">
        <f>IF(ISBLANK($D187),"",IF(ISERROR(MATCH($U187,'Ent. Datos'!$V$6:$V$1015,0)),$U187,$W$3))</f>
        <v xml:space="preserve">  8490</v>
      </c>
      <c r="I187" s="135"/>
      <c r="J187" s="136"/>
      <c r="K187" s="141" t="s">
        <v>628</v>
      </c>
      <c r="L187" s="141"/>
      <c r="M187" s="141"/>
      <c r="N187" s="141"/>
      <c r="O187" s="142"/>
      <c r="P187" s="142"/>
      <c r="Q187" s="142"/>
      <c r="R187" s="142"/>
      <c r="S187" s="142"/>
      <c r="T187" s="142"/>
      <c r="U187" s="143" t="str">
        <f t="shared" si="7"/>
        <v xml:space="preserve">  8490</v>
      </c>
      <c r="V187" s="144"/>
    </row>
    <row r="188" spans="2:22" ht="33" customHeight="1" x14ac:dyDescent="0.3">
      <c r="B188" s="136">
        <f t="shared" si="8"/>
        <v>183</v>
      </c>
      <c r="C188" s="134" t="s">
        <v>38</v>
      </c>
      <c r="D188" s="132" t="s">
        <v>57</v>
      </c>
      <c r="E188" s="134" t="s">
        <v>48</v>
      </c>
      <c r="F188" s="318">
        <v>44603</v>
      </c>
      <c r="G188" s="233" t="str">
        <f t="shared" si="6"/>
        <v xml:space="preserve">  8491</v>
      </c>
      <c r="H188" s="233" t="str">
        <f>IF(ISBLANK($D188),"",IF(ISERROR(MATCH($U188,'Ent. Datos'!$V$6:$V$1015,0)),$U188,$W$3))</f>
        <v xml:space="preserve">  8491</v>
      </c>
      <c r="I188" s="135"/>
      <c r="J188" s="136"/>
      <c r="K188" s="141" t="s">
        <v>629</v>
      </c>
      <c r="L188" s="141"/>
      <c r="M188" s="141"/>
      <c r="N188" s="141"/>
      <c r="O188" s="142"/>
      <c r="P188" s="142"/>
      <c r="Q188" s="142"/>
      <c r="R188" s="142"/>
      <c r="S188" s="142"/>
      <c r="T188" s="142"/>
      <c r="U188" s="143" t="str">
        <f t="shared" si="7"/>
        <v xml:space="preserve">  8491</v>
      </c>
      <c r="V188" s="144"/>
    </row>
    <row r="189" spans="2:22" ht="33" customHeight="1" x14ac:dyDescent="0.3">
      <c r="B189" s="136">
        <f t="shared" si="8"/>
        <v>184</v>
      </c>
      <c r="C189" s="134" t="s">
        <v>38</v>
      </c>
      <c r="D189" s="132" t="s">
        <v>65</v>
      </c>
      <c r="E189" s="134" t="s">
        <v>48</v>
      </c>
      <c r="F189" s="318">
        <v>44603</v>
      </c>
      <c r="G189" s="233" t="str">
        <f t="shared" si="6"/>
        <v xml:space="preserve">  8492</v>
      </c>
      <c r="H189" s="233" t="str">
        <f>IF(ISBLANK($D189),"",IF(ISERROR(MATCH($U189,'Ent. Datos'!$V$6:$V$1015,0)),$U189,$W$3))</f>
        <v xml:space="preserve">  8492</v>
      </c>
      <c r="I189" s="135"/>
      <c r="J189" s="136"/>
      <c r="K189" s="141" t="s">
        <v>630</v>
      </c>
      <c r="L189" s="141"/>
      <c r="M189" s="141"/>
      <c r="N189" s="141"/>
      <c r="O189" s="142"/>
      <c r="P189" s="142"/>
      <c r="Q189" s="142"/>
      <c r="R189" s="142"/>
      <c r="S189" s="142"/>
      <c r="T189" s="142"/>
      <c r="U189" s="143" t="str">
        <f t="shared" si="7"/>
        <v xml:space="preserve">  8492</v>
      </c>
      <c r="V189" s="144"/>
    </row>
    <row r="190" spans="2:22" ht="33" customHeight="1" x14ac:dyDescent="0.3">
      <c r="B190" s="136">
        <f t="shared" si="8"/>
        <v>185</v>
      </c>
      <c r="C190" s="134" t="s">
        <v>38</v>
      </c>
      <c r="D190" s="132" t="s">
        <v>68</v>
      </c>
      <c r="E190" s="134" t="s">
        <v>48</v>
      </c>
      <c r="F190" s="318">
        <v>44603</v>
      </c>
      <c r="G190" s="233" t="str">
        <f t="shared" si="6"/>
        <v xml:space="preserve">  8493</v>
      </c>
      <c r="H190" s="233" t="str">
        <f>IF(ISBLANK($D190),"",IF(ISERROR(MATCH($U190,'Ent. Datos'!$V$6:$V$1015,0)),$U190,$W$3))</f>
        <v xml:space="preserve">  8493</v>
      </c>
      <c r="I190" s="135"/>
      <c r="J190" s="136"/>
      <c r="K190" s="141" t="s">
        <v>631</v>
      </c>
      <c r="L190" s="141"/>
      <c r="M190" s="141"/>
      <c r="N190" s="141"/>
      <c r="O190" s="142"/>
      <c r="P190" s="142"/>
      <c r="Q190" s="142"/>
      <c r="R190" s="142"/>
      <c r="S190" s="142"/>
      <c r="T190" s="142"/>
      <c r="U190" s="143" t="str">
        <f t="shared" si="7"/>
        <v xml:space="preserve">  8493</v>
      </c>
      <c r="V190" s="144"/>
    </row>
    <row r="191" spans="2:22" ht="33" customHeight="1" x14ac:dyDescent="0.3">
      <c r="B191" s="136">
        <f t="shared" si="8"/>
        <v>186</v>
      </c>
      <c r="C191" s="134" t="s">
        <v>38</v>
      </c>
      <c r="D191" s="132" t="s">
        <v>59</v>
      </c>
      <c r="E191" s="134" t="s">
        <v>48</v>
      </c>
      <c r="F191" s="318">
        <v>44603</v>
      </c>
      <c r="G191" s="233" t="str">
        <f t="shared" si="6"/>
        <v xml:space="preserve">  8494</v>
      </c>
      <c r="H191" s="233" t="str">
        <f>IF(ISBLANK($D191),"",IF(ISERROR(MATCH($U191,'Ent. Datos'!$V$6:$V$1015,0)),$U191,$W$3))</f>
        <v xml:space="preserve">  8494</v>
      </c>
      <c r="I191" s="135"/>
      <c r="J191" s="136"/>
      <c r="K191" s="141" t="s">
        <v>632</v>
      </c>
      <c r="L191" s="141"/>
      <c r="M191" s="141"/>
      <c r="N191" s="141"/>
      <c r="O191" s="142"/>
      <c r="P191" s="142"/>
      <c r="Q191" s="142"/>
      <c r="R191" s="142"/>
      <c r="S191" s="142"/>
      <c r="T191" s="142"/>
      <c r="U191" s="143" t="str">
        <f t="shared" si="7"/>
        <v xml:space="preserve">  8494</v>
      </c>
      <c r="V191" s="144"/>
    </row>
    <row r="192" spans="2:22" ht="33" customHeight="1" x14ac:dyDescent="0.3">
      <c r="B192" s="136">
        <f t="shared" si="8"/>
        <v>187</v>
      </c>
      <c r="C192" s="134" t="s">
        <v>38</v>
      </c>
      <c r="D192" s="132" t="s">
        <v>66</v>
      </c>
      <c r="E192" s="134" t="s">
        <v>48</v>
      </c>
      <c r="F192" s="318">
        <v>44603</v>
      </c>
      <c r="G192" s="233" t="str">
        <f t="shared" si="6"/>
        <v xml:space="preserve">  8495</v>
      </c>
      <c r="H192" s="233" t="str">
        <f>IF(ISBLANK($D192),"",IF(ISERROR(MATCH($U192,'Ent. Datos'!$V$6:$V$1015,0)),$U192,$W$3))</f>
        <v xml:space="preserve">  8495</v>
      </c>
      <c r="I192" s="135"/>
      <c r="J192" s="136"/>
      <c r="K192" s="141" t="s">
        <v>633</v>
      </c>
      <c r="L192" s="141"/>
      <c r="M192" s="141"/>
      <c r="N192" s="141"/>
      <c r="O192" s="142"/>
      <c r="P192" s="142"/>
      <c r="Q192" s="142"/>
      <c r="R192" s="142"/>
      <c r="S192" s="142"/>
      <c r="T192" s="142"/>
      <c r="U192" s="143" t="str">
        <f t="shared" si="7"/>
        <v xml:space="preserve">  8495</v>
      </c>
      <c r="V192" s="144"/>
    </row>
    <row r="193" spans="2:22" ht="33" customHeight="1" x14ac:dyDescent="0.3">
      <c r="B193" s="136">
        <f t="shared" si="8"/>
        <v>188</v>
      </c>
      <c r="C193" s="134" t="s">
        <v>38</v>
      </c>
      <c r="D193" s="132" t="s">
        <v>56</v>
      </c>
      <c r="E193" s="134" t="s">
        <v>48</v>
      </c>
      <c r="F193" s="318">
        <v>44603</v>
      </c>
      <c r="G193" s="233" t="str">
        <f t="shared" si="6"/>
        <v xml:space="preserve">  8496</v>
      </c>
      <c r="H193" s="233" t="str">
        <f>IF(ISBLANK($D193),"",IF(ISERROR(MATCH($U193,'Ent. Datos'!$V$6:$V$1015,0)),$U193,$W$3))</f>
        <v xml:space="preserve">  8496</v>
      </c>
      <c r="I193" s="135"/>
      <c r="J193" s="136"/>
      <c r="K193" s="141" t="s">
        <v>634</v>
      </c>
      <c r="L193" s="141"/>
      <c r="M193" s="141"/>
      <c r="N193" s="141"/>
      <c r="O193" s="142"/>
      <c r="P193" s="142"/>
      <c r="Q193" s="142"/>
      <c r="R193" s="142"/>
      <c r="S193" s="142"/>
      <c r="T193" s="142"/>
      <c r="U193" s="143" t="str">
        <f t="shared" si="7"/>
        <v xml:space="preserve">  8496</v>
      </c>
      <c r="V193" s="144"/>
    </row>
    <row r="194" spans="2:22" ht="33" customHeight="1" x14ac:dyDescent="0.3">
      <c r="B194" s="136">
        <f t="shared" si="8"/>
        <v>189</v>
      </c>
      <c r="C194" s="134" t="s">
        <v>38</v>
      </c>
      <c r="D194" s="132" t="s">
        <v>67</v>
      </c>
      <c r="E194" s="134" t="s">
        <v>48</v>
      </c>
      <c r="F194" s="318">
        <v>44603</v>
      </c>
      <c r="G194" s="233" t="str">
        <f t="shared" si="6"/>
        <v xml:space="preserve">  8497</v>
      </c>
      <c r="H194" s="233" t="str">
        <f>IF(ISBLANK($D194),"",IF(ISERROR(MATCH($U194,'Ent. Datos'!$V$6:$V$1015,0)),$U194,$W$3))</f>
        <v xml:space="preserve">  8497</v>
      </c>
      <c r="I194" s="135"/>
      <c r="J194" s="136"/>
      <c r="K194" s="141" t="s">
        <v>635</v>
      </c>
      <c r="L194" s="141"/>
      <c r="M194" s="141"/>
      <c r="N194" s="141"/>
      <c r="O194" s="142"/>
      <c r="P194" s="142"/>
      <c r="Q194" s="142"/>
      <c r="R194" s="142"/>
      <c r="S194" s="142"/>
      <c r="T194" s="142"/>
      <c r="U194" s="143" t="str">
        <f t="shared" si="7"/>
        <v xml:space="preserve">  8497</v>
      </c>
      <c r="V194" s="144"/>
    </row>
    <row r="195" spans="2:22" ht="33" customHeight="1" x14ac:dyDescent="0.3">
      <c r="B195" s="136">
        <f t="shared" si="8"/>
        <v>190</v>
      </c>
      <c r="C195" s="134" t="s">
        <v>38</v>
      </c>
      <c r="D195" s="132" t="s">
        <v>54</v>
      </c>
      <c r="E195" s="134" t="s">
        <v>48</v>
      </c>
      <c r="F195" s="318">
        <v>44603</v>
      </c>
      <c r="G195" s="233" t="str">
        <f t="shared" si="6"/>
        <v xml:space="preserve">  8498</v>
      </c>
      <c r="H195" s="233" t="str">
        <f>IF(ISBLANK($D195),"",IF(ISERROR(MATCH($U195,'Ent. Datos'!$V$6:$V$1015,0)),$U195,$W$3))</f>
        <v xml:space="preserve">  8498</v>
      </c>
      <c r="I195" s="135"/>
      <c r="J195" s="136"/>
      <c r="K195" s="141" t="s">
        <v>636</v>
      </c>
      <c r="L195" s="141"/>
      <c r="M195" s="141"/>
      <c r="N195" s="141"/>
      <c r="O195" s="142"/>
      <c r="P195" s="142"/>
      <c r="Q195" s="142"/>
      <c r="R195" s="142"/>
      <c r="S195" s="142"/>
      <c r="T195" s="142"/>
      <c r="U195" s="143" t="str">
        <f t="shared" si="7"/>
        <v xml:space="preserve">  8498</v>
      </c>
      <c r="V195" s="144"/>
    </row>
    <row r="196" spans="2:22" ht="33" customHeight="1" x14ac:dyDescent="0.3">
      <c r="B196" s="136">
        <f t="shared" si="8"/>
        <v>191</v>
      </c>
      <c r="C196" s="134" t="s">
        <v>37</v>
      </c>
      <c r="D196" s="132" t="s">
        <v>272</v>
      </c>
      <c r="E196" s="134" t="s">
        <v>48</v>
      </c>
      <c r="F196" s="318">
        <v>44567</v>
      </c>
      <c r="G196" s="233" t="str">
        <f t="shared" si="6"/>
        <v xml:space="preserve">  8499</v>
      </c>
      <c r="H196" s="233" t="str">
        <f>IF(ISBLANK($D196),"",IF(ISERROR(MATCH($U196,'Ent. Datos'!$V$6:$V$1015,0)),$U196,$W$3))</f>
        <v xml:space="preserve">  8499</v>
      </c>
      <c r="I196" s="135"/>
      <c r="J196" s="136"/>
      <c r="K196" s="141" t="s">
        <v>637</v>
      </c>
      <c r="L196" s="141"/>
      <c r="M196" s="141"/>
      <c r="N196" s="141"/>
      <c r="O196" s="142"/>
      <c r="P196" s="142"/>
      <c r="Q196" s="142"/>
      <c r="R196" s="142"/>
      <c r="S196" s="142"/>
      <c r="T196" s="142"/>
      <c r="U196" s="143" t="str">
        <f t="shared" si="7"/>
        <v xml:space="preserve">  8499</v>
      </c>
      <c r="V196" s="144"/>
    </row>
    <row r="197" spans="2:22" ht="33" customHeight="1" x14ac:dyDescent="0.3">
      <c r="B197" s="136">
        <f t="shared" si="8"/>
        <v>192</v>
      </c>
      <c r="C197" s="134" t="s">
        <v>38</v>
      </c>
      <c r="D197" s="132" t="s">
        <v>72</v>
      </c>
      <c r="E197" s="134" t="s">
        <v>48</v>
      </c>
      <c r="F197" s="318">
        <v>44603</v>
      </c>
      <c r="G197" s="233" t="str">
        <f t="shared" si="6"/>
        <v xml:space="preserve">  8500</v>
      </c>
      <c r="H197" s="233" t="str">
        <f>IF(ISBLANK($D197),"",IF(ISERROR(MATCH($U197,'Ent. Datos'!$V$6:$V$1015,0)),$U197,$W$3))</f>
        <v xml:space="preserve">  8500</v>
      </c>
      <c r="I197" s="135"/>
      <c r="J197" s="136"/>
      <c r="K197" s="141" t="s">
        <v>638</v>
      </c>
      <c r="L197" s="141"/>
      <c r="M197" s="141"/>
      <c r="N197" s="141"/>
      <c r="O197" s="142"/>
      <c r="P197" s="142"/>
      <c r="Q197" s="142"/>
      <c r="R197" s="142"/>
      <c r="S197" s="142"/>
      <c r="T197" s="142"/>
      <c r="U197" s="143" t="str">
        <f t="shared" si="7"/>
        <v xml:space="preserve">  8500</v>
      </c>
      <c r="V197" s="144"/>
    </row>
    <row r="198" spans="2:22" ht="33" customHeight="1" x14ac:dyDescent="0.3">
      <c r="B198" s="136">
        <f t="shared" si="8"/>
        <v>193</v>
      </c>
      <c r="C198" s="134" t="s">
        <v>37</v>
      </c>
      <c r="D198" s="132" t="s">
        <v>210</v>
      </c>
      <c r="E198" s="134" t="s">
        <v>48</v>
      </c>
      <c r="F198" s="318">
        <v>44603</v>
      </c>
      <c r="G198" s="233" t="str">
        <f t="shared" ref="G198:G261" si="9">IF($V$3-$F198&gt;$V$1,$U198,"")</f>
        <v xml:space="preserve">  8501</v>
      </c>
      <c r="H198" s="233" t="str">
        <f>IF(ISBLANK($D198),"",IF(ISERROR(MATCH($U198,'Ent. Datos'!$V$6:$V$1015,0)),$U198,$W$3))</f>
        <v xml:space="preserve">  8501</v>
      </c>
      <c r="I198" s="135"/>
      <c r="J198" s="136"/>
      <c r="K198" s="141" t="s">
        <v>639</v>
      </c>
      <c r="L198" s="141"/>
      <c r="M198" s="141"/>
      <c r="N198" s="141"/>
      <c r="O198" s="142"/>
      <c r="P198" s="142"/>
      <c r="Q198" s="142"/>
      <c r="R198" s="142"/>
      <c r="S198" s="142"/>
      <c r="T198" s="142"/>
      <c r="U198" s="143" t="str">
        <f t="shared" ref="U198:U261" si="10">TEXT(TRIM(CLEAN($D198)),"??????")</f>
        <v xml:space="preserve">  8501</v>
      </c>
      <c r="V198" s="144"/>
    </row>
    <row r="199" spans="2:22" ht="33" customHeight="1" x14ac:dyDescent="0.3">
      <c r="B199" s="136">
        <f t="shared" ref="B199:B262" si="11">ROW($A199)-ROW($A$5)</f>
        <v>194</v>
      </c>
      <c r="C199" s="134" t="s">
        <v>37</v>
      </c>
      <c r="D199" s="132" t="s">
        <v>211</v>
      </c>
      <c r="E199" s="134" t="s">
        <v>48</v>
      </c>
      <c r="F199" s="318">
        <v>44603</v>
      </c>
      <c r="G199" s="233" t="str">
        <f t="shared" si="9"/>
        <v xml:space="preserve">  8502</v>
      </c>
      <c r="H199" s="233" t="str">
        <f>IF(ISBLANK($D199),"",IF(ISERROR(MATCH($U199,'Ent. Datos'!$V$6:$V$1015,0)),$U199,$W$3))</f>
        <v xml:space="preserve">  8502</v>
      </c>
      <c r="I199" s="135"/>
      <c r="J199" s="136"/>
      <c r="K199" s="141" t="s">
        <v>640</v>
      </c>
      <c r="L199" s="141"/>
      <c r="M199" s="141"/>
      <c r="N199" s="141"/>
      <c r="O199" s="142"/>
      <c r="P199" s="142"/>
      <c r="Q199" s="142"/>
      <c r="R199" s="142"/>
      <c r="S199" s="142"/>
      <c r="T199" s="142"/>
      <c r="U199" s="143" t="str">
        <f t="shared" si="10"/>
        <v xml:space="preserve">  8502</v>
      </c>
      <c r="V199" s="144"/>
    </row>
    <row r="200" spans="2:22" ht="33" customHeight="1" x14ac:dyDescent="0.3">
      <c r="B200" s="136">
        <f t="shared" si="11"/>
        <v>195</v>
      </c>
      <c r="C200" s="134" t="s">
        <v>38</v>
      </c>
      <c r="D200" s="132" t="s">
        <v>212</v>
      </c>
      <c r="E200" s="134" t="s">
        <v>48</v>
      </c>
      <c r="F200" s="318">
        <v>44603</v>
      </c>
      <c r="G200" s="233" t="str">
        <f t="shared" si="9"/>
        <v xml:space="preserve">  8503</v>
      </c>
      <c r="H200" s="233" t="str">
        <f>IF(ISBLANK($D200),"",IF(ISERROR(MATCH($U200,'Ent. Datos'!$V$6:$V$1015,0)),$U200,$W$3))</f>
        <v xml:space="preserve">  8503</v>
      </c>
      <c r="I200" s="135"/>
      <c r="J200" s="136"/>
      <c r="K200" s="141" t="s">
        <v>641</v>
      </c>
      <c r="L200" s="141"/>
      <c r="M200" s="141"/>
      <c r="N200" s="141"/>
      <c r="O200" s="142"/>
      <c r="P200" s="142"/>
      <c r="Q200" s="142"/>
      <c r="R200" s="142"/>
      <c r="S200" s="142"/>
      <c r="T200" s="142"/>
      <c r="U200" s="143" t="str">
        <f t="shared" si="10"/>
        <v xml:space="preserve">  8503</v>
      </c>
      <c r="V200" s="144"/>
    </row>
    <row r="201" spans="2:22" ht="33" customHeight="1" x14ac:dyDescent="0.3">
      <c r="B201" s="136">
        <f t="shared" si="11"/>
        <v>196</v>
      </c>
      <c r="C201" s="134" t="s">
        <v>37</v>
      </c>
      <c r="D201" s="132" t="s">
        <v>213</v>
      </c>
      <c r="E201" s="134" t="s">
        <v>48</v>
      </c>
      <c r="F201" s="318">
        <v>44603</v>
      </c>
      <c r="G201" s="233" t="str">
        <f t="shared" si="9"/>
        <v xml:space="preserve">  8504</v>
      </c>
      <c r="H201" s="233" t="str">
        <f>IF(ISBLANK($D201),"",IF(ISERROR(MATCH($U201,'Ent. Datos'!$V$6:$V$1015,0)),$U201,$W$3))</f>
        <v xml:space="preserve">  8504</v>
      </c>
      <c r="I201" s="135"/>
      <c r="J201" s="136"/>
      <c r="K201" s="141" t="s">
        <v>642</v>
      </c>
      <c r="L201" s="141"/>
      <c r="M201" s="141"/>
      <c r="N201" s="141"/>
      <c r="O201" s="142"/>
      <c r="P201" s="142"/>
      <c r="Q201" s="142"/>
      <c r="R201" s="142"/>
      <c r="S201" s="142"/>
      <c r="T201" s="142"/>
      <c r="U201" s="143" t="str">
        <f t="shared" si="10"/>
        <v xml:space="preserve">  8504</v>
      </c>
      <c r="V201" s="144"/>
    </row>
    <row r="202" spans="2:22" ht="33" customHeight="1" x14ac:dyDescent="0.3">
      <c r="B202" s="136">
        <f t="shared" si="11"/>
        <v>197</v>
      </c>
      <c r="C202" s="134" t="s">
        <v>37</v>
      </c>
      <c r="D202" s="132" t="s">
        <v>214</v>
      </c>
      <c r="E202" s="134" t="s">
        <v>48</v>
      </c>
      <c r="F202" s="318">
        <v>44603</v>
      </c>
      <c r="G202" s="233" t="str">
        <f t="shared" si="9"/>
        <v xml:space="preserve">  8505</v>
      </c>
      <c r="H202" s="233" t="str">
        <f>IF(ISBLANK($D202),"",IF(ISERROR(MATCH($U202,'Ent. Datos'!$V$6:$V$1015,0)),$U202,$W$3))</f>
        <v xml:space="preserve">  8505</v>
      </c>
      <c r="I202" s="135"/>
      <c r="J202" s="136"/>
      <c r="K202" s="141" t="s">
        <v>643</v>
      </c>
      <c r="L202" s="141"/>
      <c r="M202" s="141"/>
      <c r="N202" s="141"/>
      <c r="O202" s="142"/>
      <c r="P202" s="142"/>
      <c r="Q202" s="142"/>
      <c r="R202" s="142"/>
      <c r="S202" s="142"/>
      <c r="T202" s="142"/>
      <c r="U202" s="143" t="str">
        <f t="shared" si="10"/>
        <v xml:space="preserve">  8505</v>
      </c>
      <c r="V202" s="144"/>
    </row>
    <row r="203" spans="2:22" ht="33" customHeight="1" x14ac:dyDescent="0.3">
      <c r="B203" s="136">
        <f t="shared" si="11"/>
        <v>198</v>
      </c>
      <c r="C203" s="134" t="s">
        <v>37</v>
      </c>
      <c r="D203" s="132" t="s">
        <v>215</v>
      </c>
      <c r="E203" s="134" t="s">
        <v>48</v>
      </c>
      <c r="F203" s="318">
        <v>44603</v>
      </c>
      <c r="G203" s="233" t="str">
        <f t="shared" si="9"/>
        <v xml:space="preserve">  8506</v>
      </c>
      <c r="H203" s="233" t="str">
        <f>IF(ISBLANK($D203),"",IF(ISERROR(MATCH($U203,'Ent. Datos'!$V$6:$V$1015,0)),$U203,$W$3))</f>
        <v xml:space="preserve">  8506</v>
      </c>
      <c r="I203" s="135"/>
      <c r="J203" s="136"/>
      <c r="K203" s="141" t="s">
        <v>644</v>
      </c>
      <c r="L203" s="141"/>
      <c r="M203" s="141"/>
      <c r="N203" s="141"/>
      <c r="O203" s="142"/>
      <c r="P203" s="142"/>
      <c r="Q203" s="142"/>
      <c r="R203" s="142"/>
      <c r="S203" s="142"/>
      <c r="T203" s="142"/>
      <c r="U203" s="143" t="str">
        <f t="shared" si="10"/>
        <v xml:space="preserve">  8506</v>
      </c>
      <c r="V203" s="144"/>
    </row>
    <row r="204" spans="2:22" ht="33" customHeight="1" x14ac:dyDescent="0.3">
      <c r="B204" s="136">
        <f t="shared" si="11"/>
        <v>199</v>
      </c>
      <c r="C204" s="134" t="s">
        <v>37</v>
      </c>
      <c r="D204" s="132" t="s">
        <v>216</v>
      </c>
      <c r="E204" s="134" t="s">
        <v>48</v>
      </c>
      <c r="F204" s="318">
        <v>44603</v>
      </c>
      <c r="G204" s="233" t="str">
        <f t="shared" si="9"/>
        <v xml:space="preserve">  8507</v>
      </c>
      <c r="H204" s="233" t="str">
        <f>IF(ISBLANK($D204),"",IF(ISERROR(MATCH($U204,'Ent. Datos'!$V$6:$V$1015,0)),$U204,$W$3))</f>
        <v xml:space="preserve">  8507</v>
      </c>
      <c r="I204" s="135"/>
      <c r="J204" s="136"/>
      <c r="K204" s="141" t="s">
        <v>645</v>
      </c>
      <c r="L204" s="141"/>
      <c r="M204" s="141"/>
      <c r="N204" s="141"/>
      <c r="O204" s="142"/>
      <c r="P204" s="142"/>
      <c r="Q204" s="142"/>
      <c r="R204" s="142"/>
      <c r="S204" s="142"/>
      <c r="T204" s="142"/>
      <c r="U204" s="143" t="str">
        <f t="shared" si="10"/>
        <v xml:space="preserve">  8507</v>
      </c>
      <c r="V204" s="144"/>
    </row>
    <row r="205" spans="2:22" ht="33" customHeight="1" x14ac:dyDescent="0.3">
      <c r="B205" s="136">
        <f t="shared" si="11"/>
        <v>200</v>
      </c>
      <c r="C205" s="134" t="s">
        <v>37</v>
      </c>
      <c r="D205" s="132" t="s">
        <v>217</v>
      </c>
      <c r="E205" s="134" t="s">
        <v>48</v>
      </c>
      <c r="F205" s="318">
        <v>44603</v>
      </c>
      <c r="G205" s="233" t="str">
        <f t="shared" si="9"/>
        <v xml:space="preserve">  8508</v>
      </c>
      <c r="H205" s="233" t="str">
        <f>IF(ISBLANK($D205),"",IF(ISERROR(MATCH($U205,'Ent. Datos'!$V$6:$V$1015,0)),$U205,$W$3))</f>
        <v xml:space="preserve">  8508</v>
      </c>
      <c r="I205" s="135"/>
      <c r="J205" s="136"/>
      <c r="K205" s="141" t="s">
        <v>646</v>
      </c>
      <c r="L205" s="141"/>
      <c r="M205" s="141"/>
      <c r="N205" s="141"/>
      <c r="O205" s="142"/>
      <c r="P205" s="142"/>
      <c r="Q205" s="142"/>
      <c r="R205" s="142"/>
      <c r="S205" s="142"/>
      <c r="T205" s="142"/>
      <c r="U205" s="143" t="str">
        <f t="shared" si="10"/>
        <v xml:space="preserve">  8508</v>
      </c>
      <c r="V205" s="144"/>
    </row>
    <row r="206" spans="2:22" ht="33" customHeight="1" x14ac:dyDescent="0.3">
      <c r="B206" s="136">
        <f t="shared" si="11"/>
        <v>201</v>
      </c>
      <c r="C206" s="134" t="s">
        <v>37</v>
      </c>
      <c r="D206" s="132" t="s">
        <v>218</v>
      </c>
      <c r="E206" s="134" t="s">
        <v>48</v>
      </c>
      <c r="F206" s="318">
        <v>44603</v>
      </c>
      <c r="G206" s="233" t="str">
        <f t="shared" si="9"/>
        <v xml:space="preserve">  8509</v>
      </c>
      <c r="H206" s="233" t="str">
        <f>IF(ISBLANK($D206),"",IF(ISERROR(MATCH($U206,'Ent. Datos'!$V$6:$V$1015,0)),$U206,$W$3))</f>
        <v xml:space="preserve">  8509</v>
      </c>
      <c r="I206" s="135"/>
      <c r="J206" s="136"/>
      <c r="K206" s="141" t="s">
        <v>647</v>
      </c>
      <c r="L206" s="141"/>
      <c r="M206" s="141"/>
      <c r="N206" s="141"/>
      <c r="O206" s="142"/>
      <c r="P206" s="142"/>
      <c r="Q206" s="142"/>
      <c r="R206" s="142"/>
      <c r="S206" s="142"/>
      <c r="T206" s="142"/>
      <c r="U206" s="143" t="str">
        <f t="shared" si="10"/>
        <v xml:space="preserve">  8509</v>
      </c>
      <c r="V206" s="144"/>
    </row>
    <row r="207" spans="2:22" ht="33" customHeight="1" x14ac:dyDescent="0.3">
      <c r="B207" s="136">
        <f t="shared" si="11"/>
        <v>202</v>
      </c>
      <c r="C207" s="134" t="s">
        <v>37</v>
      </c>
      <c r="D207" s="132" t="s">
        <v>219</v>
      </c>
      <c r="E207" s="134" t="s">
        <v>48</v>
      </c>
      <c r="F207" s="318">
        <v>44603</v>
      </c>
      <c r="G207" s="233" t="str">
        <f t="shared" si="9"/>
        <v xml:space="preserve">  8510</v>
      </c>
      <c r="H207" s="233" t="str">
        <f>IF(ISBLANK($D207),"",IF(ISERROR(MATCH($U207,'Ent. Datos'!$V$6:$V$1015,0)),$U207,$W$3))</f>
        <v xml:space="preserve">  8510</v>
      </c>
      <c r="I207" s="135"/>
      <c r="J207" s="136"/>
      <c r="K207" s="141" t="s">
        <v>648</v>
      </c>
      <c r="L207" s="141"/>
      <c r="M207" s="141"/>
      <c r="N207" s="141"/>
      <c r="O207" s="142"/>
      <c r="P207" s="142"/>
      <c r="Q207" s="142"/>
      <c r="R207" s="142"/>
      <c r="S207" s="142"/>
      <c r="T207" s="142"/>
      <c r="U207" s="143" t="str">
        <f t="shared" si="10"/>
        <v xml:space="preserve">  8510</v>
      </c>
      <c r="V207" s="144"/>
    </row>
    <row r="208" spans="2:22" ht="33" customHeight="1" x14ac:dyDescent="0.3">
      <c r="B208" s="136">
        <f t="shared" si="11"/>
        <v>203</v>
      </c>
      <c r="C208" s="134" t="s">
        <v>37</v>
      </c>
      <c r="D208" s="132" t="s">
        <v>220</v>
      </c>
      <c r="E208" s="134" t="s">
        <v>48</v>
      </c>
      <c r="F208" s="318">
        <v>44603</v>
      </c>
      <c r="G208" s="233" t="str">
        <f t="shared" si="9"/>
        <v xml:space="preserve">  8511</v>
      </c>
      <c r="H208" s="233" t="str">
        <f>IF(ISBLANK($D208),"",IF(ISERROR(MATCH($U208,'Ent. Datos'!$V$6:$V$1015,0)),$U208,$W$3))</f>
        <v xml:space="preserve">  8511</v>
      </c>
      <c r="I208" s="135"/>
      <c r="J208" s="136"/>
      <c r="K208" s="141" t="s">
        <v>649</v>
      </c>
      <c r="L208" s="141"/>
      <c r="M208" s="141"/>
      <c r="N208" s="141"/>
      <c r="O208" s="142"/>
      <c r="P208" s="142"/>
      <c r="Q208" s="142"/>
      <c r="R208" s="142"/>
      <c r="S208" s="142"/>
      <c r="T208" s="142"/>
      <c r="U208" s="143" t="str">
        <f t="shared" si="10"/>
        <v xml:space="preserve">  8511</v>
      </c>
      <c r="V208" s="144"/>
    </row>
    <row r="209" spans="2:22" ht="33" customHeight="1" x14ac:dyDescent="0.3">
      <c r="B209" s="136">
        <f t="shared" si="11"/>
        <v>204</v>
      </c>
      <c r="C209" s="134" t="s">
        <v>37</v>
      </c>
      <c r="D209" s="132" t="s">
        <v>221</v>
      </c>
      <c r="E209" s="134" t="s">
        <v>48</v>
      </c>
      <c r="F209" s="318">
        <v>44603</v>
      </c>
      <c r="G209" s="233" t="str">
        <f t="shared" si="9"/>
        <v xml:space="preserve">  8512</v>
      </c>
      <c r="H209" s="233" t="str">
        <f>IF(ISBLANK($D209),"",IF(ISERROR(MATCH($U209,'Ent. Datos'!$V$6:$V$1015,0)),$U209,$W$3))</f>
        <v xml:space="preserve">  8512</v>
      </c>
      <c r="I209" s="135"/>
      <c r="J209" s="136"/>
      <c r="K209" s="141" t="s">
        <v>650</v>
      </c>
      <c r="L209" s="141"/>
      <c r="M209" s="141"/>
      <c r="N209" s="141"/>
      <c r="O209" s="142"/>
      <c r="P209" s="142"/>
      <c r="Q209" s="142"/>
      <c r="R209" s="142"/>
      <c r="S209" s="142"/>
      <c r="T209" s="142"/>
      <c r="U209" s="143" t="str">
        <f t="shared" si="10"/>
        <v xml:space="preserve">  8512</v>
      </c>
      <c r="V209" s="144"/>
    </row>
    <row r="210" spans="2:22" ht="33" customHeight="1" x14ac:dyDescent="0.3">
      <c r="B210" s="136">
        <f t="shared" si="11"/>
        <v>205</v>
      </c>
      <c r="C210" s="134" t="s">
        <v>37</v>
      </c>
      <c r="D210" s="132" t="s">
        <v>222</v>
      </c>
      <c r="E210" s="134" t="s">
        <v>48</v>
      </c>
      <c r="F210" s="318">
        <v>44603</v>
      </c>
      <c r="G210" s="233" t="str">
        <f t="shared" si="9"/>
        <v xml:space="preserve">  8513</v>
      </c>
      <c r="H210" s="233" t="str">
        <f>IF(ISBLANK($D210),"",IF(ISERROR(MATCH($U210,'Ent. Datos'!$V$6:$V$1015,0)),$U210,$W$3))</f>
        <v xml:space="preserve">  8513</v>
      </c>
      <c r="I210" s="135"/>
      <c r="J210" s="136"/>
      <c r="K210" s="141" t="s">
        <v>651</v>
      </c>
      <c r="L210" s="141"/>
      <c r="M210" s="141"/>
      <c r="N210" s="141"/>
      <c r="O210" s="142"/>
      <c r="P210" s="142"/>
      <c r="Q210" s="142"/>
      <c r="R210" s="142"/>
      <c r="S210" s="142"/>
      <c r="T210" s="142"/>
      <c r="U210" s="143" t="str">
        <f t="shared" si="10"/>
        <v xml:space="preserve">  8513</v>
      </c>
      <c r="V210" s="144"/>
    </row>
    <row r="211" spans="2:22" ht="33" customHeight="1" x14ac:dyDescent="0.3">
      <c r="B211" s="136">
        <f t="shared" si="11"/>
        <v>206</v>
      </c>
      <c r="C211" s="134" t="s">
        <v>37</v>
      </c>
      <c r="D211" s="132" t="s">
        <v>116</v>
      </c>
      <c r="E211" s="134" t="s">
        <v>48</v>
      </c>
      <c r="F211" s="318">
        <v>44603</v>
      </c>
      <c r="G211" s="233" t="str">
        <f t="shared" si="9"/>
        <v xml:space="preserve">  8518</v>
      </c>
      <c r="H211" s="233" t="str">
        <f>IF(ISBLANK($D211),"",IF(ISERROR(MATCH($U211,'Ent. Datos'!$V$6:$V$1015,0)),$U211,$W$3))</f>
        <v xml:space="preserve">  8518</v>
      </c>
      <c r="I211" s="135"/>
      <c r="J211" s="136"/>
      <c r="K211" s="141" t="s">
        <v>652</v>
      </c>
      <c r="L211" s="141"/>
      <c r="M211" s="141"/>
      <c r="N211" s="141"/>
      <c r="O211" s="142"/>
      <c r="P211" s="142"/>
      <c r="Q211" s="142"/>
      <c r="R211" s="142"/>
      <c r="S211" s="142"/>
      <c r="T211" s="142"/>
      <c r="U211" s="143" t="str">
        <f t="shared" si="10"/>
        <v xml:space="preserve">  8518</v>
      </c>
      <c r="V211" s="144"/>
    </row>
    <row r="212" spans="2:22" ht="33" customHeight="1" x14ac:dyDescent="0.3">
      <c r="B212" s="136">
        <f t="shared" si="11"/>
        <v>207</v>
      </c>
      <c r="C212" s="134" t="s">
        <v>37</v>
      </c>
      <c r="D212" s="132" t="s">
        <v>223</v>
      </c>
      <c r="E212" s="134" t="s">
        <v>48</v>
      </c>
      <c r="F212" s="318">
        <v>44603</v>
      </c>
      <c r="G212" s="233" t="str">
        <f t="shared" si="9"/>
        <v xml:space="preserve">  8521</v>
      </c>
      <c r="H212" s="233" t="str">
        <f>IF(ISBLANK($D212),"",IF(ISERROR(MATCH($U212,'Ent. Datos'!$V$6:$V$1015,0)),$U212,$W$3))</f>
        <v xml:space="preserve">  8521</v>
      </c>
      <c r="I212" s="135"/>
      <c r="J212" s="136"/>
      <c r="K212" s="141" t="s">
        <v>653</v>
      </c>
      <c r="L212" s="141"/>
      <c r="M212" s="141"/>
      <c r="N212" s="141"/>
      <c r="O212" s="142"/>
      <c r="P212" s="142"/>
      <c r="Q212" s="142"/>
      <c r="R212" s="142"/>
      <c r="S212" s="142"/>
      <c r="T212" s="142"/>
      <c r="U212" s="143" t="str">
        <f t="shared" si="10"/>
        <v xml:space="preserve">  8521</v>
      </c>
      <c r="V212" s="144"/>
    </row>
    <row r="213" spans="2:22" ht="33" customHeight="1" x14ac:dyDescent="0.3">
      <c r="B213" s="136">
        <f t="shared" si="11"/>
        <v>208</v>
      </c>
      <c r="C213" s="134" t="s">
        <v>37</v>
      </c>
      <c r="D213" s="132" t="s">
        <v>224</v>
      </c>
      <c r="E213" s="134" t="s">
        <v>48</v>
      </c>
      <c r="F213" s="318">
        <v>44603</v>
      </c>
      <c r="G213" s="233" t="str">
        <f t="shared" si="9"/>
        <v xml:space="preserve">  8522</v>
      </c>
      <c r="H213" s="233" t="str">
        <f>IF(ISBLANK($D213),"",IF(ISERROR(MATCH($U213,'Ent. Datos'!$V$6:$V$1015,0)),$U213,$W$3))</f>
        <v xml:space="preserve">  8522</v>
      </c>
      <c r="I213" s="135"/>
      <c r="J213" s="136"/>
      <c r="K213" s="141" t="s">
        <v>654</v>
      </c>
      <c r="L213" s="141"/>
      <c r="M213" s="141"/>
      <c r="N213" s="141"/>
      <c r="O213" s="142"/>
      <c r="P213" s="142"/>
      <c r="Q213" s="142"/>
      <c r="R213" s="142"/>
      <c r="S213" s="142"/>
      <c r="T213" s="142"/>
      <c r="U213" s="143" t="str">
        <f t="shared" si="10"/>
        <v xml:space="preserve">  8522</v>
      </c>
      <c r="V213" s="144"/>
    </row>
    <row r="214" spans="2:22" ht="33" customHeight="1" x14ac:dyDescent="0.3">
      <c r="B214" s="136">
        <f t="shared" si="11"/>
        <v>209</v>
      </c>
      <c r="C214" s="134" t="s">
        <v>37</v>
      </c>
      <c r="D214" s="132" t="s">
        <v>298</v>
      </c>
      <c r="E214" s="134" t="s">
        <v>48</v>
      </c>
      <c r="F214" s="318">
        <v>44603</v>
      </c>
      <c r="G214" s="233" t="str">
        <f t="shared" si="9"/>
        <v xml:space="preserve">  8526</v>
      </c>
      <c r="H214" s="233" t="str">
        <f>IF(ISBLANK($D214),"",IF(ISERROR(MATCH($U214,'Ent. Datos'!$V$6:$V$1015,0)),$U214,$W$3))</f>
        <v xml:space="preserve">  8526</v>
      </c>
      <c r="I214" s="135"/>
      <c r="J214" s="136"/>
      <c r="K214" s="141" t="s">
        <v>655</v>
      </c>
      <c r="L214" s="141"/>
      <c r="M214" s="141"/>
      <c r="N214" s="141"/>
      <c r="O214" s="142"/>
      <c r="P214" s="142"/>
      <c r="Q214" s="142"/>
      <c r="R214" s="142"/>
      <c r="S214" s="142"/>
      <c r="T214" s="142"/>
      <c r="U214" s="143" t="str">
        <f t="shared" si="10"/>
        <v xml:space="preserve">  8526</v>
      </c>
      <c r="V214" s="144"/>
    </row>
    <row r="215" spans="2:22" ht="33" customHeight="1" x14ac:dyDescent="0.3">
      <c r="B215" s="136">
        <f t="shared" si="11"/>
        <v>210</v>
      </c>
      <c r="C215" s="134" t="s">
        <v>38</v>
      </c>
      <c r="D215" s="132" t="s">
        <v>293</v>
      </c>
      <c r="E215" s="134" t="s">
        <v>48</v>
      </c>
      <c r="F215" s="318">
        <v>44603</v>
      </c>
      <c r="G215" s="233" t="str">
        <f t="shared" si="9"/>
        <v xml:space="preserve">  8530</v>
      </c>
      <c r="H215" s="233" t="str">
        <f>IF(ISBLANK($D215),"",IF(ISERROR(MATCH($U215,'Ent. Datos'!$V$6:$V$1015,0)),$U215,$W$3))</f>
        <v xml:space="preserve">  8530</v>
      </c>
      <c r="I215" s="135"/>
      <c r="J215" s="136"/>
      <c r="K215" s="141" t="s">
        <v>656</v>
      </c>
      <c r="L215" s="141"/>
      <c r="M215" s="141"/>
      <c r="N215" s="141"/>
      <c r="O215" s="142"/>
      <c r="P215" s="142"/>
      <c r="Q215" s="142"/>
      <c r="R215" s="142"/>
      <c r="S215" s="142"/>
      <c r="T215" s="142"/>
      <c r="U215" s="143" t="str">
        <f t="shared" si="10"/>
        <v xml:space="preserve">  8530</v>
      </c>
      <c r="V215" s="144"/>
    </row>
    <row r="216" spans="2:22" ht="33" customHeight="1" x14ac:dyDescent="0.3">
      <c r="B216" s="136">
        <f t="shared" si="11"/>
        <v>211</v>
      </c>
      <c r="C216" s="134" t="s">
        <v>37</v>
      </c>
      <c r="D216" s="132" t="s">
        <v>296</v>
      </c>
      <c r="E216" s="134" t="s">
        <v>48</v>
      </c>
      <c r="F216" s="318">
        <v>44603</v>
      </c>
      <c r="G216" s="233" t="str">
        <f t="shared" si="9"/>
        <v xml:space="preserve">  8532</v>
      </c>
      <c r="H216" s="233" t="str">
        <f>IF(ISBLANK($D216),"",IF(ISERROR(MATCH($U216,'Ent. Datos'!$V$6:$V$1015,0)),$U216,$W$3))</f>
        <v xml:space="preserve">  8532</v>
      </c>
      <c r="I216" s="135"/>
      <c r="J216" s="136"/>
      <c r="K216" s="141" t="s">
        <v>657</v>
      </c>
      <c r="L216" s="141"/>
      <c r="M216" s="141"/>
      <c r="N216" s="141"/>
      <c r="O216" s="142"/>
      <c r="P216" s="142"/>
      <c r="Q216" s="142"/>
      <c r="R216" s="142"/>
      <c r="S216" s="142"/>
      <c r="T216" s="142"/>
      <c r="U216" s="143" t="str">
        <f t="shared" si="10"/>
        <v xml:space="preserve">  8532</v>
      </c>
      <c r="V216" s="144"/>
    </row>
    <row r="217" spans="2:22" ht="33" customHeight="1" x14ac:dyDescent="0.3">
      <c r="B217" s="136">
        <f t="shared" si="11"/>
        <v>212</v>
      </c>
      <c r="C217" s="134" t="s">
        <v>37</v>
      </c>
      <c r="D217" s="132" t="s">
        <v>297</v>
      </c>
      <c r="E217" s="134" t="s">
        <v>48</v>
      </c>
      <c r="F217" s="318">
        <v>44603</v>
      </c>
      <c r="G217" s="233" t="str">
        <f t="shared" si="9"/>
        <v xml:space="preserve">  8533</v>
      </c>
      <c r="H217" s="233" t="str">
        <f>IF(ISBLANK($D217),"",IF(ISERROR(MATCH($U217,'Ent. Datos'!$V$6:$V$1015,0)),$U217,$W$3))</f>
        <v xml:space="preserve">  8533</v>
      </c>
      <c r="I217" s="135"/>
      <c r="J217" s="136"/>
      <c r="K217" s="141" t="s">
        <v>658</v>
      </c>
      <c r="L217" s="141"/>
      <c r="M217" s="141"/>
      <c r="N217" s="141"/>
      <c r="O217" s="142"/>
      <c r="P217" s="142"/>
      <c r="Q217" s="142"/>
      <c r="R217" s="142"/>
      <c r="S217" s="142"/>
      <c r="T217" s="142"/>
      <c r="U217" s="143" t="str">
        <f t="shared" si="10"/>
        <v xml:space="preserve">  8533</v>
      </c>
      <c r="V217" s="144"/>
    </row>
    <row r="218" spans="2:22" ht="33" customHeight="1" x14ac:dyDescent="0.3">
      <c r="B218" s="136">
        <f t="shared" si="11"/>
        <v>213</v>
      </c>
      <c r="C218" s="134" t="s">
        <v>36</v>
      </c>
      <c r="D218" s="132" t="s">
        <v>381</v>
      </c>
      <c r="E218" s="134" t="s">
        <v>48</v>
      </c>
      <c r="F218" s="318">
        <v>44603</v>
      </c>
      <c r="G218" s="233" t="str">
        <f t="shared" si="9"/>
        <v xml:space="preserve">  8534</v>
      </c>
      <c r="H218" s="233" t="str">
        <f>IF(ISBLANK($D218),"",IF(ISERROR(MATCH($U218,'Ent. Datos'!$V$6:$V$1015,0)),$U218,$W$3))</f>
        <v xml:space="preserve">  8534</v>
      </c>
      <c r="I218" s="135"/>
      <c r="J218" s="136"/>
      <c r="K218" s="141" t="s">
        <v>659</v>
      </c>
      <c r="L218" s="141"/>
      <c r="M218" s="141"/>
      <c r="N218" s="141"/>
      <c r="O218" s="142"/>
      <c r="P218" s="142"/>
      <c r="Q218" s="142"/>
      <c r="R218" s="142"/>
      <c r="S218" s="142"/>
      <c r="T218" s="142"/>
      <c r="U218" s="143" t="str">
        <f t="shared" si="10"/>
        <v xml:space="preserve">  8534</v>
      </c>
      <c r="V218" s="144"/>
    </row>
    <row r="219" spans="2:22" ht="33" customHeight="1" x14ac:dyDescent="0.3">
      <c r="B219" s="136">
        <f t="shared" si="11"/>
        <v>214</v>
      </c>
      <c r="C219" s="134" t="s">
        <v>36</v>
      </c>
      <c r="D219" s="132" t="s">
        <v>382</v>
      </c>
      <c r="E219" s="134" t="s">
        <v>48</v>
      </c>
      <c r="F219" s="318">
        <v>44603</v>
      </c>
      <c r="G219" s="233" t="str">
        <f t="shared" si="9"/>
        <v xml:space="preserve">  8535</v>
      </c>
      <c r="H219" s="233" t="str">
        <f>IF(ISBLANK($D219),"",IF(ISERROR(MATCH($U219,'Ent. Datos'!$V$6:$V$1015,0)),$U219,$W$3))</f>
        <v xml:space="preserve">  8535</v>
      </c>
      <c r="I219" s="135"/>
      <c r="J219" s="136"/>
      <c r="K219" s="141" t="s">
        <v>660</v>
      </c>
      <c r="L219" s="141"/>
      <c r="M219" s="141"/>
      <c r="N219" s="141"/>
      <c r="O219" s="142"/>
      <c r="P219" s="142"/>
      <c r="Q219" s="142"/>
      <c r="R219" s="142"/>
      <c r="S219" s="142"/>
      <c r="T219" s="142"/>
      <c r="U219" s="143" t="str">
        <f t="shared" si="10"/>
        <v xml:space="preserve">  8535</v>
      </c>
      <c r="V219" s="144"/>
    </row>
    <row r="220" spans="2:22" ht="33" customHeight="1" x14ac:dyDescent="0.3">
      <c r="B220" s="136">
        <f t="shared" si="11"/>
        <v>215</v>
      </c>
      <c r="C220" s="134" t="s">
        <v>36</v>
      </c>
      <c r="D220" s="132" t="s">
        <v>383</v>
      </c>
      <c r="E220" s="134" t="s">
        <v>48</v>
      </c>
      <c r="F220" s="318">
        <v>44603</v>
      </c>
      <c r="G220" s="233" t="str">
        <f t="shared" si="9"/>
        <v xml:space="preserve">  8536</v>
      </c>
      <c r="H220" s="233" t="str">
        <f>IF(ISBLANK($D220),"",IF(ISERROR(MATCH($U220,'Ent. Datos'!$V$6:$V$1015,0)),$U220,$W$3))</f>
        <v xml:space="preserve">  8536</v>
      </c>
      <c r="I220" s="135"/>
      <c r="J220" s="136"/>
      <c r="K220" s="141" t="s">
        <v>661</v>
      </c>
      <c r="L220" s="141"/>
      <c r="M220" s="141"/>
      <c r="N220" s="141"/>
      <c r="O220" s="142"/>
      <c r="P220" s="142"/>
      <c r="Q220" s="142"/>
      <c r="R220" s="142"/>
      <c r="S220" s="142"/>
      <c r="T220" s="142"/>
      <c r="U220" s="143" t="str">
        <f t="shared" si="10"/>
        <v xml:space="preserve">  8536</v>
      </c>
      <c r="V220" s="144"/>
    </row>
    <row r="221" spans="2:22" ht="33" customHeight="1" x14ac:dyDescent="0.3">
      <c r="B221" s="136">
        <f t="shared" si="11"/>
        <v>216</v>
      </c>
      <c r="C221" s="134" t="s">
        <v>11</v>
      </c>
      <c r="D221" s="132" t="s">
        <v>384</v>
      </c>
      <c r="E221" s="134" t="s">
        <v>48</v>
      </c>
      <c r="F221" s="318">
        <v>44603</v>
      </c>
      <c r="G221" s="233" t="str">
        <f t="shared" si="9"/>
        <v xml:space="preserve">  8537</v>
      </c>
      <c r="H221" s="233" t="str">
        <f>IF(ISBLANK($D221),"",IF(ISERROR(MATCH($U221,'Ent. Datos'!$V$6:$V$1015,0)),$U221,$W$3))</f>
        <v xml:space="preserve">  8537</v>
      </c>
      <c r="I221" s="135"/>
      <c r="J221" s="136"/>
      <c r="K221" s="141" t="s">
        <v>662</v>
      </c>
      <c r="L221" s="141"/>
      <c r="M221" s="141"/>
      <c r="N221" s="141"/>
      <c r="O221" s="142"/>
      <c r="P221" s="142"/>
      <c r="Q221" s="142"/>
      <c r="R221" s="142"/>
      <c r="S221" s="142"/>
      <c r="T221" s="142"/>
      <c r="U221" s="143" t="str">
        <f t="shared" si="10"/>
        <v xml:space="preserve">  8537</v>
      </c>
      <c r="V221" s="144"/>
    </row>
    <row r="222" spans="2:22" ht="33" customHeight="1" x14ac:dyDescent="0.3">
      <c r="B222" s="136">
        <f t="shared" si="11"/>
        <v>217</v>
      </c>
      <c r="C222" s="134" t="s">
        <v>36</v>
      </c>
      <c r="D222" s="132" t="s">
        <v>385</v>
      </c>
      <c r="E222" s="134" t="s">
        <v>48</v>
      </c>
      <c r="F222" s="318">
        <v>44603</v>
      </c>
      <c r="G222" s="233" t="str">
        <f t="shared" si="9"/>
        <v xml:space="preserve">  8538</v>
      </c>
      <c r="H222" s="233" t="str">
        <f>IF(ISBLANK($D222),"",IF(ISERROR(MATCH($U222,'Ent. Datos'!$V$6:$V$1015,0)),$U222,$W$3))</f>
        <v xml:space="preserve">  8538</v>
      </c>
      <c r="I222" s="135"/>
      <c r="J222" s="136"/>
      <c r="K222" s="141" t="s">
        <v>663</v>
      </c>
      <c r="L222" s="141"/>
      <c r="M222" s="141"/>
      <c r="N222" s="141"/>
      <c r="O222" s="142"/>
      <c r="P222" s="142"/>
      <c r="Q222" s="142"/>
      <c r="R222" s="142"/>
      <c r="S222" s="142"/>
      <c r="T222" s="142"/>
      <c r="U222" s="143" t="str">
        <f t="shared" si="10"/>
        <v xml:space="preserve">  8538</v>
      </c>
      <c r="V222" s="144"/>
    </row>
    <row r="223" spans="2:22" ht="33" customHeight="1" x14ac:dyDescent="0.3">
      <c r="B223" s="136">
        <f t="shared" si="11"/>
        <v>218</v>
      </c>
      <c r="C223" s="134" t="s">
        <v>36</v>
      </c>
      <c r="D223" s="132" t="s">
        <v>387</v>
      </c>
      <c r="E223" s="134" t="s">
        <v>48</v>
      </c>
      <c r="F223" s="318">
        <v>44603</v>
      </c>
      <c r="G223" s="233" t="str">
        <f t="shared" si="9"/>
        <v xml:space="preserve">  8539</v>
      </c>
      <c r="H223" s="233" t="str">
        <f>IF(ISBLANK($D223),"",IF(ISERROR(MATCH($U223,'Ent. Datos'!$V$6:$V$1015,0)),$U223,$W$3))</f>
        <v xml:space="preserve">  8539</v>
      </c>
      <c r="I223" s="135"/>
      <c r="J223" s="136"/>
      <c r="K223" s="141" t="s">
        <v>664</v>
      </c>
      <c r="L223" s="141"/>
      <c r="M223" s="141"/>
      <c r="N223" s="141"/>
      <c r="O223" s="142"/>
      <c r="P223" s="142"/>
      <c r="Q223" s="142"/>
      <c r="R223" s="142"/>
      <c r="S223" s="142"/>
      <c r="T223" s="142"/>
      <c r="U223" s="143" t="str">
        <f t="shared" si="10"/>
        <v xml:space="preserve">  8539</v>
      </c>
      <c r="V223" s="144"/>
    </row>
    <row r="224" spans="2:22" ht="33" customHeight="1" x14ac:dyDescent="0.3">
      <c r="B224" s="136">
        <f t="shared" si="11"/>
        <v>219</v>
      </c>
      <c r="C224" s="134" t="s">
        <v>37</v>
      </c>
      <c r="D224" s="132" t="s">
        <v>261</v>
      </c>
      <c r="E224" s="134" t="s">
        <v>48</v>
      </c>
      <c r="F224" s="318">
        <v>44603</v>
      </c>
      <c r="G224" s="233" t="str">
        <f t="shared" si="9"/>
        <v xml:space="preserve">  8540</v>
      </c>
      <c r="H224" s="233" t="str">
        <f>IF(ISBLANK($D224),"",IF(ISERROR(MATCH($U224,'Ent. Datos'!$V$6:$V$1015,0)),$U224,$W$3))</f>
        <v xml:space="preserve">  8540</v>
      </c>
      <c r="I224" s="135"/>
      <c r="J224" s="136"/>
      <c r="K224" s="141" t="s">
        <v>665</v>
      </c>
      <c r="L224" s="141"/>
      <c r="M224" s="141"/>
      <c r="N224" s="141"/>
      <c r="O224" s="142"/>
      <c r="P224" s="142"/>
      <c r="Q224" s="142"/>
      <c r="R224" s="142"/>
      <c r="S224" s="142"/>
      <c r="T224" s="142"/>
      <c r="U224" s="143" t="str">
        <f t="shared" si="10"/>
        <v xml:space="preserve">  8540</v>
      </c>
      <c r="V224" s="144"/>
    </row>
    <row r="225" spans="2:22" ht="33" customHeight="1" x14ac:dyDescent="0.3">
      <c r="B225" s="136">
        <f t="shared" si="11"/>
        <v>220</v>
      </c>
      <c r="C225" s="134" t="s">
        <v>37</v>
      </c>
      <c r="D225" s="132" t="s">
        <v>302</v>
      </c>
      <c r="E225" s="134" t="s">
        <v>48</v>
      </c>
      <c r="F225" s="318">
        <v>44603</v>
      </c>
      <c r="G225" s="233" t="str">
        <f t="shared" si="9"/>
        <v xml:space="preserve">  8541</v>
      </c>
      <c r="H225" s="233" t="str">
        <f>IF(ISBLANK($D225),"",IF(ISERROR(MATCH($U225,'Ent. Datos'!$V$6:$V$1015,0)),$U225,$W$3))</f>
        <v xml:space="preserve">  8541</v>
      </c>
      <c r="I225" s="135"/>
      <c r="J225" s="136"/>
      <c r="K225" s="141" t="s">
        <v>666</v>
      </c>
      <c r="L225" s="141"/>
      <c r="M225" s="141"/>
      <c r="N225" s="141"/>
      <c r="O225" s="142"/>
      <c r="P225" s="142"/>
      <c r="Q225" s="142"/>
      <c r="R225" s="142"/>
      <c r="S225" s="142"/>
      <c r="T225" s="142"/>
      <c r="U225" s="143" t="str">
        <f t="shared" si="10"/>
        <v xml:space="preserve">  8541</v>
      </c>
      <c r="V225" s="144"/>
    </row>
    <row r="226" spans="2:22" ht="33" customHeight="1" x14ac:dyDescent="0.3">
      <c r="B226" s="136">
        <f t="shared" si="11"/>
        <v>221</v>
      </c>
      <c r="C226" s="134" t="s">
        <v>37</v>
      </c>
      <c r="D226" s="132" t="s">
        <v>273</v>
      </c>
      <c r="E226" s="134" t="s">
        <v>48</v>
      </c>
      <c r="F226" s="318">
        <v>44603</v>
      </c>
      <c r="G226" s="233" t="str">
        <f t="shared" si="9"/>
        <v xml:space="preserve">  8544</v>
      </c>
      <c r="H226" s="233" t="str">
        <f>IF(ISBLANK($D226),"",IF(ISERROR(MATCH($U226,'Ent. Datos'!$V$6:$V$1015,0)),$U226,$W$3))</f>
        <v xml:space="preserve">  8544</v>
      </c>
      <c r="I226" s="135"/>
      <c r="J226" s="136"/>
      <c r="K226" s="141" t="s">
        <v>667</v>
      </c>
      <c r="L226" s="141"/>
      <c r="M226" s="141"/>
      <c r="N226" s="141"/>
      <c r="O226" s="142"/>
      <c r="P226" s="142"/>
      <c r="Q226" s="142"/>
      <c r="R226" s="142"/>
      <c r="S226" s="142"/>
      <c r="T226" s="142"/>
      <c r="U226" s="143" t="str">
        <f t="shared" si="10"/>
        <v xml:space="preserve">  8544</v>
      </c>
      <c r="V226" s="144"/>
    </row>
    <row r="227" spans="2:22" ht="33" customHeight="1" x14ac:dyDescent="0.3">
      <c r="B227" s="136">
        <f t="shared" si="11"/>
        <v>222</v>
      </c>
      <c r="C227" s="134" t="s">
        <v>37</v>
      </c>
      <c r="D227" s="132" t="s">
        <v>274</v>
      </c>
      <c r="E227" s="134" t="s">
        <v>48</v>
      </c>
      <c r="F227" s="318">
        <v>44603</v>
      </c>
      <c r="G227" s="233" t="str">
        <f t="shared" si="9"/>
        <v xml:space="preserve">  8545</v>
      </c>
      <c r="H227" s="233" t="str">
        <f>IF(ISBLANK($D227),"",IF(ISERROR(MATCH($U227,'Ent. Datos'!$V$6:$V$1015,0)),$U227,$W$3))</f>
        <v xml:space="preserve">  8545</v>
      </c>
      <c r="I227" s="135"/>
      <c r="J227" s="136"/>
      <c r="K227" s="141" t="s">
        <v>668</v>
      </c>
      <c r="L227" s="141"/>
      <c r="M227" s="141"/>
      <c r="N227" s="141"/>
      <c r="O227" s="142"/>
      <c r="P227" s="142"/>
      <c r="Q227" s="142"/>
      <c r="R227" s="142"/>
      <c r="S227" s="142"/>
      <c r="T227" s="142"/>
      <c r="U227" s="143" t="str">
        <f t="shared" si="10"/>
        <v xml:space="preserve">  8545</v>
      </c>
      <c r="V227" s="144"/>
    </row>
    <row r="228" spans="2:22" ht="33" customHeight="1" x14ac:dyDescent="0.3">
      <c r="B228" s="136">
        <f t="shared" si="11"/>
        <v>223</v>
      </c>
      <c r="C228" s="134" t="s">
        <v>37</v>
      </c>
      <c r="D228" s="132" t="s">
        <v>266</v>
      </c>
      <c r="E228" s="134" t="s">
        <v>48</v>
      </c>
      <c r="F228" s="318">
        <v>44603</v>
      </c>
      <c r="G228" s="233" t="str">
        <f t="shared" si="9"/>
        <v xml:space="preserve">  8546</v>
      </c>
      <c r="H228" s="233" t="str">
        <f>IF(ISBLANK($D228),"",IF(ISERROR(MATCH($U228,'Ent. Datos'!$V$6:$V$1015,0)),$U228,$W$3))</f>
        <v xml:space="preserve">  8546</v>
      </c>
      <c r="I228" s="135"/>
      <c r="J228" s="136"/>
      <c r="K228" s="145" t="s">
        <v>669</v>
      </c>
      <c r="L228" s="145"/>
      <c r="M228" s="145"/>
      <c r="N228" s="145"/>
      <c r="O228" s="142"/>
      <c r="P228" s="142"/>
      <c r="Q228" s="142"/>
      <c r="R228" s="142"/>
      <c r="S228" s="142"/>
      <c r="T228" s="142"/>
      <c r="U228" s="143" t="str">
        <f t="shared" si="10"/>
        <v xml:space="preserve">  8546</v>
      </c>
      <c r="V228" s="144"/>
    </row>
    <row r="229" spans="2:22" ht="33" customHeight="1" x14ac:dyDescent="0.3">
      <c r="B229" s="136">
        <f t="shared" si="11"/>
        <v>224</v>
      </c>
      <c r="C229" s="134" t="s">
        <v>37</v>
      </c>
      <c r="D229" s="132" t="s">
        <v>277</v>
      </c>
      <c r="E229" s="134" t="s">
        <v>48</v>
      </c>
      <c r="F229" s="318">
        <v>44603</v>
      </c>
      <c r="G229" s="233" t="str">
        <f t="shared" si="9"/>
        <v xml:space="preserve">  8547</v>
      </c>
      <c r="H229" s="233" t="str">
        <f>IF(ISBLANK($D229),"",IF(ISERROR(MATCH($U229,'Ent. Datos'!$V$6:$V$1015,0)),$U229,$W$3))</f>
        <v xml:space="preserve">  8547</v>
      </c>
      <c r="I229" s="135"/>
      <c r="J229" s="136"/>
      <c r="K229" s="145" t="s">
        <v>670</v>
      </c>
      <c r="L229" s="145"/>
      <c r="M229" s="145"/>
      <c r="N229" s="145"/>
      <c r="O229" s="142"/>
      <c r="P229" s="142"/>
      <c r="Q229" s="142"/>
      <c r="R229" s="142"/>
      <c r="S229" s="142"/>
      <c r="T229" s="142"/>
      <c r="U229" s="143" t="str">
        <f t="shared" si="10"/>
        <v xml:space="preserve">  8547</v>
      </c>
      <c r="V229" s="144"/>
    </row>
    <row r="230" spans="2:22" ht="33" customHeight="1" x14ac:dyDescent="0.3">
      <c r="B230" s="136">
        <f t="shared" si="11"/>
        <v>225</v>
      </c>
      <c r="C230" s="134" t="s">
        <v>40</v>
      </c>
      <c r="D230" s="132" t="s">
        <v>280</v>
      </c>
      <c r="E230" s="134" t="s">
        <v>48</v>
      </c>
      <c r="F230" s="318">
        <v>44237</v>
      </c>
      <c r="G230" s="233" t="str">
        <f t="shared" si="9"/>
        <v xml:space="preserve">  8548</v>
      </c>
      <c r="H230" s="233" t="str">
        <f>IF(ISBLANK($D230),"",IF(ISERROR(MATCH($U230,'Ent. Datos'!$V$6:$V$1015,0)),$U230,$W$3))</f>
        <v xml:space="preserve">  8548</v>
      </c>
      <c r="I230" s="135"/>
      <c r="J230" s="136"/>
      <c r="K230" s="145" t="s">
        <v>671</v>
      </c>
      <c r="L230" s="145"/>
      <c r="M230" s="145"/>
      <c r="N230" s="145"/>
      <c r="O230" s="142"/>
      <c r="P230" s="142"/>
      <c r="Q230" s="142"/>
      <c r="R230" s="142"/>
      <c r="S230" s="142"/>
      <c r="T230" s="142"/>
      <c r="U230" s="143" t="str">
        <f t="shared" si="10"/>
        <v xml:space="preserve">  8548</v>
      </c>
      <c r="V230" s="144"/>
    </row>
    <row r="231" spans="2:22" ht="33" customHeight="1" x14ac:dyDescent="0.3">
      <c r="B231" s="136">
        <f t="shared" si="11"/>
        <v>226</v>
      </c>
      <c r="C231" s="134" t="s">
        <v>37</v>
      </c>
      <c r="D231" s="132" t="s">
        <v>284</v>
      </c>
      <c r="E231" s="134" t="s">
        <v>48</v>
      </c>
      <c r="F231" s="318">
        <v>44603</v>
      </c>
      <c r="G231" s="233" t="str">
        <f t="shared" si="9"/>
        <v xml:space="preserve">  8551</v>
      </c>
      <c r="H231" s="233" t="str">
        <f>IF(ISBLANK($D231),"",IF(ISERROR(MATCH($U231,'Ent. Datos'!$V$6:$V$1015,0)),$U231,$W$3))</f>
        <v xml:space="preserve">  8551</v>
      </c>
      <c r="I231" s="135"/>
      <c r="J231" s="136"/>
      <c r="K231" s="145" t="s">
        <v>672</v>
      </c>
      <c r="L231" s="145"/>
      <c r="M231" s="145"/>
      <c r="N231" s="145"/>
      <c r="O231" s="142"/>
      <c r="P231" s="142"/>
      <c r="Q231" s="142"/>
      <c r="R231" s="142"/>
      <c r="S231" s="142"/>
      <c r="T231" s="142"/>
      <c r="U231" s="143" t="str">
        <f t="shared" si="10"/>
        <v xml:space="preserve">  8551</v>
      </c>
      <c r="V231" s="144"/>
    </row>
    <row r="232" spans="2:22" ht="33" customHeight="1" x14ac:dyDescent="0.3">
      <c r="B232" s="136">
        <f t="shared" si="11"/>
        <v>227</v>
      </c>
      <c r="C232" s="134" t="s">
        <v>37</v>
      </c>
      <c r="D232" s="132" t="s">
        <v>146</v>
      </c>
      <c r="E232" s="134" t="s">
        <v>48</v>
      </c>
      <c r="F232" s="318">
        <v>44603</v>
      </c>
      <c r="G232" s="233" t="str">
        <f t="shared" si="9"/>
        <v xml:space="preserve">  8552</v>
      </c>
      <c r="H232" s="233" t="str">
        <f>IF(ISBLANK($D232),"",IF(ISERROR(MATCH($U232,'Ent. Datos'!$V$6:$V$1015,0)),$U232,$W$3))</f>
        <v xml:space="preserve">  8552</v>
      </c>
      <c r="I232" s="135"/>
      <c r="J232" s="136"/>
      <c r="K232" s="145" t="s">
        <v>673</v>
      </c>
      <c r="L232" s="145"/>
      <c r="M232" s="145"/>
      <c r="N232" s="145"/>
      <c r="O232" s="142"/>
      <c r="P232" s="142"/>
      <c r="Q232" s="142"/>
      <c r="R232" s="142"/>
      <c r="S232" s="142"/>
      <c r="T232" s="142"/>
      <c r="U232" s="143" t="str">
        <f t="shared" si="10"/>
        <v xml:space="preserve">  8552</v>
      </c>
      <c r="V232" s="144"/>
    </row>
    <row r="233" spans="2:22" ht="33" customHeight="1" x14ac:dyDescent="0.3">
      <c r="B233" s="136">
        <f t="shared" si="11"/>
        <v>228</v>
      </c>
      <c r="C233" s="134" t="s">
        <v>11</v>
      </c>
      <c r="D233" s="132" t="s">
        <v>391</v>
      </c>
      <c r="E233" s="134" t="s">
        <v>48</v>
      </c>
      <c r="F233" s="318">
        <v>44603</v>
      </c>
      <c r="G233" s="233" t="str">
        <f t="shared" si="9"/>
        <v xml:space="preserve">  8553</v>
      </c>
      <c r="H233" s="233" t="str">
        <f>IF(ISBLANK($D233),"",IF(ISERROR(MATCH($U233,'Ent. Datos'!$V$6:$V$1015,0)),$U233,$W$3))</f>
        <v xml:space="preserve">  8553</v>
      </c>
      <c r="I233" s="135"/>
      <c r="J233" s="136"/>
      <c r="K233" s="145" t="s">
        <v>674</v>
      </c>
      <c r="L233" s="145"/>
      <c r="M233" s="145"/>
      <c r="N233" s="145"/>
      <c r="O233" s="142"/>
      <c r="P233" s="142"/>
      <c r="Q233" s="142"/>
      <c r="R233" s="142"/>
      <c r="S233" s="142"/>
      <c r="T233" s="142"/>
      <c r="U233" s="143" t="str">
        <f t="shared" si="10"/>
        <v xml:space="preserve">  8553</v>
      </c>
      <c r="V233" s="144"/>
    </row>
    <row r="234" spans="2:22" ht="33" customHeight="1" x14ac:dyDescent="0.3">
      <c r="B234" s="136">
        <f t="shared" si="11"/>
        <v>229</v>
      </c>
      <c r="C234" s="134" t="s">
        <v>36</v>
      </c>
      <c r="D234" s="132" t="s">
        <v>395</v>
      </c>
      <c r="E234" s="134" t="s">
        <v>48</v>
      </c>
      <c r="F234" s="318">
        <v>44603</v>
      </c>
      <c r="G234" s="233" t="str">
        <f t="shared" si="9"/>
        <v xml:space="preserve">  8555</v>
      </c>
      <c r="H234" s="233" t="str">
        <f>IF(ISBLANK($D234),"",IF(ISERROR(MATCH($U234,'Ent. Datos'!$V$6:$V$1015,0)),$U234,$W$3))</f>
        <v xml:space="preserve">  8555</v>
      </c>
      <c r="I234" s="135"/>
      <c r="J234" s="136"/>
      <c r="K234" s="145" t="s">
        <v>675</v>
      </c>
      <c r="L234" s="145"/>
      <c r="M234" s="145"/>
      <c r="N234" s="145"/>
      <c r="O234" s="142"/>
      <c r="P234" s="142"/>
      <c r="Q234" s="142"/>
      <c r="R234" s="142"/>
      <c r="S234" s="142"/>
      <c r="T234" s="142"/>
      <c r="U234" s="143" t="str">
        <f t="shared" si="10"/>
        <v xml:space="preserve">  8555</v>
      </c>
      <c r="V234" s="144"/>
    </row>
    <row r="235" spans="2:22" ht="33" customHeight="1" x14ac:dyDescent="0.3">
      <c r="B235" s="136">
        <f t="shared" si="11"/>
        <v>230</v>
      </c>
      <c r="C235" s="134" t="s">
        <v>36</v>
      </c>
      <c r="D235" s="132" t="s">
        <v>398</v>
      </c>
      <c r="E235" s="134" t="s">
        <v>48</v>
      </c>
      <c r="F235" s="318">
        <v>44603</v>
      </c>
      <c r="G235" s="233" t="str">
        <f t="shared" si="9"/>
        <v xml:space="preserve">  8556</v>
      </c>
      <c r="H235" s="233" t="str">
        <f>IF(ISBLANK($D235),"",IF(ISERROR(MATCH($U235,'Ent. Datos'!$V$6:$V$1015,0)),$U235,$W$3))</f>
        <v xml:space="preserve">  8556</v>
      </c>
      <c r="I235" s="135"/>
      <c r="J235" s="136"/>
      <c r="K235" s="145" t="s">
        <v>676</v>
      </c>
      <c r="L235" s="145"/>
      <c r="M235" s="145"/>
      <c r="N235" s="145"/>
      <c r="O235" s="142"/>
      <c r="P235" s="142"/>
      <c r="Q235" s="142"/>
      <c r="R235" s="142"/>
      <c r="S235" s="142"/>
      <c r="T235" s="142"/>
      <c r="U235" s="143" t="str">
        <f t="shared" si="10"/>
        <v xml:space="preserve">  8556</v>
      </c>
      <c r="V235" s="144"/>
    </row>
    <row r="236" spans="2:22" ht="33" customHeight="1" x14ac:dyDescent="0.3">
      <c r="B236" s="136">
        <f t="shared" si="11"/>
        <v>231</v>
      </c>
      <c r="C236" s="134" t="s">
        <v>36</v>
      </c>
      <c r="D236" s="132" t="s">
        <v>400</v>
      </c>
      <c r="E236" s="134" t="s">
        <v>48</v>
      </c>
      <c r="F236" s="318">
        <v>44603</v>
      </c>
      <c r="G236" s="233" t="str">
        <f t="shared" si="9"/>
        <v xml:space="preserve">  8557</v>
      </c>
      <c r="H236" s="233" t="str">
        <f>IF(ISBLANK($D236),"",IF(ISERROR(MATCH($U236,'Ent. Datos'!$V$6:$V$1015,0)),$U236,$W$3))</f>
        <v xml:space="preserve">  8557</v>
      </c>
      <c r="I236" s="135"/>
      <c r="J236" s="136"/>
      <c r="K236" s="145" t="s">
        <v>677</v>
      </c>
      <c r="L236" s="145"/>
      <c r="M236" s="145"/>
      <c r="N236" s="145"/>
      <c r="O236" s="142"/>
      <c r="P236" s="142"/>
      <c r="Q236" s="142"/>
      <c r="R236" s="142"/>
      <c r="S236" s="142"/>
      <c r="T236" s="142"/>
      <c r="U236" s="143" t="str">
        <f t="shared" si="10"/>
        <v xml:space="preserve">  8557</v>
      </c>
      <c r="V236" s="144"/>
    </row>
    <row r="237" spans="2:22" ht="33" customHeight="1" x14ac:dyDescent="0.3">
      <c r="B237" s="136">
        <f t="shared" si="11"/>
        <v>232</v>
      </c>
      <c r="C237" s="134" t="s">
        <v>11</v>
      </c>
      <c r="D237" s="132" t="s">
        <v>403</v>
      </c>
      <c r="E237" s="134" t="s">
        <v>48</v>
      </c>
      <c r="F237" s="318">
        <v>44603</v>
      </c>
      <c r="G237" s="233" t="str">
        <f t="shared" si="9"/>
        <v xml:space="preserve">  8558</v>
      </c>
      <c r="H237" s="233" t="str">
        <f>IF(ISBLANK($D237),"",IF(ISERROR(MATCH($U237,'Ent. Datos'!$V$6:$V$1015,0)),$U237,$W$3))</f>
        <v xml:space="preserve">  8558</v>
      </c>
      <c r="I237" s="135"/>
      <c r="J237" s="136"/>
      <c r="K237" s="145" t="s">
        <v>678</v>
      </c>
      <c r="L237" s="145"/>
      <c r="M237" s="145"/>
      <c r="N237" s="145"/>
      <c r="O237" s="142"/>
      <c r="P237" s="142"/>
      <c r="Q237" s="142"/>
      <c r="R237" s="142"/>
      <c r="S237" s="142"/>
      <c r="T237" s="142"/>
      <c r="U237" s="143" t="str">
        <f t="shared" si="10"/>
        <v xml:space="preserve">  8558</v>
      </c>
      <c r="V237" s="144"/>
    </row>
    <row r="238" spans="2:22" ht="33" customHeight="1" x14ac:dyDescent="0.3">
      <c r="B238" s="136">
        <f t="shared" si="11"/>
        <v>233</v>
      </c>
      <c r="C238" s="134" t="s">
        <v>11</v>
      </c>
      <c r="D238" s="132" t="s">
        <v>405</v>
      </c>
      <c r="E238" s="134" t="s">
        <v>48</v>
      </c>
      <c r="F238" s="318">
        <v>44603</v>
      </c>
      <c r="G238" s="233" t="str">
        <f t="shared" si="9"/>
        <v xml:space="preserve">  8559</v>
      </c>
      <c r="H238" s="233" t="str">
        <f>IF(ISBLANK($D238),"",IF(ISERROR(MATCH($U238,'Ent. Datos'!$V$6:$V$1015,0)),$U238,$W$3))</f>
        <v xml:space="preserve">  8559</v>
      </c>
      <c r="I238" s="135"/>
      <c r="J238" s="136"/>
      <c r="K238" s="145" t="s">
        <v>679</v>
      </c>
      <c r="L238" s="145"/>
      <c r="M238" s="145"/>
      <c r="N238" s="145"/>
      <c r="O238" s="142"/>
      <c r="P238" s="142"/>
      <c r="Q238" s="142"/>
      <c r="R238" s="142"/>
      <c r="S238" s="142"/>
      <c r="T238" s="142"/>
      <c r="U238" s="143" t="str">
        <f t="shared" si="10"/>
        <v xml:space="preserve">  8559</v>
      </c>
      <c r="V238" s="144"/>
    </row>
    <row r="239" spans="2:22" ht="33" customHeight="1" x14ac:dyDescent="0.3">
      <c r="B239" s="136">
        <f t="shared" si="11"/>
        <v>234</v>
      </c>
      <c r="C239" s="134" t="s">
        <v>11</v>
      </c>
      <c r="D239" s="132" t="s">
        <v>406</v>
      </c>
      <c r="E239" s="134" t="s">
        <v>48</v>
      </c>
      <c r="F239" s="318">
        <v>44603</v>
      </c>
      <c r="G239" s="233" t="str">
        <f t="shared" si="9"/>
        <v xml:space="preserve">  8560</v>
      </c>
      <c r="H239" s="233" t="str">
        <f>IF(ISBLANK($D239),"",IF(ISERROR(MATCH($U239,'Ent. Datos'!$V$6:$V$1015,0)),$U239,$W$3))</f>
        <v xml:space="preserve">  8560</v>
      </c>
      <c r="I239" s="135"/>
      <c r="J239" s="136"/>
      <c r="K239" s="145" t="s">
        <v>680</v>
      </c>
      <c r="L239" s="145"/>
      <c r="M239" s="145"/>
      <c r="N239" s="145"/>
      <c r="O239" s="142"/>
      <c r="P239" s="142"/>
      <c r="Q239" s="142"/>
      <c r="R239" s="142"/>
      <c r="S239" s="142"/>
      <c r="T239" s="142"/>
      <c r="U239" s="143" t="str">
        <f t="shared" si="10"/>
        <v xml:space="preserve">  8560</v>
      </c>
      <c r="V239" s="144"/>
    </row>
    <row r="240" spans="2:22" ht="33" customHeight="1" x14ac:dyDescent="0.3">
      <c r="B240" s="136">
        <f t="shared" si="11"/>
        <v>235</v>
      </c>
      <c r="C240" s="134" t="s">
        <v>36</v>
      </c>
      <c r="D240" s="132" t="s">
        <v>408</v>
      </c>
      <c r="E240" s="134" t="s">
        <v>48</v>
      </c>
      <c r="F240" s="318">
        <v>44603</v>
      </c>
      <c r="G240" s="233" t="str">
        <f t="shared" si="9"/>
        <v xml:space="preserve">  8561</v>
      </c>
      <c r="H240" s="233" t="str">
        <f>IF(ISBLANK($D240),"",IF(ISERROR(MATCH($U240,'Ent. Datos'!$V$6:$V$1015,0)),$U240,$W$3))</f>
        <v xml:space="preserve">  8561</v>
      </c>
      <c r="I240" s="135"/>
      <c r="J240" s="136"/>
      <c r="K240" s="145" t="s">
        <v>681</v>
      </c>
      <c r="L240" s="145"/>
      <c r="M240" s="145"/>
      <c r="N240" s="145"/>
      <c r="O240" s="142"/>
      <c r="P240" s="142"/>
      <c r="Q240" s="142"/>
      <c r="R240" s="142"/>
      <c r="S240" s="142"/>
      <c r="T240" s="142"/>
      <c r="U240" s="143" t="str">
        <f t="shared" si="10"/>
        <v xml:space="preserve">  8561</v>
      </c>
      <c r="V240" s="144"/>
    </row>
    <row r="241" spans="2:22" ht="33" customHeight="1" x14ac:dyDescent="0.3">
      <c r="B241" s="136">
        <f t="shared" si="11"/>
        <v>236</v>
      </c>
      <c r="C241" s="134" t="s">
        <v>36</v>
      </c>
      <c r="D241" s="132" t="s">
        <v>439</v>
      </c>
      <c r="E241" s="134" t="s">
        <v>48</v>
      </c>
      <c r="F241" s="318">
        <v>44703</v>
      </c>
      <c r="G241" s="233" t="str">
        <f t="shared" si="9"/>
        <v xml:space="preserve">  8562</v>
      </c>
      <c r="H241" s="233" t="str">
        <f>IF(ISBLANK($D241),"",IF(ISERROR(MATCH($U241,'Ent. Datos'!$V$6:$V$1015,0)),$U241,$W$3))</f>
        <v xml:space="preserve">  8562</v>
      </c>
      <c r="I241" s="135"/>
      <c r="J241" s="136"/>
      <c r="K241" s="145" t="s">
        <v>682</v>
      </c>
      <c r="L241" s="145"/>
      <c r="M241" s="145"/>
      <c r="N241" s="145"/>
      <c r="O241" s="142"/>
      <c r="P241" s="142"/>
      <c r="Q241" s="142"/>
      <c r="R241" s="142"/>
      <c r="S241" s="142"/>
      <c r="T241" s="142"/>
      <c r="U241" s="143" t="str">
        <f t="shared" si="10"/>
        <v xml:space="preserve">  8562</v>
      </c>
      <c r="V241" s="144"/>
    </row>
    <row r="242" spans="2:22" ht="33" customHeight="1" x14ac:dyDescent="0.3">
      <c r="B242" s="136">
        <f t="shared" si="11"/>
        <v>237</v>
      </c>
      <c r="C242" s="134" t="s">
        <v>36</v>
      </c>
      <c r="D242" s="132" t="s">
        <v>440</v>
      </c>
      <c r="E242" s="134" t="s">
        <v>48</v>
      </c>
      <c r="F242" s="318">
        <v>44703</v>
      </c>
      <c r="G242" s="233" t="str">
        <f t="shared" si="9"/>
        <v xml:space="preserve">  8563</v>
      </c>
      <c r="H242" s="233" t="str">
        <f>IF(ISBLANK($D242),"",IF(ISERROR(MATCH($U242,'Ent. Datos'!$V$6:$V$1015,0)),$U242,$W$3))</f>
        <v xml:space="preserve">  8563</v>
      </c>
      <c r="I242" s="135"/>
      <c r="J242" s="136"/>
      <c r="K242" s="145" t="s">
        <v>683</v>
      </c>
      <c r="L242" s="145"/>
      <c r="M242" s="145"/>
      <c r="N242" s="145"/>
      <c r="O242" s="142"/>
      <c r="P242" s="142"/>
      <c r="Q242" s="142"/>
      <c r="R242" s="142"/>
      <c r="S242" s="142"/>
      <c r="T242" s="142"/>
      <c r="U242" s="143" t="str">
        <f t="shared" si="10"/>
        <v xml:space="preserve">  8563</v>
      </c>
      <c r="V242" s="144"/>
    </row>
    <row r="243" spans="2:22" ht="33" customHeight="1" x14ac:dyDescent="0.3">
      <c r="B243" s="136">
        <f t="shared" si="11"/>
        <v>238</v>
      </c>
      <c r="C243" s="134" t="s">
        <v>11</v>
      </c>
      <c r="D243" s="132" t="s">
        <v>441</v>
      </c>
      <c r="E243" s="134" t="s">
        <v>48</v>
      </c>
      <c r="F243" s="318">
        <v>44703</v>
      </c>
      <c r="G243" s="233" t="str">
        <f t="shared" si="9"/>
        <v xml:space="preserve">  8564</v>
      </c>
      <c r="H243" s="233" t="str">
        <f>IF(ISBLANK($D243),"",IF(ISERROR(MATCH($U243,'Ent. Datos'!$V$6:$V$1015,0)),$U243,$W$3))</f>
        <v xml:space="preserve">  8564</v>
      </c>
      <c r="I243" s="135"/>
      <c r="J243" s="136"/>
      <c r="K243" s="145" t="s">
        <v>684</v>
      </c>
      <c r="L243" s="145"/>
      <c r="M243" s="145"/>
      <c r="N243" s="145"/>
      <c r="O243" s="142"/>
      <c r="P243" s="142"/>
      <c r="Q243" s="142"/>
      <c r="R243" s="142"/>
      <c r="S243" s="142"/>
      <c r="T243" s="142"/>
      <c r="U243" s="143" t="str">
        <f t="shared" si="10"/>
        <v xml:space="preserve">  8564</v>
      </c>
      <c r="V243" s="144"/>
    </row>
    <row r="244" spans="2:22" ht="33" customHeight="1" x14ac:dyDescent="0.3">
      <c r="B244" s="136">
        <f t="shared" si="11"/>
        <v>239</v>
      </c>
      <c r="C244" s="134" t="s">
        <v>36</v>
      </c>
      <c r="D244" s="132" t="s">
        <v>442</v>
      </c>
      <c r="E244" s="134" t="s">
        <v>48</v>
      </c>
      <c r="F244" s="318">
        <v>44703</v>
      </c>
      <c r="G244" s="233" t="str">
        <f t="shared" si="9"/>
        <v xml:space="preserve">  8565</v>
      </c>
      <c r="H244" s="233" t="str">
        <f>IF(ISBLANK($D244),"",IF(ISERROR(MATCH($U244,'Ent. Datos'!$V$6:$V$1015,0)),$U244,$W$3))</f>
        <v xml:space="preserve">  8565</v>
      </c>
      <c r="I244" s="135"/>
      <c r="J244" s="136"/>
      <c r="K244" s="145" t="s">
        <v>685</v>
      </c>
      <c r="L244" s="145"/>
      <c r="M244" s="145"/>
      <c r="N244" s="145"/>
      <c r="O244" s="142"/>
      <c r="P244" s="142"/>
      <c r="Q244" s="142"/>
      <c r="R244" s="142"/>
      <c r="S244" s="142"/>
      <c r="T244" s="142"/>
      <c r="U244" s="143" t="str">
        <f t="shared" si="10"/>
        <v xml:space="preserve">  8565</v>
      </c>
      <c r="V244" s="144"/>
    </row>
    <row r="245" spans="2:22" ht="33" customHeight="1" x14ac:dyDescent="0.3">
      <c r="B245" s="136">
        <f t="shared" si="11"/>
        <v>240</v>
      </c>
      <c r="C245" s="134" t="s">
        <v>11</v>
      </c>
      <c r="D245" s="132" t="s">
        <v>443</v>
      </c>
      <c r="E245" s="134" t="s">
        <v>48</v>
      </c>
      <c r="F245" s="318">
        <v>44703</v>
      </c>
      <c r="G245" s="233" t="str">
        <f t="shared" si="9"/>
        <v xml:space="preserve">  8567</v>
      </c>
      <c r="H245" s="233" t="str">
        <f>IF(ISBLANK($D245),"",IF(ISERROR(MATCH($U245,'Ent. Datos'!$V$6:$V$1015,0)),$U245,$W$3))</f>
        <v xml:space="preserve">  8567</v>
      </c>
      <c r="I245" s="135"/>
      <c r="J245" s="136"/>
      <c r="K245" s="145" t="s">
        <v>686</v>
      </c>
      <c r="L245" s="145"/>
      <c r="M245" s="145"/>
      <c r="N245" s="145"/>
      <c r="O245" s="142"/>
      <c r="P245" s="142"/>
      <c r="Q245" s="142"/>
      <c r="R245" s="142"/>
      <c r="S245" s="142"/>
      <c r="T245" s="142"/>
      <c r="U245" s="143" t="str">
        <f t="shared" si="10"/>
        <v xml:space="preserve">  8567</v>
      </c>
      <c r="V245" s="144"/>
    </row>
    <row r="246" spans="2:22" ht="33" customHeight="1" x14ac:dyDescent="0.3">
      <c r="B246" s="136">
        <f t="shared" si="11"/>
        <v>241</v>
      </c>
      <c r="C246" s="134" t="s">
        <v>11</v>
      </c>
      <c r="D246" s="132" t="s">
        <v>444</v>
      </c>
      <c r="E246" s="134" t="s">
        <v>48</v>
      </c>
      <c r="F246" s="318">
        <v>44703</v>
      </c>
      <c r="G246" s="233" t="str">
        <f t="shared" si="9"/>
        <v xml:space="preserve">  8568</v>
      </c>
      <c r="H246" s="233" t="str">
        <f>IF(ISBLANK($D246),"",IF(ISERROR(MATCH($U246,'Ent. Datos'!$V$6:$V$1015,0)),$U246,$W$3))</f>
        <v xml:space="preserve">  8568</v>
      </c>
      <c r="I246" s="135"/>
      <c r="J246" s="136"/>
      <c r="K246" s="145" t="s">
        <v>687</v>
      </c>
      <c r="L246" s="145"/>
      <c r="M246" s="145"/>
      <c r="N246" s="145"/>
      <c r="O246" s="142"/>
      <c r="P246" s="142"/>
      <c r="Q246" s="142"/>
      <c r="R246" s="142"/>
      <c r="S246" s="142"/>
      <c r="T246" s="142"/>
      <c r="U246" s="143" t="str">
        <f t="shared" si="10"/>
        <v xml:space="preserve">  8568</v>
      </c>
      <c r="V246" s="144"/>
    </row>
    <row r="247" spans="2:22" ht="33" customHeight="1" x14ac:dyDescent="0.3">
      <c r="B247" s="136">
        <f t="shared" si="11"/>
        <v>242</v>
      </c>
      <c r="C247" s="134" t="s">
        <v>36</v>
      </c>
      <c r="D247" s="132" t="s">
        <v>445</v>
      </c>
      <c r="E247" s="134" t="s">
        <v>48</v>
      </c>
      <c r="F247" s="318">
        <v>44703</v>
      </c>
      <c r="G247" s="233" t="str">
        <f t="shared" si="9"/>
        <v xml:space="preserve">  8569</v>
      </c>
      <c r="H247" s="233" t="str">
        <f>IF(ISBLANK($D247),"",IF(ISERROR(MATCH($U247,'Ent. Datos'!$V$6:$V$1015,0)),$U247,$W$3))</f>
        <v xml:space="preserve">  8569</v>
      </c>
      <c r="I247" s="135"/>
      <c r="J247" s="136"/>
      <c r="K247" s="145" t="s">
        <v>688</v>
      </c>
      <c r="L247" s="145"/>
      <c r="M247" s="145"/>
      <c r="N247" s="145"/>
      <c r="O247" s="142"/>
      <c r="P247" s="142"/>
      <c r="Q247" s="142"/>
      <c r="R247" s="142"/>
      <c r="S247" s="142"/>
      <c r="T247" s="142"/>
      <c r="U247" s="143" t="str">
        <f t="shared" si="10"/>
        <v xml:space="preserve">  8569</v>
      </c>
      <c r="V247" s="144"/>
    </row>
    <row r="248" spans="2:22" ht="33" customHeight="1" x14ac:dyDescent="0.3">
      <c r="B248" s="136">
        <f t="shared" si="11"/>
        <v>243</v>
      </c>
      <c r="C248" s="134" t="s">
        <v>38</v>
      </c>
      <c r="D248" s="132" t="s">
        <v>132</v>
      </c>
      <c r="E248" s="134" t="s">
        <v>48</v>
      </c>
      <c r="F248" s="318">
        <v>44603</v>
      </c>
      <c r="G248" s="233" t="str">
        <f t="shared" si="9"/>
        <v xml:space="preserve">  8580</v>
      </c>
      <c r="H248" s="233" t="str">
        <f>IF(ISBLANK($D248),"",IF(ISERROR(MATCH($U248,'Ent. Datos'!$V$6:$V$1015,0)),$U248,$W$3))</f>
        <v xml:space="preserve">  8580</v>
      </c>
      <c r="I248" s="135"/>
      <c r="J248" s="136"/>
      <c r="K248" s="145" t="s">
        <v>689</v>
      </c>
      <c r="L248" s="145"/>
      <c r="M248" s="145"/>
      <c r="N248" s="145"/>
      <c r="O248" s="142"/>
      <c r="P248" s="142"/>
      <c r="Q248" s="142"/>
      <c r="R248" s="142"/>
      <c r="S248" s="142"/>
      <c r="T248" s="142"/>
      <c r="U248" s="143" t="str">
        <f t="shared" si="10"/>
        <v xml:space="preserve">  8580</v>
      </c>
      <c r="V248" s="144"/>
    </row>
    <row r="249" spans="2:22" ht="33" customHeight="1" x14ac:dyDescent="0.3">
      <c r="B249" s="136">
        <f t="shared" si="11"/>
        <v>244</v>
      </c>
      <c r="C249" s="134" t="s">
        <v>38</v>
      </c>
      <c r="D249" s="132" t="s">
        <v>108</v>
      </c>
      <c r="E249" s="134" t="s">
        <v>48</v>
      </c>
      <c r="F249" s="318">
        <v>44603</v>
      </c>
      <c r="G249" s="233" t="str">
        <f t="shared" si="9"/>
        <v xml:space="preserve">  8591</v>
      </c>
      <c r="H249" s="233" t="str">
        <f>IF(ISBLANK($D249),"",IF(ISERROR(MATCH($U249,'Ent. Datos'!$V$6:$V$1015,0)),$U249,$W$3))</f>
        <v xml:space="preserve">  8591</v>
      </c>
      <c r="I249" s="135"/>
      <c r="J249" s="136"/>
      <c r="K249" s="145" t="s">
        <v>690</v>
      </c>
      <c r="L249" s="145"/>
      <c r="M249" s="145"/>
      <c r="N249" s="145"/>
      <c r="O249" s="142"/>
      <c r="P249" s="142"/>
      <c r="Q249" s="142"/>
      <c r="R249" s="142"/>
      <c r="S249" s="142"/>
      <c r="T249" s="142"/>
      <c r="U249" s="143" t="str">
        <f t="shared" si="10"/>
        <v xml:space="preserve">  8591</v>
      </c>
      <c r="V249" s="144"/>
    </row>
    <row r="250" spans="2:22" ht="33" customHeight="1" x14ac:dyDescent="0.3">
      <c r="B250" s="136">
        <f t="shared" si="11"/>
        <v>245</v>
      </c>
      <c r="C250" s="134" t="s">
        <v>41</v>
      </c>
      <c r="D250" s="132" t="s">
        <v>313</v>
      </c>
      <c r="E250" s="134" t="s">
        <v>48</v>
      </c>
      <c r="F250" s="318">
        <v>44603</v>
      </c>
      <c r="G250" s="233" t="str">
        <f t="shared" si="9"/>
        <v xml:space="preserve"> 11975</v>
      </c>
      <c r="H250" s="233" t="str">
        <f>IF(ISBLANK($D250),"",IF(ISERROR(MATCH($U250,'Ent. Datos'!$V$6:$V$1015,0)),$U250,$W$3))</f>
        <v xml:space="preserve"> 11975</v>
      </c>
      <c r="I250" s="135"/>
      <c r="J250" s="136"/>
      <c r="K250" s="145" t="s">
        <v>691</v>
      </c>
      <c r="L250" s="145"/>
      <c r="M250" s="145"/>
      <c r="N250" s="145"/>
      <c r="O250" s="142"/>
      <c r="P250" s="142"/>
      <c r="Q250" s="142"/>
      <c r="R250" s="142"/>
      <c r="S250" s="142"/>
      <c r="T250" s="142"/>
      <c r="U250" s="143" t="str">
        <f t="shared" si="10"/>
        <v xml:space="preserve"> 11975</v>
      </c>
      <c r="V250" s="144"/>
    </row>
    <row r="251" spans="2:22" ht="33" customHeight="1" x14ac:dyDescent="0.3">
      <c r="B251" s="136">
        <f t="shared" si="11"/>
        <v>246</v>
      </c>
      <c r="C251" s="134" t="s">
        <v>41</v>
      </c>
      <c r="D251" s="132" t="s">
        <v>314</v>
      </c>
      <c r="E251" s="134" t="s">
        <v>48</v>
      </c>
      <c r="F251" s="318">
        <v>44603</v>
      </c>
      <c r="G251" s="233" t="str">
        <f t="shared" si="9"/>
        <v xml:space="preserve"> 12103</v>
      </c>
      <c r="H251" s="233" t="str">
        <f>IF(ISBLANK($D251),"",IF(ISERROR(MATCH($U251,'Ent. Datos'!$V$6:$V$1015,0)),$U251,$W$3))</f>
        <v xml:space="preserve"> 12103</v>
      </c>
      <c r="I251" s="135"/>
      <c r="J251" s="136"/>
      <c r="K251" s="145" t="s">
        <v>692</v>
      </c>
      <c r="L251" s="145"/>
      <c r="M251" s="145"/>
      <c r="N251" s="145"/>
      <c r="O251" s="142"/>
      <c r="P251" s="142"/>
      <c r="Q251" s="142"/>
      <c r="R251" s="142"/>
      <c r="S251" s="142"/>
      <c r="T251" s="142"/>
      <c r="U251" s="143" t="str">
        <f t="shared" si="10"/>
        <v xml:space="preserve"> 12103</v>
      </c>
      <c r="V251" s="144"/>
    </row>
    <row r="252" spans="2:22" ht="33" customHeight="1" x14ac:dyDescent="0.3">
      <c r="B252" s="136">
        <f t="shared" si="11"/>
        <v>247</v>
      </c>
      <c r="C252" s="134" t="s">
        <v>41</v>
      </c>
      <c r="D252" s="132" t="s">
        <v>315</v>
      </c>
      <c r="E252" s="134" t="s">
        <v>48</v>
      </c>
      <c r="F252" s="318">
        <v>44603</v>
      </c>
      <c r="G252" s="233" t="str">
        <f t="shared" si="9"/>
        <v xml:space="preserve"> 12145</v>
      </c>
      <c r="H252" s="233" t="str">
        <f>IF(ISBLANK($D252),"",IF(ISERROR(MATCH($U252,'Ent. Datos'!$V$6:$V$1015,0)),$U252,$W$3))</f>
        <v xml:space="preserve"> 12145</v>
      </c>
      <c r="I252" s="135"/>
      <c r="J252" s="136"/>
      <c r="K252" s="145" t="s">
        <v>693</v>
      </c>
      <c r="L252" s="145"/>
      <c r="M252" s="145"/>
      <c r="N252" s="145"/>
      <c r="O252" s="142"/>
      <c r="P252" s="142"/>
      <c r="Q252" s="142"/>
      <c r="R252" s="142"/>
      <c r="S252" s="142"/>
      <c r="T252" s="142"/>
      <c r="U252" s="143" t="str">
        <f t="shared" si="10"/>
        <v xml:space="preserve"> 12145</v>
      </c>
      <c r="V252" s="144"/>
    </row>
    <row r="253" spans="2:22" ht="33" customHeight="1" x14ac:dyDescent="0.3">
      <c r="B253" s="136">
        <f t="shared" si="11"/>
        <v>248</v>
      </c>
      <c r="C253" s="134"/>
      <c r="D253" s="132"/>
      <c r="E253" s="134"/>
      <c r="F253" s="318"/>
      <c r="G253" s="233" t="str">
        <f t="shared" si="9"/>
        <v/>
      </c>
      <c r="H253" s="233" t="str">
        <f>IF(ISBLANK($D253),"",IF(ISERROR(MATCH($U253,'Ent. Datos'!$V$6:$V$1015,0)),$U253,$W$3))</f>
        <v/>
      </c>
      <c r="I253" s="135"/>
      <c r="J253" s="136"/>
      <c r="K253" s="145"/>
      <c r="L253" s="145"/>
      <c r="M253" s="145"/>
      <c r="N253" s="145"/>
      <c r="O253" s="142"/>
      <c r="P253" s="142"/>
      <c r="Q253" s="142"/>
      <c r="R253" s="142"/>
      <c r="S253" s="142"/>
      <c r="T253" s="142"/>
      <c r="U253" s="143" t="str">
        <f t="shared" si="10"/>
        <v/>
      </c>
      <c r="V253" s="144"/>
    </row>
    <row r="254" spans="2:22" ht="33" customHeight="1" x14ac:dyDescent="0.3">
      <c r="B254" s="136">
        <f t="shared" si="11"/>
        <v>249</v>
      </c>
      <c r="C254" s="134"/>
      <c r="D254" s="132"/>
      <c r="E254" s="134"/>
      <c r="F254" s="318"/>
      <c r="G254" s="233" t="str">
        <f t="shared" si="9"/>
        <v/>
      </c>
      <c r="H254" s="233" t="str">
        <f>IF(ISBLANK($D254),"",IF(ISERROR(MATCH($U254,'Ent. Datos'!$V$6:$V$1015,0)),$U254,$W$3))</f>
        <v/>
      </c>
      <c r="I254" s="135"/>
      <c r="J254" s="136"/>
      <c r="K254" s="145"/>
      <c r="L254" s="145"/>
      <c r="M254" s="145"/>
      <c r="N254" s="145"/>
      <c r="O254" s="142"/>
      <c r="P254" s="142"/>
      <c r="Q254" s="142"/>
      <c r="R254" s="142"/>
      <c r="S254" s="142"/>
      <c r="T254" s="142"/>
      <c r="U254" s="143" t="str">
        <f t="shared" si="10"/>
        <v/>
      </c>
      <c r="V254" s="144"/>
    </row>
    <row r="255" spans="2:22" ht="33" customHeight="1" x14ac:dyDescent="0.3">
      <c r="B255" s="136">
        <f t="shared" si="11"/>
        <v>250</v>
      </c>
      <c r="C255" s="134"/>
      <c r="D255" s="132"/>
      <c r="E255" s="134"/>
      <c r="F255" s="318"/>
      <c r="G255" s="233" t="str">
        <f t="shared" si="9"/>
        <v/>
      </c>
      <c r="H255" s="233" t="str">
        <f>IF(ISBLANK($D255),"",IF(ISERROR(MATCH($U255,'Ent. Datos'!$V$6:$V$1015,0)),$U255,$W$3))</f>
        <v/>
      </c>
      <c r="I255" s="135"/>
      <c r="J255" s="136"/>
      <c r="K255" s="145"/>
      <c r="L255" s="145"/>
      <c r="M255" s="145"/>
      <c r="N255" s="145"/>
      <c r="O255" s="142"/>
      <c r="P255" s="142"/>
      <c r="Q255" s="142"/>
      <c r="R255" s="142"/>
      <c r="S255" s="142"/>
      <c r="T255" s="142"/>
      <c r="U255" s="143" t="str">
        <f t="shared" si="10"/>
        <v/>
      </c>
      <c r="V255" s="144"/>
    </row>
    <row r="256" spans="2:22" ht="33" customHeight="1" x14ac:dyDescent="0.3">
      <c r="B256" s="136">
        <f t="shared" si="11"/>
        <v>251</v>
      </c>
      <c r="C256" s="134"/>
      <c r="D256" s="132"/>
      <c r="E256" s="134"/>
      <c r="F256" s="318"/>
      <c r="G256" s="233" t="str">
        <f t="shared" si="9"/>
        <v/>
      </c>
      <c r="H256" s="233" t="str">
        <f>IF(ISBLANK($D256),"",IF(ISERROR(MATCH($U256,'Ent. Datos'!$V$6:$V$1015,0)),$U256,$W$3))</f>
        <v/>
      </c>
      <c r="I256" s="135"/>
      <c r="J256" s="136"/>
      <c r="K256" s="145"/>
      <c r="L256" s="145"/>
      <c r="M256" s="145"/>
      <c r="N256" s="145"/>
      <c r="O256" s="142"/>
      <c r="P256" s="142"/>
      <c r="Q256" s="142"/>
      <c r="R256" s="142"/>
      <c r="S256" s="142"/>
      <c r="T256" s="142"/>
      <c r="U256" s="143" t="str">
        <f t="shared" si="10"/>
        <v/>
      </c>
      <c r="V256" s="144"/>
    </row>
    <row r="257" spans="2:22" ht="33" customHeight="1" x14ac:dyDescent="0.3">
      <c r="B257" s="136">
        <f t="shared" si="11"/>
        <v>252</v>
      </c>
      <c r="C257" s="134"/>
      <c r="D257" s="132"/>
      <c r="E257" s="134"/>
      <c r="F257" s="318"/>
      <c r="G257" s="233" t="str">
        <f t="shared" si="9"/>
        <v/>
      </c>
      <c r="H257" s="233" t="str">
        <f>IF(ISBLANK($D257),"",IF(ISERROR(MATCH($U257,'Ent. Datos'!$V$6:$V$1015,0)),$U257,$W$3))</f>
        <v/>
      </c>
      <c r="I257" s="135"/>
      <c r="J257" s="136"/>
      <c r="K257" s="145"/>
      <c r="L257" s="145"/>
      <c r="M257" s="145"/>
      <c r="N257" s="145"/>
      <c r="O257" s="142"/>
      <c r="P257" s="142"/>
      <c r="Q257" s="142"/>
      <c r="R257" s="142"/>
      <c r="S257" s="142"/>
      <c r="T257" s="142"/>
      <c r="U257" s="143" t="str">
        <f t="shared" si="10"/>
        <v/>
      </c>
      <c r="V257" s="144"/>
    </row>
    <row r="258" spans="2:22" ht="33" customHeight="1" x14ac:dyDescent="0.3">
      <c r="B258" s="136">
        <f t="shared" si="11"/>
        <v>253</v>
      </c>
      <c r="C258" s="134"/>
      <c r="D258" s="132"/>
      <c r="E258" s="134"/>
      <c r="F258" s="318"/>
      <c r="G258" s="233" t="str">
        <f t="shared" si="9"/>
        <v/>
      </c>
      <c r="H258" s="233" t="str">
        <f>IF(ISBLANK($D258),"",IF(ISERROR(MATCH($U258,'Ent. Datos'!$V$6:$V$1015,0)),$U258,$W$3))</f>
        <v/>
      </c>
      <c r="I258" s="135"/>
      <c r="J258" s="136"/>
      <c r="K258" s="145"/>
      <c r="L258" s="145"/>
      <c r="M258" s="145"/>
      <c r="N258" s="145"/>
      <c r="O258" s="142"/>
      <c r="P258" s="142"/>
      <c r="Q258" s="142"/>
      <c r="R258" s="142"/>
      <c r="S258" s="142"/>
      <c r="T258" s="142"/>
      <c r="U258" s="143" t="str">
        <f t="shared" si="10"/>
        <v/>
      </c>
      <c r="V258" s="144"/>
    </row>
    <row r="259" spans="2:22" ht="33" customHeight="1" x14ac:dyDescent="0.3">
      <c r="B259" s="136">
        <f t="shared" si="11"/>
        <v>254</v>
      </c>
      <c r="C259" s="134"/>
      <c r="D259" s="132"/>
      <c r="E259" s="134"/>
      <c r="F259" s="318"/>
      <c r="G259" s="233" t="str">
        <f t="shared" si="9"/>
        <v/>
      </c>
      <c r="H259" s="233" t="str">
        <f>IF(ISBLANK($D259),"",IF(ISERROR(MATCH($U259,'Ent. Datos'!$V$6:$V$1015,0)),$U259,$W$3))</f>
        <v/>
      </c>
      <c r="I259" s="135"/>
      <c r="J259" s="136"/>
      <c r="K259" s="145"/>
      <c r="L259" s="145"/>
      <c r="M259" s="145"/>
      <c r="N259" s="145"/>
      <c r="O259" s="142"/>
      <c r="P259" s="142"/>
      <c r="Q259" s="142"/>
      <c r="R259" s="142"/>
      <c r="S259" s="142"/>
      <c r="T259" s="142"/>
      <c r="U259" s="143" t="str">
        <f t="shared" si="10"/>
        <v/>
      </c>
      <c r="V259" s="144"/>
    </row>
    <row r="260" spans="2:22" ht="33" customHeight="1" x14ac:dyDescent="0.3">
      <c r="B260" s="136">
        <f t="shared" si="11"/>
        <v>255</v>
      </c>
      <c r="C260" s="134"/>
      <c r="D260" s="132"/>
      <c r="E260" s="134"/>
      <c r="F260" s="318"/>
      <c r="G260" s="233" t="str">
        <f t="shared" si="9"/>
        <v/>
      </c>
      <c r="H260" s="233" t="str">
        <f>IF(ISBLANK($D260),"",IF(ISERROR(MATCH($U260,'Ent. Datos'!$V$6:$V$1015,0)),$U260,$W$3))</f>
        <v/>
      </c>
      <c r="I260" s="135"/>
      <c r="J260" s="136"/>
      <c r="K260" s="145"/>
      <c r="L260" s="145"/>
      <c r="M260" s="145"/>
      <c r="N260" s="145"/>
      <c r="O260" s="142"/>
      <c r="P260" s="142"/>
      <c r="Q260" s="142"/>
      <c r="R260" s="142"/>
      <c r="S260" s="142"/>
      <c r="T260" s="142"/>
      <c r="U260" s="143" t="str">
        <f t="shared" si="10"/>
        <v/>
      </c>
      <c r="V260" s="144"/>
    </row>
    <row r="261" spans="2:22" ht="33" customHeight="1" x14ac:dyDescent="0.3">
      <c r="B261" s="136">
        <f t="shared" si="11"/>
        <v>256</v>
      </c>
      <c r="C261" s="134"/>
      <c r="D261" s="132"/>
      <c r="E261" s="134"/>
      <c r="F261" s="318"/>
      <c r="G261" s="233" t="str">
        <f t="shared" si="9"/>
        <v/>
      </c>
      <c r="H261" s="233" t="str">
        <f>IF(ISBLANK($D261),"",IF(ISERROR(MATCH($U261,'Ent. Datos'!$V$6:$V$1015,0)),$U261,$W$3))</f>
        <v/>
      </c>
      <c r="I261" s="135"/>
      <c r="J261" s="136"/>
      <c r="K261" s="145"/>
      <c r="L261" s="145"/>
      <c r="M261" s="145"/>
      <c r="N261" s="145"/>
      <c r="O261" s="142"/>
      <c r="P261" s="142"/>
      <c r="Q261" s="142"/>
      <c r="R261" s="142"/>
      <c r="S261" s="142"/>
      <c r="T261" s="142"/>
      <c r="U261" s="143" t="str">
        <f t="shared" si="10"/>
        <v/>
      </c>
      <c r="V261" s="144"/>
    </row>
    <row r="262" spans="2:22" ht="33" customHeight="1" x14ac:dyDescent="0.3">
      <c r="B262" s="136">
        <f t="shared" si="11"/>
        <v>257</v>
      </c>
      <c r="C262" s="134"/>
      <c r="D262" s="132"/>
      <c r="E262" s="134"/>
      <c r="F262" s="318"/>
      <c r="G262" s="233" t="str">
        <f t="shared" ref="G262:G325" si="12">IF($V$3-$F262&gt;$V$1,$U262,"")</f>
        <v/>
      </c>
      <c r="H262" s="233" t="str">
        <f>IF(ISBLANK($D262),"",IF(ISERROR(MATCH($U262,'Ent. Datos'!$V$6:$V$1015,0)),$U262,$W$3))</f>
        <v/>
      </c>
      <c r="I262" s="135"/>
      <c r="J262" s="136"/>
      <c r="K262" s="145"/>
      <c r="L262" s="145"/>
      <c r="M262" s="145"/>
      <c r="N262" s="145"/>
      <c r="O262" s="142"/>
      <c r="P262" s="142"/>
      <c r="Q262" s="142"/>
      <c r="R262" s="142"/>
      <c r="S262" s="142"/>
      <c r="T262" s="142"/>
      <c r="U262" s="143" t="str">
        <f t="shared" ref="U262:U325" si="13">TEXT(TRIM(CLEAN($D262)),"??????")</f>
        <v/>
      </c>
      <c r="V262" s="144"/>
    </row>
    <row r="263" spans="2:22" ht="33" customHeight="1" x14ac:dyDescent="0.3">
      <c r="B263" s="136">
        <f t="shared" ref="B263:B326" si="14">ROW($A263)-ROW($A$5)</f>
        <v>258</v>
      </c>
      <c r="C263" s="134"/>
      <c r="D263" s="132"/>
      <c r="E263" s="134"/>
      <c r="F263" s="318"/>
      <c r="G263" s="233" t="str">
        <f t="shared" si="12"/>
        <v/>
      </c>
      <c r="H263" s="233" t="str">
        <f>IF(ISBLANK($D263),"",IF(ISERROR(MATCH($U263,'Ent. Datos'!$V$6:$V$1015,0)),$U263,$W$3))</f>
        <v/>
      </c>
      <c r="I263" s="135"/>
      <c r="J263" s="136"/>
      <c r="K263" s="145"/>
      <c r="L263" s="145"/>
      <c r="M263" s="145"/>
      <c r="N263" s="145"/>
      <c r="O263" s="142"/>
      <c r="P263" s="142"/>
      <c r="Q263" s="142"/>
      <c r="R263" s="142"/>
      <c r="S263" s="142"/>
      <c r="T263" s="142"/>
      <c r="U263" s="143" t="str">
        <f t="shared" si="13"/>
        <v/>
      </c>
      <c r="V263" s="144"/>
    </row>
    <row r="264" spans="2:22" ht="33" customHeight="1" x14ac:dyDescent="0.3">
      <c r="B264" s="136">
        <f t="shared" si="14"/>
        <v>259</v>
      </c>
      <c r="C264" s="134"/>
      <c r="D264" s="132"/>
      <c r="E264" s="134"/>
      <c r="F264" s="318"/>
      <c r="G264" s="233" t="str">
        <f t="shared" si="12"/>
        <v/>
      </c>
      <c r="H264" s="233" t="str">
        <f>IF(ISBLANK($D264),"",IF(ISERROR(MATCH($U264,'Ent. Datos'!$V$6:$V$1015,0)),$U264,$W$3))</f>
        <v/>
      </c>
      <c r="I264" s="135"/>
      <c r="J264" s="136"/>
      <c r="K264" s="145"/>
      <c r="L264" s="145"/>
      <c r="M264" s="145"/>
      <c r="N264" s="145"/>
      <c r="O264" s="142"/>
      <c r="P264" s="142"/>
      <c r="Q264" s="142"/>
      <c r="R264" s="142"/>
      <c r="S264" s="142"/>
      <c r="T264" s="142"/>
      <c r="U264" s="143" t="str">
        <f t="shared" si="13"/>
        <v/>
      </c>
      <c r="V264" s="144"/>
    </row>
    <row r="265" spans="2:22" ht="33" customHeight="1" x14ac:dyDescent="0.3">
      <c r="B265" s="136">
        <f t="shared" si="14"/>
        <v>260</v>
      </c>
      <c r="C265" s="134"/>
      <c r="D265" s="132"/>
      <c r="E265" s="134"/>
      <c r="F265" s="318"/>
      <c r="G265" s="233" t="str">
        <f t="shared" si="12"/>
        <v/>
      </c>
      <c r="H265" s="233" t="str">
        <f>IF(ISBLANK($D265),"",IF(ISERROR(MATCH($U265,'Ent. Datos'!$V$6:$V$1015,0)),$U265,$W$3))</f>
        <v/>
      </c>
      <c r="I265" s="135"/>
      <c r="J265" s="136"/>
      <c r="K265" s="145"/>
      <c r="L265" s="145"/>
      <c r="M265" s="145"/>
      <c r="N265" s="145"/>
      <c r="O265" s="142"/>
      <c r="P265" s="142"/>
      <c r="Q265" s="142"/>
      <c r="R265" s="142"/>
      <c r="S265" s="142"/>
      <c r="T265" s="142"/>
      <c r="U265" s="143" t="str">
        <f t="shared" si="13"/>
        <v/>
      </c>
      <c r="V265" s="144"/>
    </row>
    <row r="266" spans="2:22" ht="33" customHeight="1" x14ac:dyDescent="0.3">
      <c r="B266" s="136">
        <f t="shared" si="14"/>
        <v>261</v>
      </c>
      <c r="C266" s="134"/>
      <c r="D266" s="132"/>
      <c r="E266" s="134"/>
      <c r="F266" s="318"/>
      <c r="G266" s="233" t="str">
        <f t="shared" si="12"/>
        <v/>
      </c>
      <c r="H266" s="233" t="str">
        <f>IF(ISBLANK($D266),"",IF(ISERROR(MATCH($U266,'Ent. Datos'!$V$6:$V$1015,0)),$U266,$W$3))</f>
        <v/>
      </c>
      <c r="I266" s="135"/>
      <c r="J266" s="136"/>
      <c r="K266" s="145"/>
      <c r="L266" s="145"/>
      <c r="M266" s="145"/>
      <c r="N266" s="145"/>
      <c r="O266" s="142"/>
      <c r="P266" s="142"/>
      <c r="Q266" s="142"/>
      <c r="R266" s="142"/>
      <c r="S266" s="142"/>
      <c r="T266" s="142"/>
      <c r="U266" s="143" t="str">
        <f t="shared" si="13"/>
        <v/>
      </c>
      <c r="V266" s="144"/>
    </row>
    <row r="267" spans="2:22" ht="33" customHeight="1" x14ac:dyDescent="0.3">
      <c r="B267" s="136">
        <f t="shared" si="14"/>
        <v>262</v>
      </c>
      <c r="C267" s="134"/>
      <c r="D267" s="132"/>
      <c r="E267" s="134"/>
      <c r="F267" s="318"/>
      <c r="G267" s="233" t="str">
        <f t="shared" si="12"/>
        <v/>
      </c>
      <c r="H267" s="233" t="str">
        <f>IF(ISBLANK($D267),"",IF(ISERROR(MATCH($U267,'Ent. Datos'!$V$6:$V$1015,0)),$U267,$W$3))</f>
        <v/>
      </c>
      <c r="I267" s="135"/>
      <c r="J267" s="136"/>
      <c r="K267" s="145"/>
      <c r="L267" s="145"/>
      <c r="M267" s="145"/>
      <c r="N267" s="145"/>
      <c r="O267" s="142"/>
      <c r="P267" s="142"/>
      <c r="Q267" s="142"/>
      <c r="R267" s="142"/>
      <c r="S267" s="142"/>
      <c r="T267" s="142"/>
      <c r="U267" s="143" t="str">
        <f t="shared" si="13"/>
        <v/>
      </c>
      <c r="V267" s="144"/>
    </row>
    <row r="268" spans="2:22" ht="33" customHeight="1" x14ac:dyDescent="0.3">
      <c r="B268" s="136">
        <f t="shared" si="14"/>
        <v>263</v>
      </c>
      <c r="C268" s="134"/>
      <c r="D268" s="132"/>
      <c r="E268" s="134"/>
      <c r="F268" s="318"/>
      <c r="G268" s="233" t="str">
        <f t="shared" si="12"/>
        <v/>
      </c>
      <c r="H268" s="233" t="str">
        <f>IF(ISBLANK($D268),"",IF(ISERROR(MATCH($U268,'Ent. Datos'!$V$6:$V$1015,0)),$U268,$W$3))</f>
        <v/>
      </c>
      <c r="I268" s="135"/>
      <c r="J268" s="136"/>
      <c r="K268" s="145"/>
      <c r="L268" s="145"/>
      <c r="M268" s="145"/>
      <c r="N268" s="145"/>
      <c r="O268" s="142"/>
      <c r="P268" s="142"/>
      <c r="Q268" s="142"/>
      <c r="R268" s="142"/>
      <c r="S268" s="142"/>
      <c r="T268" s="142"/>
      <c r="U268" s="143" t="str">
        <f t="shared" si="13"/>
        <v/>
      </c>
      <c r="V268" s="144"/>
    </row>
    <row r="269" spans="2:22" ht="33" customHeight="1" x14ac:dyDescent="0.3">
      <c r="B269" s="136">
        <f t="shared" si="14"/>
        <v>264</v>
      </c>
      <c r="C269" s="134"/>
      <c r="D269" s="132"/>
      <c r="E269" s="134"/>
      <c r="F269" s="318"/>
      <c r="G269" s="233" t="str">
        <f t="shared" si="12"/>
        <v/>
      </c>
      <c r="H269" s="233" t="str">
        <f>IF(ISBLANK($D269),"",IF(ISERROR(MATCH($U269,'Ent. Datos'!$V$6:$V$1015,0)),$U269,$W$3))</f>
        <v/>
      </c>
      <c r="I269" s="135"/>
      <c r="J269" s="136"/>
      <c r="K269" s="145"/>
      <c r="L269" s="145"/>
      <c r="M269" s="145"/>
      <c r="N269" s="145"/>
      <c r="O269" s="142"/>
      <c r="P269" s="142"/>
      <c r="Q269" s="142"/>
      <c r="R269" s="142"/>
      <c r="S269" s="142"/>
      <c r="T269" s="142"/>
      <c r="U269" s="143" t="str">
        <f t="shared" si="13"/>
        <v/>
      </c>
      <c r="V269" s="144"/>
    </row>
    <row r="270" spans="2:22" ht="33" customHeight="1" x14ac:dyDescent="0.3">
      <c r="B270" s="136">
        <f t="shared" si="14"/>
        <v>265</v>
      </c>
      <c r="C270" s="134"/>
      <c r="D270" s="132"/>
      <c r="E270" s="134"/>
      <c r="F270" s="318"/>
      <c r="G270" s="233" t="str">
        <f t="shared" si="12"/>
        <v/>
      </c>
      <c r="H270" s="233" t="str">
        <f>IF(ISBLANK($D270),"",IF(ISERROR(MATCH($U270,'Ent. Datos'!$V$6:$V$1015,0)),$U270,$W$3))</f>
        <v/>
      </c>
      <c r="I270" s="135"/>
      <c r="J270" s="136"/>
      <c r="K270" s="145"/>
      <c r="L270" s="145"/>
      <c r="M270" s="145"/>
      <c r="N270" s="145"/>
      <c r="O270" s="142"/>
      <c r="P270" s="142"/>
      <c r="Q270" s="142"/>
      <c r="R270" s="142"/>
      <c r="S270" s="142"/>
      <c r="T270" s="142"/>
      <c r="U270" s="143" t="str">
        <f t="shared" si="13"/>
        <v/>
      </c>
      <c r="V270" s="144"/>
    </row>
    <row r="271" spans="2:22" ht="33" customHeight="1" x14ac:dyDescent="0.3">
      <c r="B271" s="136">
        <f t="shared" si="14"/>
        <v>266</v>
      </c>
      <c r="C271" s="134"/>
      <c r="D271" s="132"/>
      <c r="E271" s="134"/>
      <c r="F271" s="318"/>
      <c r="G271" s="233" t="str">
        <f t="shared" si="12"/>
        <v/>
      </c>
      <c r="H271" s="233" t="str">
        <f>IF(ISBLANK($D271),"",IF(ISERROR(MATCH($U271,'Ent. Datos'!$V$6:$V$1015,0)),$U271,$W$3))</f>
        <v/>
      </c>
      <c r="I271" s="135"/>
      <c r="J271" s="136"/>
      <c r="K271" s="145"/>
      <c r="L271" s="145"/>
      <c r="M271" s="145"/>
      <c r="N271" s="145"/>
      <c r="O271" s="142"/>
      <c r="P271" s="142"/>
      <c r="Q271" s="142"/>
      <c r="R271" s="142"/>
      <c r="S271" s="142"/>
      <c r="T271" s="142"/>
      <c r="U271" s="143" t="str">
        <f t="shared" si="13"/>
        <v/>
      </c>
      <c r="V271" s="144"/>
    </row>
    <row r="272" spans="2:22" ht="33" customHeight="1" x14ac:dyDescent="0.3">
      <c r="B272" s="136">
        <f t="shared" si="14"/>
        <v>267</v>
      </c>
      <c r="C272" s="134"/>
      <c r="D272" s="132"/>
      <c r="E272" s="134"/>
      <c r="F272" s="318"/>
      <c r="G272" s="233" t="str">
        <f t="shared" si="12"/>
        <v/>
      </c>
      <c r="H272" s="233" t="str">
        <f>IF(ISBLANK($D272),"",IF(ISERROR(MATCH($U272,'Ent. Datos'!$V$6:$V$1015,0)),$U272,$W$3))</f>
        <v/>
      </c>
      <c r="I272" s="135"/>
      <c r="J272" s="136"/>
      <c r="K272" s="145"/>
      <c r="L272" s="145"/>
      <c r="M272" s="145"/>
      <c r="N272" s="145"/>
      <c r="O272" s="142"/>
      <c r="P272" s="142"/>
      <c r="Q272" s="142"/>
      <c r="R272" s="142"/>
      <c r="S272" s="142"/>
      <c r="T272" s="142"/>
      <c r="U272" s="143" t="str">
        <f t="shared" si="13"/>
        <v/>
      </c>
      <c r="V272" s="144"/>
    </row>
    <row r="273" spans="2:22" ht="33" customHeight="1" x14ac:dyDescent="0.3">
      <c r="B273" s="136">
        <f t="shared" si="14"/>
        <v>268</v>
      </c>
      <c r="C273" s="134"/>
      <c r="D273" s="132"/>
      <c r="E273" s="134"/>
      <c r="F273" s="318"/>
      <c r="G273" s="233" t="str">
        <f t="shared" si="12"/>
        <v/>
      </c>
      <c r="H273" s="233" t="str">
        <f>IF(ISBLANK($D273),"",IF(ISERROR(MATCH($U273,'Ent. Datos'!$V$6:$V$1015,0)),$U273,$W$3))</f>
        <v/>
      </c>
      <c r="I273" s="135"/>
      <c r="J273" s="136"/>
      <c r="K273" s="145"/>
      <c r="L273" s="145"/>
      <c r="M273" s="145"/>
      <c r="N273" s="145"/>
      <c r="O273" s="142"/>
      <c r="P273" s="142"/>
      <c r="Q273" s="142"/>
      <c r="R273" s="142"/>
      <c r="S273" s="142"/>
      <c r="T273" s="142"/>
      <c r="U273" s="143" t="str">
        <f t="shared" si="13"/>
        <v/>
      </c>
      <c r="V273" s="144"/>
    </row>
    <row r="274" spans="2:22" ht="33" customHeight="1" x14ac:dyDescent="0.3">
      <c r="B274" s="136">
        <f t="shared" si="14"/>
        <v>269</v>
      </c>
      <c r="C274" s="134"/>
      <c r="D274" s="132"/>
      <c r="E274" s="134"/>
      <c r="F274" s="318"/>
      <c r="G274" s="233" t="str">
        <f t="shared" si="12"/>
        <v/>
      </c>
      <c r="H274" s="233" t="str">
        <f>IF(ISBLANK($D274),"",IF(ISERROR(MATCH($U274,'Ent. Datos'!$V$6:$V$1015,0)),$U274,$W$3))</f>
        <v/>
      </c>
      <c r="I274" s="135"/>
      <c r="J274" s="136"/>
      <c r="K274" s="145"/>
      <c r="L274" s="145"/>
      <c r="M274" s="145"/>
      <c r="N274" s="145"/>
      <c r="O274" s="142"/>
      <c r="P274" s="142"/>
      <c r="Q274" s="142"/>
      <c r="R274" s="142"/>
      <c r="S274" s="142"/>
      <c r="T274" s="142"/>
      <c r="U274" s="143" t="str">
        <f t="shared" si="13"/>
        <v/>
      </c>
      <c r="V274" s="144"/>
    </row>
    <row r="275" spans="2:22" ht="33" customHeight="1" x14ac:dyDescent="0.3">
      <c r="B275" s="136">
        <f t="shared" si="14"/>
        <v>270</v>
      </c>
      <c r="C275" s="134"/>
      <c r="D275" s="132"/>
      <c r="E275" s="134"/>
      <c r="F275" s="318"/>
      <c r="G275" s="233" t="str">
        <f t="shared" si="12"/>
        <v/>
      </c>
      <c r="H275" s="233" t="str">
        <f>IF(ISBLANK($D275),"",IF(ISERROR(MATCH($U275,'Ent. Datos'!$V$6:$V$1015,0)),$U275,$W$3))</f>
        <v/>
      </c>
      <c r="I275" s="135"/>
      <c r="J275" s="136"/>
      <c r="K275" s="145"/>
      <c r="L275" s="145"/>
      <c r="M275" s="145"/>
      <c r="N275" s="145"/>
      <c r="O275" s="142"/>
      <c r="P275" s="142"/>
      <c r="Q275" s="142"/>
      <c r="R275" s="142"/>
      <c r="S275" s="142"/>
      <c r="T275" s="142"/>
      <c r="U275" s="143" t="str">
        <f t="shared" si="13"/>
        <v/>
      </c>
      <c r="V275" s="144"/>
    </row>
    <row r="276" spans="2:22" ht="33" customHeight="1" x14ac:dyDescent="0.3">
      <c r="B276" s="136">
        <f t="shared" si="14"/>
        <v>271</v>
      </c>
      <c r="C276" s="134"/>
      <c r="D276" s="132"/>
      <c r="E276" s="134"/>
      <c r="F276" s="318"/>
      <c r="G276" s="233" t="str">
        <f t="shared" si="12"/>
        <v/>
      </c>
      <c r="H276" s="233" t="str">
        <f>IF(ISBLANK($D276),"",IF(ISERROR(MATCH($U276,'Ent. Datos'!$V$6:$V$1015,0)),$U276,$W$3))</f>
        <v/>
      </c>
      <c r="I276" s="135"/>
      <c r="J276" s="136"/>
      <c r="K276" s="145"/>
      <c r="L276" s="145"/>
      <c r="M276" s="145"/>
      <c r="N276" s="145"/>
      <c r="O276" s="142"/>
      <c r="P276" s="142"/>
      <c r="Q276" s="142"/>
      <c r="R276" s="142"/>
      <c r="S276" s="142"/>
      <c r="T276" s="142"/>
      <c r="U276" s="143" t="str">
        <f t="shared" si="13"/>
        <v/>
      </c>
      <c r="V276" s="144"/>
    </row>
    <row r="277" spans="2:22" ht="33" customHeight="1" x14ac:dyDescent="0.3">
      <c r="B277" s="136">
        <f t="shared" si="14"/>
        <v>272</v>
      </c>
      <c r="C277" s="134"/>
      <c r="D277" s="132"/>
      <c r="E277" s="134"/>
      <c r="F277" s="318"/>
      <c r="G277" s="233" t="str">
        <f t="shared" si="12"/>
        <v/>
      </c>
      <c r="H277" s="233" t="str">
        <f>IF(ISBLANK($D277),"",IF(ISERROR(MATCH($U277,'Ent. Datos'!$V$6:$V$1015,0)),$U277,$W$3))</f>
        <v/>
      </c>
      <c r="I277" s="135"/>
      <c r="J277" s="136"/>
      <c r="K277" s="145"/>
      <c r="L277" s="145"/>
      <c r="M277" s="145"/>
      <c r="N277" s="145"/>
      <c r="O277" s="142"/>
      <c r="P277" s="142"/>
      <c r="Q277" s="142"/>
      <c r="R277" s="142"/>
      <c r="S277" s="142"/>
      <c r="T277" s="142"/>
      <c r="U277" s="143" t="str">
        <f t="shared" si="13"/>
        <v/>
      </c>
      <c r="V277" s="144"/>
    </row>
    <row r="278" spans="2:22" ht="33" customHeight="1" x14ac:dyDescent="0.3">
      <c r="B278" s="136">
        <f t="shared" si="14"/>
        <v>273</v>
      </c>
      <c r="C278" s="134"/>
      <c r="D278" s="132"/>
      <c r="E278" s="134"/>
      <c r="F278" s="318"/>
      <c r="G278" s="233" t="str">
        <f t="shared" si="12"/>
        <v/>
      </c>
      <c r="H278" s="233" t="str">
        <f>IF(ISBLANK($D278),"",IF(ISERROR(MATCH($U278,'Ent. Datos'!$V$6:$V$1015,0)),$U278,$W$3))</f>
        <v/>
      </c>
      <c r="I278" s="135"/>
      <c r="J278" s="136"/>
      <c r="K278" s="145"/>
      <c r="L278" s="145"/>
      <c r="M278" s="145"/>
      <c r="N278" s="145"/>
      <c r="O278" s="142"/>
      <c r="P278" s="142"/>
      <c r="Q278" s="142"/>
      <c r="R278" s="142"/>
      <c r="S278" s="142"/>
      <c r="T278" s="142"/>
      <c r="U278" s="143" t="str">
        <f t="shared" si="13"/>
        <v/>
      </c>
      <c r="V278" s="144"/>
    </row>
    <row r="279" spans="2:22" ht="33" customHeight="1" x14ac:dyDescent="0.3">
      <c r="B279" s="136">
        <f t="shared" si="14"/>
        <v>274</v>
      </c>
      <c r="C279" s="134"/>
      <c r="D279" s="132"/>
      <c r="E279" s="134"/>
      <c r="F279" s="318"/>
      <c r="G279" s="233" t="str">
        <f t="shared" si="12"/>
        <v/>
      </c>
      <c r="H279" s="233" t="str">
        <f>IF(ISBLANK($D279),"",IF(ISERROR(MATCH($U279,'Ent. Datos'!$V$6:$V$1015,0)),$U279,$W$3))</f>
        <v/>
      </c>
      <c r="I279" s="135"/>
      <c r="J279" s="136"/>
      <c r="K279" s="145"/>
      <c r="L279" s="145"/>
      <c r="M279" s="145"/>
      <c r="N279" s="145"/>
      <c r="O279" s="142"/>
      <c r="P279" s="142"/>
      <c r="Q279" s="142"/>
      <c r="R279" s="142"/>
      <c r="S279" s="142"/>
      <c r="T279" s="142"/>
      <c r="U279" s="143" t="str">
        <f t="shared" si="13"/>
        <v/>
      </c>
      <c r="V279" s="144"/>
    </row>
    <row r="280" spans="2:22" ht="33" customHeight="1" x14ac:dyDescent="0.3">
      <c r="B280" s="136">
        <f t="shared" si="14"/>
        <v>275</v>
      </c>
      <c r="C280" s="134"/>
      <c r="D280" s="132"/>
      <c r="E280" s="134"/>
      <c r="F280" s="318"/>
      <c r="G280" s="233" t="str">
        <f t="shared" si="12"/>
        <v/>
      </c>
      <c r="H280" s="233" t="str">
        <f>IF(ISBLANK($D280),"",IF(ISERROR(MATCH($U280,'Ent. Datos'!$V$6:$V$1015,0)),$U280,$W$3))</f>
        <v/>
      </c>
      <c r="I280" s="135"/>
      <c r="J280" s="136"/>
      <c r="K280" s="145"/>
      <c r="L280" s="145"/>
      <c r="M280" s="145"/>
      <c r="N280" s="145"/>
      <c r="O280" s="142"/>
      <c r="P280" s="142"/>
      <c r="Q280" s="142"/>
      <c r="R280" s="142"/>
      <c r="S280" s="142"/>
      <c r="T280" s="142"/>
      <c r="U280" s="143" t="str">
        <f t="shared" si="13"/>
        <v/>
      </c>
      <c r="V280" s="144"/>
    </row>
    <row r="281" spans="2:22" ht="33" customHeight="1" x14ac:dyDescent="0.3">
      <c r="B281" s="136">
        <f t="shared" si="14"/>
        <v>276</v>
      </c>
      <c r="C281" s="134"/>
      <c r="D281" s="132"/>
      <c r="E281" s="134"/>
      <c r="F281" s="318"/>
      <c r="G281" s="233" t="str">
        <f t="shared" si="12"/>
        <v/>
      </c>
      <c r="H281" s="233" t="str">
        <f>IF(ISBLANK($D281),"",IF(ISERROR(MATCH($U281,'Ent. Datos'!$V$6:$V$1015,0)),$U281,$W$3))</f>
        <v/>
      </c>
      <c r="I281" s="135"/>
      <c r="J281" s="136"/>
      <c r="K281" s="145"/>
      <c r="L281" s="145"/>
      <c r="M281" s="145"/>
      <c r="N281" s="145"/>
      <c r="O281" s="142"/>
      <c r="P281" s="142"/>
      <c r="Q281" s="142"/>
      <c r="R281" s="142"/>
      <c r="S281" s="142"/>
      <c r="T281" s="142"/>
      <c r="U281" s="143" t="str">
        <f t="shared" si="13"/>
        <v/>
      </c>
      <c r="V281" s="144"/>
    </row>
    <row r="282" spans="2:22" ht="33" customHeight="1" x14ac:dyDescent="0.3">
      <c r="B282" s="136">
        <f t="shared" si="14"/>
        <v>277</v>
      </c>
      <c r="C282" s="134"/>
      <c r="D282" s="132"/>
      <c r="E282" s="134"/>
      <c r="F282" s="318"/>
      <c r="G282" s="233" t="str">
        <f t="shared" si="12"/>
        <v/>
      </c>
      <c r="H282" s="233" t="str">
        <f>IF(ISBLANK($D282),"",IF(ISERROR(MATCH($U282,'Ent. Datos'!$V$6:$V$1015,0)),$U282,$W$3))</f>
        <v/>
      </c>
      <c r="I282" s="135"/>
      <c r="J282" s="136"/>
      <c r="K282" s="145"/>
      <c r="L282" s="145"/>
      <c r="M282" s="145"/>
      <c r="N282" s="145"/>
      <c r="O282" s="142"/>
      <c r="P282" s="142"/>
      <c r="Q282" s="142"/>
      <c r="R282" s="142"/>
      <c r="S282" s="142"/>
      <c r="T282" s="142"/>
      <c r="U282" s="143" t="str">
        <f t="shared" si="13"/>
        <v/>
      </c>
      <c r="V282" s="144"/>
    </row>
    <row r="283" spans="2:22" ht="33" customHeight="1" x14ac:dyDescent="0.3">
      <c r="B283" s="136">
        <f t="shared" si="14"/>
        <v>278</v>
      </c>
      <c r="C283" s="134"/>
      <c r="D283" s="132"/>
      <c r="E283" s="134"/>
      <c r="F283" s="318"/>
      <c r="G283" s="233" t="str">
        <f t="shared" si="12"/>
        <v/>
      </c>
      <c r="H283" s="233" t="str">
        <f>IF(ISBLANK($D283),"",IF(ISERROR(MATCH($U283,'Ent. Datos'!$V$6:$V$1015,0)),$U283,$W$3))</f>
        <v/>
      </c>
      <c r="I283" s="135"/>
      <c r="J283" s="136"/>
      <c r="K283" s="145"/>
      <c r="L283" s="145"/>
      <c r="M283" s="145"/>
      <c r="N283" s="145"/>
      <c r="O283" s="142"/>
      <c r="P283" s="142"/>
      <c r="Q283" s="142"/>
      <c r="R283" s="142"/>
      <c r="S283" s="142"/>
      <c r="T283" s="142"/>
      <c r="U283" s="143" t="str">
        <f t="shared" si="13"/>
        <v/>
      </c>
      <c r="V283" s="144"/>
    </row>
    <row r="284" spans="2:22" ht="33" customHeight="1" x14ac:dyDescent="0.3">
      <c r="B284" s="136">
        <f t="shared" si="14"/>
        <v>279</v>
      </c>
      <c r="C284" s="134"/>
      <c r="D284" s="132"/>
      <c r="E284" s="134"/>
      <c r="F284" s="318"/>
      <c r="G284" s="233" t="str">
        <f t="shared" si="12"/>
        <v/>
      </c>
      <c r="H284" s="233" t="str">
        <f>IF(ISBLANK($D284),"",IF(ISERROR(MATCH($U284,'Ent. Datos'!$V$6:$V$1015,0)),$U284,$W$3))</f>
        <v/>
      </c>
      <c r="I284" s="135"/>
      <c r="J284" s="136"/>
      <c r="K284" s="145"/>
      <c r="L284" s="145"/>
      <c r="M284" s="145"/>
      <c r="N284" s="145"/>
      <c r="O284" s="142"/>
      <c r="P284" s="142"/>
      <c r="Q284" s="142"/>
      <c r="R284" s="142"/>
      <c r="S284" s="142"/>
      <c r="T284" s="142"/>
      <c r="U284" s="143" t="str">
        <f t="shared" si="13"/>
        <v/>
      </c>
      <c r="V284" s="144"/>
    </row>
    <row r="285" spans="2:22" ht="33" customHeight="1" x14ac:dyDescent="0.3">
      <c r="B285" s="136">
        <f t="shared" si="14"/>
        <v>280</v>
      </c>
      <c r="C285" s="134"/>
      <c r="D285" s="132"/>
      <c r="E285" s="134"/>
      <c r="F285" s="318"/>
      <c r="G285" s="233" t="str">
        <f t="shared" si="12"/>
        <v/>
      </c>
      <c r="H285" s="233" t="str">
        <f>IF(ISBLANK($D285),"",IF(ISERROR(MATCH($U285,'Ent. Datos'!$V$6:$V$1015,0)),$U285,$W$3))</f>
        <v/>
      </c>
      <c r="I285" s="135"/>
      <c r="J285" s="136"/>
      <c r="K285" s="145"/>
      <c r="L285" s="145"/>
      <c r="M285" s="145"/>
      <c r="N285" s="145"/>
      <c r="O285" s="142"/>
      <c r="P285" s="142"/>
      <c r="Q285" s="142"/>
      <c r="R285" s="142"/>
      <c r="S285" s="142"/>
      <c r="T285" s="142"/>
      <c r="U285" s="143" t="str">
        <f t="shared" si="13"/>
        <v/>
      </c>
      <c r="V285" s="144"/>
    </row>
    <row r="286" spans="2:22" ht="33" customHeight="1" x14ac:dyDescent="0.3">
      <c r="B286" s="136">
        <f t="shared" si="14"/>
        <v>281</v>
      </c>
      <c r="C286" s="134"/>
      <c r="D286" s="132"/>
      <c r="E286" s="134"/>
      <c r="F286" s="318"/>
      <c r="G286" s="233" t="str">
        <f t="shared" si="12"/>
        <v/>
      </c>
      <c r="H286" s="233" t="str">
        <f>IF(ISBLANK($D286),"",IF(ISERROR(MATCH($U286,'Ent. Datos'!$V$6:$V$1015,0)),$U286,$W$3))</f>
        <v/>
      </c>
      <c r="I286" s="135"/>
      <c r="J286" s="136"/>
      <c r="K286" s="145"/>
      <c r="L286" s="145"/>
      <c r="M286" s="145"/>
      <c r="N286" s="145"/>
      <c r="O286" s="142"/>
      <c r="P286" s="142"/>
      <c r="Q286" s="142"/>
      <c r="R286" s="142"/>
      <c r="S286" s="142"/>
      <c r="T286" s="142"/>
      <c r="U286" s="143" t="str">
        <f t="shared" si="13"/>
        <v/>
      </c>
      <c r="V286" s="144"/>
    </row>
    <row r="287" spans="2:22" ht="33" customHeight="1" x14ac:dyDescent="0.3">
      <c r="B287" s="136">
        <f t="shared" si="14"/>
        <v>282</v>
      </c>
      <c r="C287" s="134"/>
      <c r="D287" s="132"/>
      <c r="E287" s="134"/>
      <c r="F287" s="318"/>
      <c r="G287" s="233" t="str">
        <f t="shared" si="12"/>
        <v/>
      </c>
      <c r="H287" s="233" t="str">
        <f>IF(ISBLANK($D287),"",IF(ISERROR(MATCH($U287,'Ent. Datos'!$V$6:$V$1015,0)),$U287,$W$3))</f>
        <v/>
      </c>
      <c r="I287" s="135"/>
      <c r="J287" s="136"/>
      <c r="K287" s="145"/>
      <c r="L287" s="145"/>
      <c r="M287" s="145"/>
      <c r="N287" s="145"/>
      <c r="O287" s="142"/>
      <c r="P287" s="142"/>
      <c r="Q287" s="142"/>
      <c r="R287" s="142"/>
      <c r="S287" s="142"/>
      <c r="T287" s="142"/>
      <c r="U287" s="143" t="str">
        <f t="shared" si="13"/>
        <v/>
      </c>
      <c r="V287" s="144"/>
    </row>
    <row r="288" spans="2:22" ht="33" customHeight="1" x14ac:dyDescent="0.3">
      <c r="B288" s="136">
        <f t="shared" si="14"/>
        <v>283</v>
      </c>
      <c r="C288" s="134"/>
      <c r="D288" s="132"/>
      <c r="E288" s="134"/>
      <c r="F288" s="318"/>
      <c r="G288" s="233" t="str">
        <f t="shared" si="12"/>
        <v/>
      </c>
      <c r="H288" s="233" t="str">
        <f>IF(ISBLANK($D288),"",IF(ISERROR(MATCH($U288,'Ent. Datos'!$V$6:$V$1015,0)),$U288,$W$3))</f>
        <v/>
      </c>
      <c r="I288" s="135"/>
      <c r="J288" s="136"/>
      <c r="K288" s="145"/>
      <c r="L288" s="145"/>
      <c r="M288" s="145"/>
      <c r="N288" s="145"/>
      <c r="O288" s="142"/>
      <c r="P288" s="142"/>
      <c r="Q288" s="142"/>
      <c r="R288" s="142"/>
      <c r="S288" s="142"/>
      <c r="T288" s="142"/>
      <c r="U288" s="143" t="str">
        <f t="shared" si="13"/>
        <v/>
      </c>
      <c r="V288" s="144"/>
    </row>
    <row r="289" spans="2:22" ht="33" customHeight="1" x14ac:dyDescent="0.3">
      <c r="B289" s="136">
        <f t="shared" si="14"/>
        <v>284</v>
      </c>
      <c r="C289" s="134"/>
      <c r="D289" s="132"/>
      <c r="E289" s="134"/>
      <c r="F289" s="318"/>
      <c r="G289" s="233" t="str">
        <f t="shared" si="12"/>
        <v/>
      </c>
      <c r="H289" s="233" t="str">
        <f>IF(ISBLANK($D289),"",IF(ISERROR(MATCH($U289,'Ent. Datos'!$V$6:$V$1015,0)),$U289,$W$3))</f>
        <v/>
      </c>
      <c r="I289" s="135"/>
      <c r="J289" s="136"/>
      <c r="K289" s="145"/>
      <c r="L289" s="145"/>
      <c r="M289" s="145"/>
      <c r="N289" s="145"/>
      <c r="O289" s="142"/>
      <c r="P289" s="142"/>
      <c r="Q289" s="142"/>
      <c r="R289" s="142"/>
      <c r="S289" s="142"/>
      <c r="T289" s="142"/>
      <c r="U289" s="143" t="str">
        <f t="shared" si="13"/>
        <v/>
      </c>
      <c r="V289" s="144"/>
    </row>
    <row r="290" spans="2:22" ht="33" customHeight="1" x14ac:dyDescent="0.3">
      <c r="B290" s="136">
        <f t="shared" si="14"/>
        <v>285</v>
      </c>
      <c r="C290" s="134"/>
      <c r="D290" s="132"/>
      <c r="E290" s="134"/>
      <c r="F290" s="318"/>
      <c r="G290" s="233" t="str">
        <f t="shared" si="12"/>
        <v/>
      </c>
      <c r="H290" s="233" t="str">
        <f>IF(ISBLANK($D290),"",IF(ISERROR(MATCH($U290,'Ent. Datos'!$V$6:$V$1015,0)),$U290,$W$3))</f>
        <v/>
      </c>
      <c r="I290" s="135"/>
      <c r="J290" s="136"/>
      <c r="K290" s="145"/>
      <c r="L290" s="145"/>
      <c r="M290" s="145"/>
      <c r="N290" s="145"/>
      <c r="O290" s="142"/>
      <c r="P290" s="142"/>
      <c r="Q290" s="142"/>
      <c r="R290" s="142"/>
      <c r="S290" s="142"/>
      <c r="T290" s="142"/>
      <c r="U290" s="143" t="str">
        <f t="shared" si="13"/>
        <v/>
      </c>
      <c r="V290" s="144"/>
    </row>
    <row r="291" spans="2:22" ht="33" customHeight="1" x14ac:dyDescent="0.3">
      <c r="B291" s="136">
        <f t="shared" si="14"/>
        <v>286</v>
      </c>
      <c r="C291" s="134"/>
      <c r="D291" s="132"/>
      <c r="E291" s="134"/>
      <c r="F291" s="318"/>
      <c r="G291" s="233" t="str">
        <f t="shared" si="12"/>
        <v/>
      </c>
      <c r="H291" s="233" t="str">
        <f>IF(ISBLANK($D291),"",IF(ISERROR(MATCH($U291,'Ent. Datos'!$V$6:$V$1015,0)),$U291,$W$3))</f>
        <v/>
      </c>
      <c r="I291" s="135"/>
      <c r="J291" s="136"/>
      <c r="K291" s="145"/>
      <c r="L291" s="145"/>
      <c r="M291" s="145"/>
      <c r="N291" s="145"/>
      <c r="O291" s="142"/>
      <c r="P291" s="142"/>
      <c r="Q291" s="142"/>
      <c r="R291" s="142"/>
      <c r="S291" s="142"/>
      <c r="T291" s="142"/>
      <c r="U291" s="143" t="str">
        <f t="shared" si="13"/>
        <v/>
      </c>
      <c r="V291" s="144"/>
    </row>
    <row r="292" spans="2:22" ht="33" customHeight="1" x14ac:dyDescent="0.3">
      <c r="B292" s="136">
        <f t="shared" si="14"/>
        <v>287</v>
      </c>
      <c r="C292" s="134"/>
      <c r="D292" s="132"/>
      <c r="E292" s="134"/>
      <c r="F292" s="318"/>
      <c r="G292" s="233" t="str">
        <f t="shared" si="12"/>
        <v/>
      </c>
      <c r="H292" s="233" t="str">
        <f>IF(ISBLANK($D292),"",IF(ISERROR(MATCH($U292,'Ent. Datos'!$V$6:$V$1015,0)),$U292,$W$3))</f>
        <v/>
      </c>
      <c r="I292" s="135"/>
      <c r="J292" s="136"/>
      <c r="K292" s="145"/>
      <c r="L292" s="145"/>
      <c r="M292" s="145"/>
      <c r="N292" s="145"/>
      <c r="O292" s="142"/>
      <c r="P292" s="142"/>
      <c r="Q292" s="142"/>
      <c r="R292" s="142"/>
      <c r="S292" s="142"/>
      <c r="T292" s="142"/>
      <c r="U292" s="143" t="str">
        <f t="shared" si="13"/>
        <v/>
      </c>
      <c r="V292" s="144"/>
    </row>
    <row r="293" spans="2:22" ht="33" customHeight="1" x14ac:dyDescent="0.3">
      <c r="B293" s="136">
        <f t="shared" si="14"/>
        <v>288</v>
      </c>
      <c r="C293" s="134"/>
      <c r="D293" s="132"/>
      <c r="E293" s="134"/>
      <c r="F293" s="318"/>
      <c r="G293" s="233" t="str">
        <f t="shared" si="12"/>
        <v/>
      </c>
      <c r="H293" s="233" t="str">
        <f>IF(ISBLANK($D293),"",IF(ISERROR(MATCH($U293,'Ent. Datos'!$V$6:$V$1015,0)),$U293,$W$3))</f>
        <v/>
      </c>
      <c r="I293" s="135"/>
      <c r="J293" s="136"/>
      <c r="K293" s="145"/>
      <c r="L293" s="145"/>
      <c r="M293" s="145"/>
      <c r="N293" s="145"/>
      <c r="O293" s="142"/>
      <c r="P293" s="142"/>
      <c r="Q293" s="142"/>
      <c r="R293" s="142"/>
      <c r="S293" s="142"/>
      <c r="T293" s="142"/>
      <c r="U293" s="143" t="str">
        <f t="shared" si="13"/>
        <v/>
      </c>
      <c r="V293" s="144"/>
    </row>
    <row r="294" spans="2:22" ht="33" customHeight="1" x14ac:dyDescent="0.3">
      <c r="B294" s="136">
        <f t="shared" si="14"/>
        <v>289</v>
      </c>
      <c r="C294" s="134"/>
      <c r="D294" s="132"/>
      <c r="E294" s="134"/>
      <c r="F294" s="318"/>
      <c r="G294" s="233" t="str">
        <f t="shared" si="12"/>
        <v/>
      </c>
      <c r="H294" s="233" t="str">
        <f>IF(ISBLANK($D294),"",IF(ISERROR(MATCH($U294,'Ent. Datos'!$V$6:$V$1015,0)),$U294,$W$3))</f>
        <v/>
      </c>
      <c r="I294" s="135"/>
      <c r="J294" s="136"/>
      <c r="K294" s="145"/>
      <c r="L294" s="145"/>
      <c r="M294" s="145"/>
      <c r="N294" s="145"/>
      <c r="O294" s="142"/>
      <c r="P294" s="142"/>
      <c r="Q294" s="142"/>
      <c r="R294" s="142"/>
      <c r="S294" s="142"/>
      <c r="T294" s="142"/>
      <c r="U294" s="143" t="str">
        <f t="shared" si="13"/>
        <v/>
      </c>
      <c r="V294" s="144"/>
    </row>
    <row r="295" spans="2:22" ht="33" customHeight="1" x14ac:dyDescent="0.3">
      <c r="B295" s="136">
        <f t="shared" si="14"/>
        <v>290</v>
      </c>
      <c r="C295" s="134"/>
      <c r="D295" s="132"/>
      <c r="E295" s="134"/>
      <c r="F295" s="318"/>
      <c r="G295" s="233" t="str">
        <f t="shared" si="12"/>
        <v/>
      </c>
      <c r="H295" s="233" t="str">
        <f>IF(ISBLANK($D295),"",IF(ISERROR(MATCH($U295,'Ent. Datos'!$V$6:$V$1015,0)),$U295,$W$3))</f>
        <v/>
      </c>
      <c r="I295" s="135"/>
      <c r="J295" s="136"/>
      <c r="K295" s="145"/>
      <c r="L295" s="145"/>
      <c r="M295" s="145"/>
      <c r="N295" s="145"/>
      <c r="O295" s="142"/>
      <c r="P295" s="142"/>
      <c r="Q295" s="142"/>
      <c r="R295" s="142"/>
      <c r="S295" s="142"/>
      <c r="T295" s="142"/>
      <c r="U295" s="143" t="str">
        <f t="shared" si="13"/>
        <v/>
      </c>
      <c r="V295" s="144"/>
    </row>
    <row r="296" spans="2:22" ht="33" customHeight="1" x14ac:dyDescent="0.3">
      <c r="B296" s="136">
        <f t="shared" si="14"/>
        <v>291</v>
      </c>
      <c r="C296" s="134"/>
      <c r="D296" s="132"/>
      <c r="E296" s="134"/>
      <c r="F296" s="318"/>
      <c r="G296" s="233" t="str">
        <f t="shared" si="12"/>
        <v/>
      </c>
      <c r="H296" s="233" t="str">
        <f>IF(ISBLANK($D296),"",IF(ISERROR(MATCH($U296,'Ent. Datos'!$V$6:$V$1015,0)),$U296,$W$3))</f>
        <v/>
      </c>
      <c r="I296" s="135"/>
      <c r="J296" s="136"/>
      <c r="K296" s="145"/>
      <c r="L296" s="145"/>
      <c r="M296" s="145"/>
      <c r="N296" s="145"/>
      <c r="O296" s="142"/>
      <c r="P296" s="142"/>
      <c r="Q296" s="142"/>
      <c r="R296" s="142"/>
      <c r="S296" s="142"/>
      <c r="T296" s="142"/>
      <c r="U296" s="143" t="str">
        <f t="shared" si="13"/>
        <v/>
      </c>
      <c r="V296" s="144"/>
    </row>
    <row r="297" spans="2:22" ht="33" customHeight="1" x14ac:dyDescent="0.3">
      <c r="B297" s="136">
        <f t="shared" si="14"/>
        <v>292</v>
      </c>
      <c r="C297" s="134"/>
      <c r="D297" s="132"/>
      <c r="E297" s="134"/>
      <c r="F297" s="318"/>
      <c r="G297" s="233" t="str">
        <f t="shared" si="12"/>
        <v/>
      </c>
      <c r="H297" s="233" t="str">
        <f>IF(ISBLANK($D297),"",IF(ISERROR(MATCH($U297,'Ent. Datos'!$V$6:$V$1015,0)),$U297,$W$3))</f>
        <v/>
      </c>
      <c r="I297" s="135"/>
      <c r="J297" s="136"/>
      <c r="K297" s="145"/>
      <c r="L297" s="145"/>
      <c r="M297" s="145"/>
      <c r="N297" s="145"/>
      <c r="O297" s="142"/>
      <c r="P297" s="142"/>
      <c r="Q297" s="142"/>
      <c r="R297" s="142"/>
      <c r="S297" s="142"/>
      <c r="T297" s="142"/>
      <c r="U297" s="143" t="str">
        <f t="shared" si="13"/>
        <v/>
      </c>
      <c r="V297" s="144"/>
    </row>
    <row r="298" spans="2:22" ht="33" customHeight="1" x14ac:dyDescent="0.3">
      <c r="B298" s="136">
        <f t="shared" si="14"/>
        <v>293</v>
      </c>
      <c r="C298" s="134"/>
      <c r="D298" s="132"/>
      <c r="E298" s="134"/>
      <c r="F298" s="318"/>
      <c r="G298" s="233" t="str">
        <f t="shared" si="12"/>
        <v/>
      </c>
      <c r="H298" s="233" t="str">
        <f>IF(ISBLANK($D298),"",IF(ISERROR(MATCH($U298,'Ent. Datos'!$V$6:$V$1015,0)),$U298,$W$3))</f>
        <v/>
      </c>
      <c r="I298" s="135"/>
      <c r="J298" s="136"/>
      <c r="K298" s="145"/>
      <c r="L298" s="145"/>
      <c r="M298" s="145"/>
      <c r="N298" s="145"/>
      <c r="O298" s="142"/>
      <c r="P298" s="142"/>
      <c r="Q298" s="142"/>
      <c r="R298" s="142"/>
      <c r="S298" s="142"/>
      <c r="T298" s="142"/>
      <c r="U298" s="143" t="str">
        <f t="shared" si="13"/>
        <v/>
      </c>
      <c r="V298" s="144"/>
    </row>
    <row r="299" spans="2:22" ht="33" customHeight="1" x14ac:dyDescent="0.3">
      <c r="B299" s="136">
        <f t="shared" si="14"/>
        <v>294</v>
      </c>
      <c r="C299" s="134"/>
      <c r="D299" s="132"/>
      <c r="E299" s="134"/>
      <c r="F299" s="318"/>
      <c r="G299" s="233" t="str">
        <f t="shared" si="12"/>
        <v/>
      </c>
      <c r="H299" s="233" t="str">
        <f>IF(ISBLANK($D299),"",IF(ISERROR(MATCH($U299,'Ent. Datos'!$V$6:$V$1015,0)),$U299,$W$3))</f>
        <v/>
      </c>
      <c r="I299" s="135"/>
      <c r="J299" s="136"/>
      <c r="K299" s="145"/>
      <c r="L299" s="145"/>
      <c r="M299" s="145"/>
      <c r="N299" s="145"/>
      <c r="O299" s="142"/>
      <c r="P299" s="142"/>
      <c r="Q299" s="142"/>
      <c r="R299" s="142"/>
      <c r="S299" s="142"/>
      <c r="T299" s="142"/>
      <c r="U299" s="143" t="str">
        <f t="shared" si="13"/>
        <v/>
      </c>
      <c r="V299" s="144"/>
    </row>
    <row r="300" spans="2:22" ht="33" customHeight="1" x14ac:dyDescent="0.3">
      <c r="B300" s="136">
        <f t="shared" si="14"/>
        <v>295</v>
      </c>
      <c r="C300" s="134"/>
      <c r="D300" s="132"/>
      <c r="E300" s="134"/>
      <c r="F300" s="318"/>
      <c r="G300" s="233" t="str">
        <f t="shared" si="12"/>
        <v/>
      </c>
      <c r="H300" s="233" t="str">
        <f>IF(ISBLANK($D300),"",IF(ISERROR(MATCH($U300,'Ent. Datos'!$V$6:$V$1015,0)),$U300,$W$3))</f>
        <v/>
      </c>
      <c r="I300" s="135"/>
      <c r="J300" s="136"/>
      <c r="K300" s="145"/>
      <c r="L300" s="145"/>
      <c r="M300" s="145"/>
      <c r="N300" s="145"/>
      <c r="O300" s="142"/>
      <c r="P300" s="142"/>
      <c r="Q300" s="142"/>
      <c r="R300" s="142"/>
      <c r="S300" s="142"/>
      <c r="T300" s="142"/>
      <c r="U300" s="143" t="str">
        <f t="shared" si="13"/>
        <v/>
      </c>
      <c r="V300" s="144"/>
    </row>
    <row r="301" spans="2:22" ht="33" customHeight="1" x14ac:dyDescent="0.3">
      <c r="B301" s="136">
        <f t="shared" si="14"/>
        <v>296</v>
      </c>
      <c r="C301" s="134"/>
      <c r="D301" s="132"/>
      <c r="E301" s="134"/>
      <c r="F301" s="318"/>
      <c r="G301" s="233" t="str">
        <f t="shared" si="12"/>
        <v/>
      </c>
      <c r="H301" s="233" t="str">
        <f>IF(ISBLANK($D301),"",IF(ISERROR(MATCH($U301,'Ent. Datos'!$V$6:$V$1015,0)),$U301,$W$3))</f>
        <v/>
      </c>
      <c r="I301" s="135"/>
      <c r="J301" s="136"/>
      <c r="K301" s="145"/>
      <c r="L301" s="145"/>
      <c r="M301" s="145"/>
      <c r="N301" s="145"/>
      <c r="O301" s="142"/>
      <c r="P301" s="142"/>
      <c r="Q301" s="142"/>
      <c r="R301" s="142"/>
      <c r="S301" s="142"/>
      <c r="T301" s="142"/>
      <c r="U301" s="143" t="str">
        <f t="shared" si="13"/>
        <v/>
      </c>
      <c r="V301" s="144"/>
    </row>
    <row r="302" spans="2:22" ht="33" customHeight="1" x14ac:dyDescent="0.3">
      <c r="B302" s="136">
        <f t="shared" si="14"/>
        <v>297</v>
      </c>
      <c r="C302" s="134"/>
      <c r="D302" s="132"/>
      <c r="E302" s="134"/>
      <c r="F302" s="318"/>
      <c r="G302" s="233" t="str">
        <f t="shared" si="12"/>
        <v/>
      </c>
      <c r="H302" s="233" t="str">
        <f>IF(ISBLANK($D302),"",IF(ISERROR(MATCH($U302,'Ent. Datos'!$V$6:$V$1015,0)),$U302,$W$3))</f>
        <v/>
      </c>
      <c r="I302" s="135"/>
      <c r="J302" s="136"/>
      <c r="K302" s="145"/>
      <c r="L302" s="145"/>
      <c r="M302" s="145"/>
      <c r="N302" s="145"/>
      <c r="O302" s="142"/>
      <c r="P302" s="142"/>
      <c r="Q302" s="142"/>
      <c r="R302" s="142"/>
      <c r="S302" s="142"/>
      <c r="T302" s="142"/>
      <c r="U302" s="143" t="str">
        <f t="shared" si="13"/>
        <v/>
      </c>
      <c r="V302" s="144"/>
    </row>
    <row r="303" spans="2:22" ht="33" customHeight="1" x14ac:dyDescent="0.3">
      <c r="B303" s="136">
        <f t="shared" si="14"/>
        <v>298</v>
      </c>
      <c r="C303" s="134"/>
      <c r="D303" s="132"/>
      <c r="E303" s="134"/>
      <c r="F303" s="318"/>
      <c r="G303" s="233" t="str">
        <f t="shared" si="12"/>
        <v/>
      </c>
      <c r="H303" s="233" t="str">
        <f>IF(ISBLANK($D303),"",IF(ISERROR(MATCH($U303,'Ent. Datos'!$V$6:$V$1015,0)),$U303,$W$3))</f>
        <v/>
      </c>
      <c r="I303" s="135"/>
      <c r="J303" s="136"/>
      <c r="K303" s="145"/>
      <c r="L303" s="145"/>
      <c r="M303" s="145"/>
      <c r="N303" s="145"/>
      <c r="O303" s="142"/>
      <c r="P303" s="142"/>
      <c r="Q303" s="142"/>
      <c r="R303" s="142"/>
      <c r="S303" s="142"/>
      <c r="T303" s="142"/>
      <c r="U303" s="143" t="str">
        <f t="shared" si="13"/>
        <v/>
      </c>
      <c r="V303" s="144"/>
    </row>
    <row r="304" spans="2:22" ht="33" customHeight="1" x14ac:dyDescent="0.3">
      <c r="B304" s="136">
        <f t="shared" si="14"/>
        <v>299</v>
      </c>
      <c r="C304" s="134"/>
      <c r="D304" s="132"/>
      <c r="E304" s="134"/>
      <c r="F304" s="318"/>
      <c r="G304" s="233" t="str">
        <f t="shared" si="12"/>
        <v/>
      </c>
      <c r="H304" s="233" t="str">
        <f>IF(ISBLANK($D304),"",IF(ISERROR(MATCH($U304,'Ent. Datos'!$V$6:$V$1015,0)),$U304,$W$3))</f>
        <v/>
      </c>
      <c r="I304" s="135"/>
      <c r="J304" s="136"/>
      <c r="K304" s="145"/>
      <c r="L304" s="145"/>
      <c r="M304" s="145"/>
      <c r="N304" s="145"/>
      <c r="O304" s="142"/>
      <c r="P304" s="142"/>
      <c r="Q304" s="142"/>
      <c r="R304" s="142"/>
      <c r="S304" s="142"/>
      <c r="T304" s="142"/>
      <c r="U304" s="143" t="str">
        <f t="shared" si="13"/>
        <v/>
      </c>
      <c r="V304" s="144"/>
    </row>
    <row r="305" spans="2:22" ht="33" customHeight="1" x14ac:dyDescent="0.3">
      <c r="B305" s="136">
        <f t="shared" si="14"/>
        <v>300</v>
      </c>
      <c r="C305" s="134"/>
      <c r="D305" s="132"/>
      <c r="E305" s="134"/>
      <c r="F305" s="318"/>
      <c r="G305" s="233" t="str">
        <f t="shared" si="12"/>
        <v/>
      </c>
      <c r="H305" s="233" t="str">
        <f>IF(ISBLANK($D305),"",IF(ISERROR(MATCH($U305,'Ent. Datos'!$V$6:$V$1015,0)),$U305,$W$3))</f>
        <v/>
      </c>
      <c r="I305" s="135"/>
      <c r="J305" s="136"/>
      <c r="K305" s="145"/>
      <c r="L305" s="145"/>
      <c r="M305" s="145"/>
      <c r="N305" s="145"/>
      <c r="O305" s="142"/>
      <c r="P305" s="142"/>
      <c r="Q305" s="142"/>
      <c r="R305" s="142"/>
      <c r="S305" s="142"/>
      <c r="T305" s="142"/>
      <c r="U305" s="143" t="str">
        <f t="shared" si="13"/>
        <v/>
      </c>
      <c r="V305" s="144"/>
    </row>
    <row r="306" spans="2:22" ht="33" customHeight="1" x14ac:dyDescent="0.3">
      <c r="B306" s="136">
        <f t="shared" si="14"/>
        <v>301</v>
      </c>
      <c r="C306" s="134"/>
      <c r="D306" s="132"/>
      <c r="E306" s="134"/>
      <c r="F306" s="318"/>
      <c r="G306" s="233" t="str">
        <f t="shared" si="12"/>
        <v/>
      </c>
      <c r="H306" s="233" t="str">
        <f>IF(ISBLANK($D306),"",IF(ISERROR(MATCH($U306,'Ent. Datos'!$V$6:$V$1015,0)),$U306,$W$3))</f>
        <v/>
      </c>
      <c r="I306" s="135"/>
      <c r="J306" s="136"/>
      <c r="K306" s="145"/>
      <c r="L306" s="145"/>
      <c r="M306" s="145"/>
      <c r="N306" s="145"/>
      <c r="O306" s="142"/>
      <c r="P306" s="142"/>
      <c r="Q306" s="142"/>
      <c r="R306" s="142"/>
      <c r="S306" s="142"/>
      <c r="T306" s="142"/>
      <c r="U306" s="143" t="str">
        <f t="shared" si="13"/>
        <v/>
      </c>
      <c r="V306" s="144"/>
    </row>
    <row r="307" spans="2:22" ht="33" customHeight="1" x14ac:dyDescent="0.3">
      <c r="B307" s="136">
        <f t="shared" si="14"/>
        <v>302</v>
      </c>
      <c r="C307" s="134"/>
      <c r="D307" s="132"/>
      <c r="E307" s="134"/>
      <c r="F307" s="318"/>
      <c r="G307" s="233" t="str">
        <f t="shared" si="12"/>
        <v/>
      </c>
      <c r="H307" s="233" t="str">
        <f>IF(ISBLANK($D307),"",IF(ISERROR(MATCH($U307,'Ent. Datos'!$V$6:$V$1015,0)),$U307,$W$3))</f>
        <v/>
      </c>
      <c r="I307" s="135"/>
      <c r="J307" s="136"/>
      <c r="K307" s="145"/>
      <c r="L307" s="145"/>
      <c r="M307" s="145"/>
      <c r="N307" s="145"/>
      <c r="O307" s="142"/>
      <c r="P307" s="142"/>
      <c r="Q307" s="142"/>
      <c r="R307" s="142"/>
      <c r="S307" s="142"/>
      <c r="T307" s="142"/>
      <c r="U307" s="143" t="str">
        <f t="shared" si="13"/>
        <v/>
      </c>
      <c r="V307" s="144"/>
    </row>
    <row r="308" spans="2:22" ht="33" customHeight="1" x14ac:dyDescent="0.3">
      <c r="B308" s="136">
        <f t="shared" si="14"/>
        <v>303</v>
      </c>
      <c r="C308" s="134"/>
      <c r="D308" s="132"/>
      <c r="E308" s="134"/>
      <c r="F308" s="318"/>
      <c r="G308" s="233" t="str">
        <f t="shared" si="12"/>
        <v/>
      </c>
      <c r="H308" s="233" t="str">
        <f>IF(ISBLANK($D308),"",IF(ISERROR(MATCH($U308,'Ent. Datos'!$V$6:$V$1015,0)),$U308,$W$3))</f>
        <v/>
      </c>
      <c r="I308" s="135"/>
      <c r="J308" s="136"/>
      <c r="K308" s="145"/>
      <c r="L308" s="145"/>
      <c r="M308" s="145"/>
      <c r="N308" s="145"/>
      <c r="O308" s="142"/>
      <c r="P308" s="142"/>
      <c r="Q308" s="142"/>
      <c r="R308" s="142"/>
      <c r="S308" s="142"/>
      <c r="T308" s="142"/>
      <c r="U308" s="143" t="str">
        <f t="shared" si="13"/>
        <v/>
      </c>
      <c r="V308" s="144"/>
    </row>
    <row r="309" spans="2:22" ht="33" customHeight="1" x14ac:dyDescent="0.3">
      <c r="B309" s="136">
        <f t="shared" si="14"/>
        <v>304</v>
      </c>
      <c r="C309" s="134"/>
      <c r="D309" s="132"/>
      <c r="E309" s="134"/>
      <c r="F309" s="318"/>
      <c r="G309" s="233" t="str">
        <f t="shared" si="12"/>
        <v/>
      </c>
      <c r="H309" s="233" t="str">
        <f>IF(ISBLANK($D309),"",IF(ISERROR(MATCH($U309,'Ent. Datos'!$V$6:$V$1015,0)),$U309,$W$3))</f>
        <v/>
      </c>
      <c r="I309" s="135"/>
      <c r="J309" s="136"/>
      <c r="K309" s="145"/>
      <c r="L309" s="145"/>
      <c r="M309" s="145"/>
      <c r="N309" s="145"/>
      <c r="O309" s="142"/>
      <c r="P309" s="142"/>
      <c r="Q309" s="142"/>
      <c r="R309" s="142"/>
      <c r="S309" s="142"/>
      <c r="T309" s="142"/>
      <c r="U309" s="143" t="str">
        <f t="shared" si="13"/>
        <v/>
      </c>
      <c r="V309" s="144"/>
    </row>
    <row r="310" spans="2:22" ht="33" customHeight="1" x14ac:dyDescent="0.3">
      <c r="B310" s="136">
        <f t="shared" si="14"/>
        <v>305</v>
      </c>
      <c r="C310" s="134"/>
      <c r="D310" s="132"/>
      <c r="E310" s="134"/>
      <c r="F310" s="318"/>
      <c r="G310" s="233" t="str">
        <f t="shared" si="12"/>
        <v/>
      </c>
      <c r="H310" s="233" t="str">
        <f>IF(ISBLANK($D310),"",IF(ISERROR(MATCH($U310,'Ent. Datos'!$V$6:$V$1015,0)),$U310,$W$3))</f>
        <v/>
      </c>
      <c r="I310" s="135"/>
      <c r="J310" s="136"/>
      <c r="K310" s="145"/>
      <c r="L310" s="145"/>
      <c r="M310" s="145"/>
      <c r="N310" s="145"/>
      <c r="O310" s="142"/>
      <c r="P310" s="142"/>
      <c r="Q310" s="142"/>
      <c r="R310" s="142"/>
      <c r="S310" s="142"/>
      <c r="T310" s="142"/>
      <c r="U310" s="143" t="str">
        <f t="shared" si="13"/>
        <v/>
      </c>
      <c r="V310" s="144"/>
    </row>
    <row r="311" spans="2:22" ht="33" customHeight="1" x14ac:dyDescent="0.3">
      <c r="B311" s="136">
        <f t="shared" si="14"/>
        <v>306</v>
      </c>
      <c r="C311" s="134"/>
      <c r="D311" s="132"/>
      <c r="E311" s="134"/>
      <c r="F311" s="318"/>
      <c r="G311" s="233" t="str">
        <f t="shared" si="12"/>
        <v/>
      </c>
      <c r="H311" s="233" t="str">
        <f>IF(ISBLANK($D311),"",IF(ISERROR(MATCH($U311,'Ent. Datos'!$V$6:$V$1015,0)),$U311,$W$3))</f>
        <v/>
      </c>
      <c r="I311" s="135"/>
      <c r="J311" s="136"/>
      <c r="K311" s="145"/>
      <c r="L311" s="145"/>
      <c r="M311" s="145"/>
      <c r="N311" s="145"/>
      <c r="O311" s="142"/>
      <c r="P311" s="142"/>
      <c r="Q311" s="142"/>
      <c r="R311" s="142"/>
      <c r="S311" s="142"/>
      <c r="T311" s="142"/>
      <c r="U311" s="143" t="str">
        <f t="shared" si="13"/>
        <v/>
      </c>
      <c r="V311" s="144"/>
    </row>
    <row r="312" spans="2:22" ht="33" customHeight="1" x14ac:dyDescent="0.3">
      <c r="B312" s="136">
        <f t="shared" si="14"/>
        <v>307</v>
      </c>
      <c r="C312" s="134"/>
      <c r="D312" s="132"/>
      <c r="E312" s="134"/>
      <c r="F312" s="318"/>
      <c r="G312" s="233" t="str">
        <f t="shared" si="12"/>
        <v/>
      </c>
      <c r="H312" s="233" t="str">
        <f>IF(ISBLANK($D312),"",IF(ISERROR(MATCH($U312,'Ent. Datos'!$V$6:$V$1015,0)),$U312,$W$3))</f>
        <v/>
      </c>
      <c r="I312" s="135"/>
      <c r="J312" s="136"/>
      <c r="K312" s="145"/>
      <c r="L312" s="145"/>
      <c r="M312" s="145"/>
      <c r="N312" s="145"/>
      <c r="O312" s="142"/>
      <c r="P312" s="142"/>
      <c r="Q312" s="142"/>
      <c r="R312" s="142"/>
      <c r="S312" s="142"/>
      <c r="T312" s="142"/>
      <c r="U312" s="143" t="str">
        <f t="shared" si="13"/>
        <v/>
      </c>
      <c r="V312" s="144"/>
    </row>
    <row r="313" spans="2:22" ht="33" customHeight="1" x14ac:dyDescent="0.3">
      <c r="B313" s="136">
        <f t="shared" si="14"/>
        <v>308</v>
      </c>
      <c r="C313" s="134"/>
      <c r="D313" s="132"/>
      <c r="E313" s="134"/>
      <c r="F313" s="318"/>
      <c r="G313" s="233" t="str">
        <f t="shared" si="12"/>
        <v/>
      </c>
      <c r="H313" s="233" t="str">
        <f>IF(ISBLANK($D313),"",IF(ISERROR(MATCH($U313,'Ent. Datos'!$V$6:$V$1015,0)),$U313,$W$3))</f>
        <v/>
      </c>
      <c r="I313" s="135"/>
      <c r="J313" s="136"/>
      <c r="K313" s="145"/>
      <c r="L313" s="145"/>
      <c r="M313" s="145"/>
      <c r="N313" s="145"/>
      <c r="O313" s="142"/>
      <c r="P313" s="142"/>
      <c r="Q313" s="142"/>
      <c r="R313" s="142"/>
      <c r="S313" s="142"/>
      <c r="T313" s="142"/>
      <c r="U313" s="143" t="str">
        <f t="shared" si="13"/>
        <v/>
      </c>
      <c r="V313" s="144"/>
    </row>
    <row r="314" spans="2:22" ht="33" customHeight="1" x14ac:dyDescent="0.3">
      <c r="B314" s="136">
        <f t="shared" si="14"/>
        <v>309</v>
      </c>
      <c r="C314" s="134"/>
      <c r="D314" s="132"/>
      <c r="E314" s="134"/>
      <c r="F314" s="318"/>
      <c r="G314" s="233" t="str">
        <f t="shared" si="12"/>
        <v/>
      </c>
      <c r="H314" s="233" t="str">
        <f>IF(ISBLANK($D314),"",IF(ISERROR(MATCH($U314,'Ent. Datos'!$V$6:$V$1015,0)),$U314,$W$3))</f>
        <v/>
      </c>
      <c r="I314" s="135"/>
      <c r="J314" s="136"/>
      <c r="K314" s="145"/>
      <c r="L314" s="145"/>
      <c r="M314" s="145"/>
      <c r="N314" s="145"/>
      <c r="O314" s="142"/>
      <c r="P314" s="142"/>
      <c r="Q314" s="142"/>
      <c r="R314" s="142"/>
      <c r="S314" s="142"/>
      <c r="T314" s="142"/>
      <c r="U314" s="143" t="str">
        <f t="shared" si="13"/>
        <v/>
      </c>
      <c r="V314" s="144"/>
    </row>
    <row r="315" spans="2:22" ht="33" customHeight="1" x14ac:dyDescent="0.3">
      <c r="B315" s="136">
        <f t="shared" si="14"/>
        <v>310</v>
      </c>
      <c r="C315" s="134"/>
      <c r="D315" s="132"/>
      <c r="E315" s="134"/>
      <c r="F315" s="318"/>
      <c r="G315" s="233" t="str">
        <f t="shared" si="12"/>
        <v/>
      </c>
      <c r="H315" s="233" t="str">
        <f>IF(ISBLANK($D315),"",IF(ISERROR(MATCH($U315,'Ent. Datos'!$V$6:$V$1015,0)),$U315,$W$3))</f>
        <v/>
      </c>
      <c r="I315" s="135"/>
      <c r="J315" s="136"/>
      <c r="K315" s="145"/>
      <c r="L315" s="145"/>
      <c r="M315" s="145"/>
      <c r="N315" s="145"/>
      <c r="O315" s="142"/>
      <c r="P315" s="142"/>
      <c r="Q315" s="142"/>
      <c r="R315" s="142"/>
      <c r="S315" s="142"/>
      <c r="T315" s="142"/>
      <c r="U315" s="143" t="str">
        <f t="shared" si="13"/>
        <v/>
      </c>
      <c r="V315" s="144"/>
    </row>
    <row r="316" spans="2:22" ht="33" customHeight="1" x14ac:dyDescent="0.3">
      <c r="B316" s="136">
        <f t="shared" si="14"/>
        <v>311</v>
      </c>
      <c r="C316" s="134"/>
      <c r="D316" s="132"/>
      <c r="E316" s="134"/>
      <c r="F316" s="318"/>
      <c r="G316" s="233" t="str">
        <f t="shared" si="12"/>
        <v/>
      </c>
      <c r="H316" s="233" t="str">
        <f>IF(ISBLANK($D316),"",IF(ISERROR(MATCH($U316,'Ent. Datos'!$V$6:$V$1015,0)),$U316,$W$3))</f>
        <v/>
      </c>
      <c r="I316" s="135"/>
      <c r="J316" s="136"/>
      <c r="K316" s="145"/>
      <c r="L316" s="145"/>
      <c r="M316" s="145"/>
      <c r="N316" s="145"/>
      <c r="O316" s="142"/>
      <c r="P316" s="142"/>
      <c r="Q316" s="142"/>
      <c r="R316" s="142"/>
      <c r="S316" s="142"/>
      <c r="T316" s="142"/>
      <c r="U316" s="143" t="str">
        <f t="shared" si="13"/>
        <v/>
      </c>
      <c r="V316" s="144"/>
    </row>
    <row r="317" spans="2:22" ht="33" customHeight="1" x14ac:dyDescent="0.3">
      <c r="B317" s="136">
        <f t="shared" si="14"/>
        <v>312</v>
      </c>
      <c r="C317" s="134"/>
      <c r="D317" s="132"/>
      <c r="E317" s="134"/>
      <c r="F317" s="318"/>
      <c r="G317" s="233" t="str">
        <f t="shared" si="12"/>
        <v/>
      </c>
      <c r="H317" s="233" t="str">
        <f>IF(ISBLANK($D317),"",IF(ISERROR(MATCH($U317,'Ent. Datos'!$V$6:$V$1015,0)),$U317,$W$3))</f>
        <v/>
      </c>
      <c r="I317" s="135"/>
      <c r="J317" s="136"/>
      <c r="K317" s="145"/>
      <c r="L317" s="145"/>
      <c r="M317" s="145"/>
      <c r="N317" s="145"/>
      <c r="O317" s="142"/>
      <c r="P317" s="142"/>
      <c r="Q317" s="142"/>
      <c r="R317" s="142"/>
      <c r="S317" s="142"/>
      <c r="T317" s="142"/>
      <c r="U317" s="143" t="str">
        <f t="shared" si="13"/>
        <v/>
      </c>
      <c r="V317" s="144"/>
    </row>
    <row r="318" spans="2:22" ht="33" customHeight="1" x14ac:dyDescent="0.3">
      <c r="B318" s="136">
        <f t="shared" si="14"/>
        <v>313</v>
      </c>
      <c r="C318" s="134"/>
      <c r="D318" s="132"/>
      <c r="E318" s="134"/>
      <c r="F318" s="318"/>
      <c r="G318" s="233" t="str">
        <f t="shared" si="12"/>
        <v/>
      </c>
      <c r="H318" s="233" t="str">
        <f>IF(ISBLANK($D318),"",IF(ISERROR(MATCH($U318,'Ent. Datos'!$V$6:$V$1015,0)),$U318,$W$3))</f>
        <v/>
      </c>
      <c r="I318" s="135"/>
      <c r="J318" s="136"/>
      <c r="K318" s="145"/>
      <c r="L318" s="145"/>
      <c r="M318" s="145"/>
      <c r="N318" s="145"/>
      <c r="O318" s="142"/>
      <c r="P318" s="142"/>
      <c r="Q318" s="142"/>
      <c r="R318" s="142"/>
      <c r="S318" s="142"/>
      <c r="T318" s="142"/>
      <c r="U318" s="143" t="str">
        <f t="shared" si="13"/>
        <v/>
      </c>
      <c r="V318" s="144"/>
    </row>
    <row r="319" spans="2:22" ht="33" customHeight="1" x14ac:dyDescent="0.3">
      <c r="B319" s="136">
        <f t="shared" si="14"/>
        <v>314</v>
      </c>
      <c r="C319" s="134"/>
      <c r="D319" s="132"/>
      <c r="E319" s="134"/>
      <c r="F319" s="318"/>
      <c r="G319" s="233" t="str">
        <f t="shared" si="12"/>
        <v/>
      </c>
      <c r="H319" s="233" t="str">
        <f>IF(ISBLANK($D319),"",IF(ISERROR(MATCH($U319,'Ent. Datos'!$V$6:$V$1015,0)),$U319,$W$3))</f>
        <v/>
      </c>
      <c r="I319" s="135"/>
      <c r="J319" s="136"/>
      <c r="K319" s="145"/>
      <c r="L319" s="145"/>
      <c r="M319" s="145"/>
      <c r="N319" s="145"/>
      <c r="O319" s="142"/>
      <c r="P319" s="142"/>
      <c r="Q319" s="142"/>
      <c r="R319" s="142"/>
      <c r="S319" s="142"/>
      <c r="T319" s="142"/>
      <c r="U319" s="143" t="str">
        <f t="shared" si="13"/>
        <v/>
      </c>
      <c r="V319" s="144"/>
    </row>
    <row r="320" spans="2:22" ht="33" customHeight="1" x14ac:dyDescent="0.3">
      <c r="B320" s="136">
        <f t="shared" si="14"/>
        <v>315</v>
      </c>
      <c r="C320" s="134"/>
      <c r="D320" s="132"/>
      <c r="E320" s="134"/>
      <c r="F320" s="318"/>
      <c r="G320" s="233" t="str">
        <f t="shared" si="12"/>
        <v/>
      </c>
      <c r="H320" s="233" t="str">
        <f>IF(ISBLANK($D320),"",IF(ISERROR(MATCH($U320,'Ent. Datos'!$V$6:$V$1015,0)),$U320,$W$3))</f>
        <v/>
      </c>
      <c r="I320" s="135"/>
      <c r="J320" s="136"/>
      <c r="K320" s="145"/>
      <c r="L320" s="145"/>
      <c r="M320" s="145"/>
      <c r="N320" s="145"/>
      <c r="O320" s="142"/>
      <c r="P320" s="142"/>
      <c r="Q320" s="142"/>
      <c r="R320" s="142"/>
      <c r="S320" s="142"/>
      <c r="T320" s="142"/>
      <c r="U320" s="143" t="str">
        <f t="shared" si="13"/>
        <v/>
      </c>
      <c r="V320" s="144"/>
    </row>
    <row r="321" spans="2:22" ht="33" customHeight="1" x14ac:dyDescent="0.3">
      <c r="B321" s="136">
        <f t="shared" si="14"/>
        <v>316</v>
      </c>
      <c r="C321" s="134"/>
      <c r="D321" s="132"/>
      <c r="E321" s="134"/>
      <c r="F321" s="318"/>
      <c r="G321" s="233" t="str">
        <f t="shared" si="12"/>
        <v/>
      </c>
      <c r="H321" s="233" t="str">
        <f>IF(ISBLANK($D321),"",IF(ISERROR(MATCH($U321,'Ent. Datos'!$V$6:$V$1015,0)),$U321,$W$3))</f>
        <v/>
      </c>
      <c r="I321" s="135"/>
      <c r="J321" s="136"/>
      <c r="K321" s="145"/>
      <c r="L321" s="145"/>
      <c r="M321" s="145"/>
      <c r="N321" s="145"/>
      <c r="O321" s="142"/>
      <c r="P321" s="142"/>
      <c r="Q321" s="142"/>
      <c r="R321" s="142"/>
      <c r="S321" s="142"/>
      <c r="T321" s="142"/>
      <c r="U321" s="143" t="str">
        <f t="shared" si="13"/>
        <v/>
      </c>
      <c r="V321" s="144"/>
    </row>
    <row r="322" spans="2:22" ht="33" customHeight="1" x14ac:dyDescent="0.3">
      <c r="B322" s="136">
        <f t="shared" si="14"/>
        <v>317</v>
      </c>
      <c r="C322" s="134"/>
      <c r="D322" s="132"/>
      <c r="E322" s="134"/>
      <c r="F322" s="318"/>
      <c r="G322" s="233" t="str">
        <f t="shared" si="12"/>
        <v/>
      </c>
      <c r="H322" s="233" t="str">
        <f>IF(ISBLANK($D322),"",IF(ISERROR(MATCH($U322,'Ent. Datos'!$V$6:$V$1015,0)),$U322,$W$3))</f>
        <v/>
      </c>
      <c r="I322" s="135"/>
      <c r="J322" s="136"/>
      <c r="K322" s="145"/>
      <c r="L322" s="145"/>
      <c r="M322" s="145"/>
      <c r="N322" s="145"/>
      <c r="O322" s="142"/>
      <c r="P322" s="142"/>
      <c r="Q322" s="142"/>
      <c r="R322" s="142"/>
      <c r="S322" s="142"/>
      <c r="T322" s="142"/>
      <c r="U322" s="143" t="str">
        <f t="shared" si="13"/>
        <v/>
      </c>
      <c r="V322" s="144"/>
    </row>
    <row r="323" spans="2:22" ht="33" customHeight="1" x14ac:dyDescent="0.3">
      <c r="B323" s="136">
        <f t="shared" si="14"/>
        <v>318</v>
      </c>
      <c r="C323" s="134"/>
      <c r="D323" s="132"/>
      <c r="E323" s="134"/>
      <c r="F323" s="318"/>
      <c r="G323" s="233" t="str">
        <f t="shared" si="12"/>
        <v/>
      </c>
      <c r="H323" s="233" t="str">
        <f>IF(ISBLANK($D323),"",IF(ISERROR(MATCH($U323,'Ent. Datos'!$V$6:$V$1015,0)),$U323,$W$3))</f>
        <v/>
      </c>
      <c r="I323" s="135"/>
      <c r="J323" s="136"/>
      <c r="K323" s="145"/>
      <c r="L323" s="145"/>
      <c r="M323" s="145"/>
      <c r="N323" s="145"/>
      <c r="O323" s="142"/>
      <c r="P323" s="142"/>
      <c r="Q323" s="142"/>
      <c r="R323" s="142"/>
      <c r="S323" s="142"/>
      <c r="T323" s="142"/>
      <c r="U323" s="143" t="str">
        <f t="shared" si="13"/>
        <v/>
      </c>
      <c r="V323" s="144"/>
    </row>
    <row r="324" spans="2:22" ht="33" customHeight="1" x14ac:dyDescent="0.3">
      <c r="B324" s="136">
        <f t="shared" si="14"/>
        <v>319</v>
      </c>
      <c r="C324" s="134"/>
      <c r="D324" s="132"/>
      <c r="E324" s="134"/>
      <c r="F324" s="318"/>
      <c r="G324" s="233" t="str">
        <f t="shared" si="12"/>
        <v/>
      </c>
      <c r="H324" s="233" t="str">
        <f>IF(ISBLANK($D324),"",IF(ISERROR(MATCH($U324,'Ent. Datos'!$V$6:$V$1015,0)),$U324,$W$3))</f>
        <v/>
      </c>
      <c r="I324" s="135"/>
      <c r="J324" s="136"/>
      <c r="K324" s="145"/>
      <c r="L324" s="145"/>
      <c r="M324" s="145"/>
      <c r="N324" s="145"/>
      <c r="O324" s="142"/>
      <c r="P324" s="142"/>
      <c r="Q324" s="142"/>
      <c r="R324" s="142"/>
      <c r="S324" s="142"/>
      <c r="T324" s="142"/>
      <c r="U324" s="143" t="str">
        <f t="shared" si="13"/>
        <v/>
      </c>
      <c r="V324" s="144"/>
    </row>
    <row r="325" spans="2:22" ht="33" customHeight="1" x14ac:dyDescent="0.3">
      <c r="B325" s="136">
        <f t="shared" si="14"/>
        <v>320</v>
      </c>
      <c r="C325" s="134"/>
      <c r="D325" s="132"/>
      <c r="E325" s="134"/>
      <c r="F325" s="318"/>
      <c r="G325" s="233" t="str">
        <f t="shared" si="12"/>
        <v/>
      </c>
      <c r="H325" s="233" t="str">
        <f>IF(ISBLANK($D325),"",IF(ISERROR(MATCH($U325,'Ent. Datos'!$V$6:$V$1015,0)),$U325,$W$3))</f>
        <v/>
      </c>
      <c r="I325" s="135"/>
      <c r="J325" s="136"/>
      <c r="K325" s="145"/>
      <c r="L325" s="145"/>
      <c r="M325" s="145"/>
      <c r="N325" s="145"/>
      <c r="O325" s="142"/>
      <c r="P325" s="142"/>
      <c r="Q325" s="142"/>
      <c r="R325" s="142"/>
      <c r="S325" s="142"/>
      <c r="T325" s="142"/>
      <c r="U325" s="143" t="str">
        <f t="shared" si="13"/>
        <v/>
      </c>
      <c r="V325" s="144"/>
    </row>
    <row r="326" spans="2:22" ht="33" customHeight="1" x14ac:dyDescent="0.3">
      <c r="B326" s="136">
        <f t="shared" si="14"/>
        <v>321</v>
      </c>
      <c r="C326" s="134"/>
      <c r="D326" s="132"/>
      <c r="E326" s="134"/>
      <c r="F326" s="318"/>
      <c r="G326" s="233" t="str">
        <f t="shared" ref="G326:G389" si="15">IF($V$3-$F326&gt;$V$1,$U326,"")</f>
        <v/>
      </c>
      <c r="H326" s="233" t="str">
        <f>IF(ISBLANK($D326),"",IF(ISERROR(MATCH($U326,'Ent. Datos'!$V$6:$V$1015,0)),$U326,$W$3))</f>
        <v/>
      </c>
      <c r="I326" s="135"/>
      <c r="J326" s="136"/>
      <c r="K326" s="145"/>
      <c r="L326" s="145"/>
      <c r="M326" s="145"/>
      <c r="N326" s="145"/>
      <c r="O326" s="142"/>
      <c r="P326" s="142"/>
      <c r="Q326" s="142"/>
      <c r="R326" s="142"/>
      <c r="S326" s="142"/>
      <c r="T326" s="142"/>
      <c r="U326" s="143" t="str">
        <f t="shared" ref="U326:U389" si="16">TEXT(TRIM(CLEAN($D326)),"??????")</f>
        <v/>
      </c>
      <c r="V326" s="144"/>
    </row>
    <row r="327" spans="2:22" ht="33" customHeight="1" x14ac:dyDescent="0.3">
      <c r="B327" s="136">
        <f t="shared" ref="B327:B390" si="17">ROW($A327)-ROW($A$5)</f>
        <v>322</v>
      </c>
      <c r="C327" s="134"/>
      <c r="D327" s="132"/>
      <c r="E327" s="134"/>
      <c r="F327" s="318"/>
      <c r="G327" s="233" t="str">
        <f t="shared" si="15"/>
        <v/>
      </c>
      <c r="H327" s="233" t="str">
        <f>IF(ISBLANK($D327),"",IF(ISERROR(MATCH($U327,'Ent. Datos'!$V$6:$V$1015,0)),$U327,$W$3))</f>
        <v/>
      </c>
      <c r="I327" s="135"/>
      <c r="J327" s="136"/>
      <c r="K327" s="145"/>
      <c r="L327" s="145"/>
      <c r="M327" s="145"/>
      <c r="N327" s="145"/>
      <c r="O327" s="142"/>
      <c r="P327" s="142"/>
      <c r="Q327" s="142"/>
      <c r="R327" s="142"/>
      <c r="S327" s="142"/>
      <c r="T327" s="142"/>
      <c r="U327" s="143" t="str">
        <f t="shared" si="16"/>
        <v/>
      </c>
      <c r="V327" s="144"/>
    </row>
    <row r="328" spans="2:22" ht="33" customHeight="1" x14ac:dyDescent="0.3">
      <c r="B328" s="136">
        <f t="shared" si="17"/>
        <v>323</v>
      </c>
      <c r="C328" s="134"/>
      <c r="D328" s="132"/>
      <c r="E328" s="134"/>
      <c r="F328" s="318"/>
      <c r="G328" s="233" t="str">
        <f t="shared" si="15"/>
        <v/>
      </c>
      <c r="H328" s="233" t="str">
        <f>IF(ISBLANK($D328),"",IF(ISERROR(MATCH($U328,'Ent. Datos'!$V$6:$V$1015,0)),$U328,$W$3))</f>
        <v/>
      </c>
      <c r="I328" s="135"/>
      <c r="J328" s="136"/>
      <c r="K328" s="145"/>
      <c r="L328" s="145"/>
      <c r="M328" s="145"/>
      <c r="N328" s="145"/>
      <c r="O328" s="142"/>
      <c r="P328" s="142"/>
      <c r="Q328" s="142"/>
      <c r="R328" s="142"/>
      <c r="S328" s="142"/>
      <c r="T328" s="142"/>
      <c r="U328" s="143" t="str">
        <f t="shared" si="16"/>
        <v/>
      </c>
      <c r="V328" s="144"/>
    </row>
    <row r="329" spans="2:22" ht="33" customHeight="1" x14ac:dyDescent="0.3">
      <c r="B329" s="136">
        <f t="shared" si="17"/>
        <v>324</v>
      </c>
      <c r="C329" s="134"/>
      <c r="D329" s="132"/>
      <c r="E329" s="134"/>
      <c r="F329" s="318"/>
      <c r="G329" s="233" t="str">
        <f t="shared" si="15"/>
        <v/>
      </c>
      <c r="H329" s="233" t="str">
        <f>IF(ISBLANK($D329),"",IF(ISERROR(MATCH($U329,'Ent. Datos'!$V$6:$V$1015,0)),$U329,$W$3))</f>
        <v/>
      </c>
      <c r="I329" s="135"/>
      <c r="J329" s="136"/>
      <c r="K329" s="145"/>
      <c r="L329" s="145"/>
      <c r="M329" s="145"/>
      <c r="N329" s="145"/>
      <c r="O329" s="142"/>
      <c r="P329" s="142"/>
      <c r="Q329" s="142"/>
      <c r="R329" s="142"/>
      <c r="S329" s="142"/>
      <c r="T329" s="142"/>
      <c r="U329" s="143" t="str">
        <f t="shared" si="16"/>
        <v/>
      </c>
      <c r="V329" s="144"/>
    </row>
    <row r="330" spans="2:22" ht="33" customHeight="1" x14ac:dyDescent="0.3">
      <c r="B330" s="136">
        <f t="shared" si="17"/>
        <v>325</v>
      </c>
      <c r="C330" s="134"/>
      <c r="D330" s="132"/>
      <c r="E330" s="134"/>
      <c r="F330" s="318"/>
      <c r="G330" s="233" t="str">
        <f t="shared" si="15"/>
        <v/>
      </c>
      <c r="H330" s="233" t="str">
        <f>IF(ISBLANK($D330),"",IF(ISERROR(MATCH($U330,'Ent. Datos'!$V$6:$V$1015,0)),$U330,$W$3))</f>
        <v/>
      </c>
      <c r="I330" s="135"/>
      <c r="J330" s="136"/>
      <c r="K330" s="145"/>
      <c r="L330" s="145"/>
      <c r="M330" s="145"/>
      <c r="N330" s="145"/>
      <c r="O330" s="142"/>
      <c r="P330" s="142"/>
      <c r="Q330" s="142"/>
      <c r="R330" s="142"/>
      <c r="S330" s="142"/>
      <c r="T330" s="142"/>
      <c r="U330" s="143" t="str">
        <f t="shared" si="16"/>
        <v/>
      </c>
      <c r="V330" s="144"/>
    </row>
    <row r="331" spans="2:22" ht="33" customHeight="1" x14ac:dyDescent="0.3">
      <c r="B331" s="136">
        <f t="shared" si="17"/>
        <v>326</v>
      </c>
      <c r="C331" s="134"/>
      <c r="D331" s="132"/>
      <c r="E331" s="134"/>
      <c r="F331" s="318"/>
      <c r="G331" s="233" t="str">
        <f t="shared" si="15"/>
        <v/>
      </c>
      <c r="H331" s="233" t="str">
        <f>IF(ISBLANK($D331),"",IF(ISERROR(MATCH($U331,'Ent. Datos'!$V$6:$V$1015,0)),$U331,$W$3))</f>
        <v/>
      </c>
      <c r="I331" s="135"/>
      <c r="J331" s="136"/>
      <c r="K331" s="145"/>
      <c r="L331" s="145"/>
      <c r="M331" s="145"/>
      <c r="N331" s="145"/>
      <c r="O331" s="142"/>
      <c r="P331" s="142"/>
      <c r="Q331" s="142"/>
      <c r="R331" s="142"/>
      <c r="S331" s="142"/>
      <c r="T331" s="142"/>
      <c r="U331" s="143" t="str">
        <f t="shared" si="16"/>
        <v/>
      </c>
      <c r="V331" s="144"/>
    </row>
    <row r="332" spans="2:22" ht="33" customHeight="1" x14ac:dyDescent="0.3">
      <c r="B332" s="136">
        <f t="shared" si="17"/>
        <v>327</v>
      </c>
      <c r="C332" s="134"/>
      <c r="D332" s="132"/>
      <c r="E332" s="134"/>
      <c r="F332" s="318"/>
      <c r="G332" s="233" t="str">
        <f t="shared" si="15"/>
        <v/>
      </c>
      <c r="H332" s="233" t="str">
        <f>IF(ISBLANK($D332),"",IF(ISERROR(MATCH($U332,'Ent. Datos'!$V$6:$V$1015,0)),$U332,$W$3))</f>
        <v/>
      </c>
      <c r="I332" s="135"/>
      <c r="J332" s="136"/>
      <c r="K332" s="145"/>
      <c r="L332" s="145"/>
      <c r="M332" s="145"/>
      <c r="N332" s="145"/>
      <c r="O332" s="142"/>
      <c r="P332" s="142"/>
      <c r="Q332" s="142"/>
      <c r="R332" s="142"/>
      <c r="S332" s="142"/>
      <c r="T332" s="142"/>
      <c r="U332" s="143" t="str">
        <f t="shared" si="16"/>
        <v/>
      </c>
      <c r="V332" s="144"/>
    </row>
    <row r="333" spans="2:22" ht="33" customHeight="1" x14ac:dyDescent="0.3">
      <c r="B333" s="136">
        <f t="shared" si="17"/>
        <v>328</v>
      </c>
      <c r="C333" s="134"/>
      <c r="D333" s="132"/>
      <c r="E333" s="134"/>
      <c r="F333" s="318"/>
      <c r="G333" s="233" t="str">
        <f t="shared" si="15"/>
        <v/>
      </c>
      <c r="H333" s="233" t="str">
        <f>IF(ISBLANK($D333),"",IF(ISERROR(MATCH($U333,'Ent. Datos'!$V$6:$V$1015,0)),$U333,$W$3))</f>
        <v/>
      </c>
      <c r="I333" s="135"/>
      <c r="J333" s="136"/>
      <c r="K333" s="145"/>
      <c r="L333" s="145"/>
      <c r="M333" s="145"/>
      <c r="N333" s="145"/>
      <c r="O333" s="142"/>
      <c r="P333" s="142"/>
      <c r="Q333" s="142"/>
      <c r="R333" s="142"/>
      <c r="S333" s="142"/>
      <c r="T333" s="142"/>
      <c r="U333" s="143" t="str">
        <f t="shared" si="16"/>
        <v/>
      </c>
      <c r="V333" s="144"/>
    </row>
    <row r="334" spans="2:22" ht="33" customHeight="1" x14ac:dyDescent="0.3">
      <c r="B334" s="136">
        <f t="shared" si="17"/>
        <v>329</v>
      </c>
      <c r="C334" s="134"/>
      <c r="D334" s="132"/>
      <c r="E334" s="134"/>
      <c r="F334" s="318"/>
      <c r="G334" s="233" t="str">
        <f t="shared" si="15"/>
        <v/>
      </c>
      <c r="H334" s="233" t="str">
        <f>IF(ISBLANK($D334),"",IF(ISERROR(MATCH($U334,'Ent. Datos'!$V$6:$V$1015,0)),$U334,$W$3))</f>
        <v/>
      </c>
      <c r="I334" s="135"/>
      <c r="J334" s="136"/>
      <c r="K334" s="145"/>
      <c r="L334" s="145"/>
      <c r="M334" s="145"/>
      <c r="N334" s="145"/>
      <c r="O334" s="142"/>
      <c r="P334" s="142"/>
      <c r="Q334" s="142"/>
      <c r="R334" s="142"/>
      <c r="S334" s="142"/>
      <c r="T334" s="142"/>
      <c r="U334" s="143" t="str">
        <f t="shared" si="16"/>
        <v/>
      </c>
      <c r="V334" s="144"/>
    </row>
    <row r="335" spans="2:22" ht="33" customHeight="1" x14ac:dyDescent="0.3">
      <c r="B335" s="136">
        <f t="shared" si="17"/>
        <v>330</v>
      </c>
      <c r="C335" s="134"/>
      <c r="D335" s="132"/>
      <c r="E335" s="134"/>
      <c r="F335" s="318"/>
      <c r="G335" s="233" t="str">
        <f t="shared" si="15"/>
        <v/>
      </c>
      <c r="H335" s="233" t="str">
        <f>IF(ISBLANK($D335),"",IF(ISERROR(MATCH($U335,'Ent. Datos'!$V$6:$V$1015,0)),$U335,$W$3))</f>
        <v/>
      </c>
      <c r="I335" s="135"/>
      <c r="J335" s="136"/>
      <c r="K335" s="145"/>
      <c r="L335" s="145"/>
      <c r="M335" s="145"/>
      <c r="N335" s="145"/>
      <c r="O335" s="142"/>
      <c r="P335" s="142"/>
      <c r="Q335" s="142"/>
      <c r="R335" s="142"/>
      <c r="S335" s="142"/>
      <c r="T335" s="142"/>
      <c r="U335" s="143" t="str">
        <f t="shared" si="16"/>
        <v/>
      </c>
      <c r="V335" s="144"/>
    </row>
    <row r="336" spans="2:22" ht="33" customHeight="1" x14ac:dyDescent="0.3">
      <c r="B336" s="136">
        <f t="shared" si="17"/>
        <v>331</v>
      </c>
      <c r="C336" s="134"/>
      <c r="D336" s="132"/>
      <c r="E336" s="134"/>
      <c r="F336" s="318"/>
      <c r="G336" s="233" t="str">
        <f t="shared" si="15"/>
        <v/>
      </c>
      <c r="H336" s="233" t="str">
        <f>IF(ISBLANK($D336),"",IF(ISERROR(MATCH($U336,'Ent. Datos'!$V$6:$V$1015,0)),$U336,$W$3))</f>
        <v/>
      </c>
      <c r="I336" s="135"/>
      <c r="J336" s="136"/>
      <c r="K336" s="145"/>
      <c r="L336" s="145"/>
      <c r="M336" s="145"/>
      <c r="N336" s="145"/>
      <c r="O336" s="142"/>
      <c r="P336" s="142"/>
      <c r="Q336" s="142"/>
      <c r="R336" s="142"/>
      <c r="S336" s="142"/>
      <c r="T336" s="142"/>
      <c r="U336" s="143" t="str">
        <f t="shared" si="16"/>
        <v/>
      </c>
      <c r="V336" s="144"/>
    </row>
    <row r="337" spans="2:22" ht="33" customHeight="1" x14ac:dyDescent="0.3">
      <c r="B337" s="136">
        <f t="shared" si="17"/>
        <v>332</v>
      </c>
      <c r="C337" s="134"/>
      <c r="D337" s="132"/>
      <c r="E337" s="134"/>
      <c r="F337" s="318"/>
      <c r="G337" s="233" t="str">
        <f t="shared" si="15"/>
        <v/>
      </c>
      <c r="H337" s="233" t="str">
        <f>IF(ISBLANK($D337),"",IF(ISERROR(MATCH($U337,'Ent. Datos'!$V$6:$V$1015,0)),$U337,$W$3))</f>
        <v/>
      </c>
      <c r="I337" s="135"/>
      <c r="J337" s="136"/>
      <c r="K337" s="145"/>
      <c r="L337" s="145"/>
      <c r="M337" s="145"/>
      <c r="N337" s="145"/>
      <c r="O337" s="142"/>
      <c r="P337" s="142"/>
      <c r="Q337" s="142"/>
      <c r="R337" s="142"/>
      <c r="S337" s="142"/>
      <c r="T337" s="142"/>
      <c r="U337" s="143" t="str">
        <f t="shared" si="16"/>
        <v/>
      </c>
      <c r="V337" s="144"/>
    </row>
    <row r="338" spans="2:22" ht="33" customHeight="1" x14ac:dyDescent="0.3">
      <c r="B338" s="136">
        <f t="shared" si="17"/>
        <v>333</v>
      </c>
      <c r="C338" s="134"/>
      <c r="D338" s="132"/>
      <c r="E338" s="134"/>
      <c r="F338" s="318"/>
      <c r="G338" s="233" t="str">
        <f t="shared" si="15"/>
        <v/>
      </c>
      <c r="H338" s="233" t="str">
        <f>IF(ISBLANK($D338),"",IF(ISERROR(MATCH($U338,'Ent. Datos'!$V$6:$V$1015,0)),$U338,$W$3))</f>
        <v/>
      </c>
      <c r="I338" s="135"/>
      <c r="J338" s="136"/>
      <c r="K338" s="145"/>
      <c r="L338" s="145"/>
      <c r="M338" s="145"/>
      <c r="N338" s="145"/>
      <c r="O338" s="142"/>
      <c r="P338" s="142"/>
      <c r="Q338" s="142"/>
      <c r="R338" s="142"/>
      <c r="S338" s="142"/>
      <c r="T338" s="142"/>
      <c r="U338" s="143" t="str">
        <f t="shared" si="16"/>
        <v/>
      </c>
      <c r="V338" s="144"/>
    </row>
    <row r="339" spans="2:22" ht="33" customHeight="1" x14ac:dyDescent="0.3">
      <c r="B339" s="136">
        <f t="shared" si="17"/>
        <v>334</v>
      </c>
      <c r="C339" s="134"/>
      <c r="D339" s="132"/>
      <c r="E339" s="134"/>
      <c r="F339" s="318"/>
      <c r="G339" s="233" t="str">
        <f t="shared" si="15"/>
        <v/>
      </c>
      <c r="H339" s="233" t="str">
        <f>IF(ISBLANK($D339),"",IF(ISERROR(MATCH($U339,'Ent. Datos'!$V$6:$V$1015,0)),$U339,$W$3))</f>
        <v/>
      </c>
      <c r="I339" s="135"/>
      <c r="J339" s="136"/>
      <c r="K339" s="145"/>
      <c r="L339" s="145"/>
      <c r="M339" s="145"/>
      <c r="N339" s="145"/>
      <c r="O339" s="142"/>
      <c r="P339" s="142"/>
      <c r="Q339" s="142"/>
      <c r="R339" s="142"/>
      <c r="S339" s="142"/>
      <c r="T339" s="142"/>
      <c r="U339" s="143" t="str">
        <f t="shared" si="16"/>
        <v/>
      </c>
      <c r="V339" s="144"/>
    </row>
    <row r="340" spans="2:22" ht="33" customHeight="1" x14ac:dyDescent="0.3">
      <c r="B340" s="136">
        <f t="shared" si="17"/>
        <v>335</v>
      </c>
      <c r="C340" s="134"/>
      <c r="D340" s="132"/>
      <c r="E340" s="134"/>
      <c r="F340" s="318"/>
      <c r="G340" s="233" t="str">
        <f t="shared" si="15"/>
        <v/>
      </c>
      <c r="H340" s="233" t="str">
        <f>IF(ISBLANK($D340),"",IF(ISERROR(MATCH($U340,'Ent. Datos'!$V$6:$V$1015,0)),$U340,$W$3))</f>
        <v/>
      </c>
      <c r="I340" s="135"/>
      <c r="J340" s="136"/>
      <c r="K340" s="145"/>
      <c r="L340" s="145"/>
      <c r="M340" s="145"/>
      <c r="N340" s="145"/>
      <c r="O340" s="142"/>
      <c r="P340" s="142"/>
      <c r="Q340" s="142"/>
      <c r="R340" s="142"/>
      <c r="S340" s="142"/>
      <c r="T340" s="142"/>
      <c r="U340" s="143" t="str">
        <f t="shared" si="16"/>
        <v/>
      </c>
      <c r="V340" s="144"/>
    </row>
    <row r="341" spans="2:22" ht="33" customHeight="1" x14ac:dyDescent="0.3">
      <c r="B341" s="136">
        <f t="shared" si="17"/>
        <v>336</v>
      </c>
      <c r="C341" s="134"/>
      <c r="D341" s="132"/>
      <c r="E341" s="134"/>
      <c r="F341" s="318"/>
      <c r="G341" s="233" t="str">
        <f t="shared" si="15"/>
        <v/>
      </c>
      <c r="H341" s="233" t="str">
        <f>IF(ISBLANK($D341),"",IF(ISERROR(MATCH($U341,'Ent. Datos'!$V$6:$V$1015,0)),$U341,$W$3))</f>
        <v/>
      </c>
      <c r="I341" s="135"/>
      <c r="J341" s="136"/>
      <c r="K341" s="145"/>
      <c r="L341" s="145"/>
      <c r="M341" s="145"/>
      <c r="N341" s="145"/>
      <c r="O341" s="142"/>
      <c r="P341" s="142"/>
      <c r="Q341" s="142"/>
      <c r="R341" s="142"/>
      <c r="S341" s="142"/>
      <c r="T341" s="142"/>
      <c r="U341" s="143" t="str">
        <f t="shared" si="16"/>
        <v/>
      </c>
      <c r="V341" s="144"/>
    </row>
    <row r="342" spans="2:22" ht="33" customHeight="1" x14ac:dyDescent="0.3">
      <c r="B342" s="136">
        <f t="shared" si="17"/>
        <v>337</v>
      </c>
      <c r="C342" s="134"/>
      <c r="D342" s="132"/>
      <c r="E342" s="134"/>
      <c r="F342" s="318"/>
      <c r="G342" s="233" t="str">
        <f t="shared" si="15"/>
        <v/>
      </c>
      <c r="H342" s="233" t="str">
        <f>IF(ISBLANK($D342),"",IF(ISERROR(MATCH($U342,'Ent. Datos'!$V$6:$V$1015,0)),$U342,$W$3))</f>
        <v/>
      </c>
      <c r="I342" s="135"/>
      <c r="J342" s="136"/>
      <c r="K342" s="145"/>
      <c r="L342" s="145"/>
      <c r="M342" s="145"/>
      <c r="N342" s="145"/>
      <c r="O342" s="142"/>
      <c r="P342" s="142"/>
      <c r="Q342" s="142"/>
      <c r="R342" s="142"/>
      <c r="S342" s="142"/>
      <c r="T342" s="142"/>
      <c r="U342" s="143" t="str">
        <f t="shared" si="16"/>
        <v/>
      </c>
      <c r="V342" s="144"/>
    </row>
    <row r="343" spans="2:22" ht="33" customHeight="1" x14ac:dyDescent="0.3">
      <c r="B343" s="136">
        <f t="shared" si="17"/>
        <v>338</v>
      </c>
      <c r="C343" s="134"/>
      <c r="D343" s="132"/>
      <c r="E343" s="134"/>
      <c r="F343" s="318"/>
      <c r="G343" s="233" t="str">
        <f t="shared" si="15"/>
        <v/>
      </c>
      <c r="H343" s="233" t="str">
        <f>IF(ISBLANK($D343),"",IF(ISERROR(MATCH($U343,'Ent. Datos'!$V$6:$V$1015,0)),$U343,$W$3))</f>
        <v/>
      </c>
      <c r="I343" s="135"/>
      <c r="J343" s="136"/>
      <c r="K343" s="145"/>
      <c r="L343" s="145"/>
      <c r="M343" s="145"/>
      <c r="N343" s="145"/>
      <c r="O343" s="142"/>
      <c r="P343" s="142"/>
      <c r="Q343" s="142"/>
      <c r="R343" s="142"/>
      <c r="S343" s="142"/>
      <c r="T343" s="142"/>
      <c r="U343" s="143" t="str">
        <f t="shared" si="16"/>
        <v/>
      </c>
      <c r="V343" s="144"/>
    </row>
    <row r="344" spans="2:22" ht="33" customHeight="1" x14ac:dyDescent="0.3">
      <c r="B344" s="136">
        <f t="shared" si="17"/>
        <v>339</v>
      </c>
      <c r="C344" s="134"/>
      <c r="D344" s="132"/>
      <c r="E344" s="134"/>
      <c r="F344" s="318"/>
      <c r="G344" s="233" t="str">
        <f t="shared" si="15"/>
        <v/>
      </c>
      <c r="H344" s="233" t="str">
        <f>IF(ISBLANK($D344),"",IF(ISERROR(MATCH($U344,'Ent. Datos'!$V$6:$V$1015,0)),$U344,$W$3))</f>
        <v/>
      </c>
      <c r="I344" s="135"/>
      <c r="J344" s="136"/>
      <c r="K344" s="145"/>
      <c r="L344" s="145"/>
      <c r="M344" s="145"/>
      <c r="N344" s="145"/>
      <c r="O344" s="142"/>
      <c r="P344" s="142"/>
      <c r="Q344" s="142"/>
      <c r="R344" s="142"/>
      <c r="S344" s="142"/>
      <c r="T344" s="142"/>
      <c r="U344" s="143" t="str">
        <f t="shared" si="16"/>
        <v/>
      </c>
      <c r="V344" s="144"/>
    </row>
    <row r="345" spans="2:22" ht="33" customHeight="1" x14ac:dyDescent="0.3">
      <c r="B345" s="136">
        <f t="shared" si="17"/>
        <v>340</v>
      </c>
      <c r="C345" s="134"/>
      <c r="D345" s="132"/>
      <c r="E345" s="134"/>
      <c r="F345" s="318"/>
      <c r="G345" s="233" t="str">
        <f t="shared" si="15"/>
        <v/>
      </c>
      <c r="H345" s="233" t="str">
        <f>IF(ISBLANK($D345),"",IF(ISERROR(MATCH($U345,'Ent. Datos'!$V$6:$V$1015,0)),$U345,$W$3))</f>
        <v/>
      </c>
      <c r="I345" s="135"/>
      <c r="J345" s="136"/>
      <c r="K345" s="145"/>
      <c r="L345" s="145"/>
      <c r="M345" s="145"/>
      <c r="N345" s="145"/>
      <c r="O345" s="142"/>
      <c r="P345" s="142"/>
      <c r="Q345" s="142"/>
      <c r="R345" s="142"/>
      <c r="S345" s="142"/>
      <c r="T345" s="142"/>
      <c r="U345" s="143" t="str">
        <f t="shared" si="16"/>
        <v/>
      </c>
      <c r="V345" s="144"/>
    </row>
    <row r="346" spans="2:22" ht="33" customHeight="1" x14ac:dyDescent="0.3">
      <c r="B346" s="136">
        <f t="shared" si="17"/>
        <v>341</v>
      </c>
      <c r="C346" s="134"/>
      <c r="D346" s="132"/>
      <c r="E346" s="134"/>
      <c r="F346" s="318"/>
      <c r="G346" s="233" t="str">
        <f t="shared" si="15"/>
        <v/>
      </c>
      <c r="H346" s="233" t="str">
        <f>IF(ISBLANK($D346),"",IF(ISERROR(MATCH($U346,'Ent. Datos'!$V$6:$V$1015,0)),$U346,$W$3))</f>
        <v/>
      </c>
      <c r="I346" s="135"/>
      <c r="J346" s="136"/>
      <c r="K346" s="145"/>
      <c r="L346" s="145"/>
      <c r="M346" s="145"/>
      <c r="N346" s="145"/>
      <c r="O346" s="142"/>
      <c r="P346" s="142"/>
      <c r="Q346" s="142"/>
      <c r="R346" s="142"/>
      <c r="S346" s="142"/>
      <c r="T346" s="142"/>
      <c r="U346" s="143" t="str">
        <f t="shared" si="16"/>
        <v/>
      </c>
      <c r="V346" s="144"/>
    </row>
    <row r="347" spans="2:22" ht="33" customHeight="1" x14ac:dyDescent="0.3">
      <c r="B347" s="136">
        <f t="shared" si="17"/>
        <v>342</v>
      </c>
      <c r="C347" s="134"/>
      <c r="D347" s="132"/>
      <c r="E347" s="134"/>
      <c r="F347" s="318"/>
      <c r="G347" s="233" t="str">
        <f t="shared" si="15"/>
        <v/>
      </c>
      <c r="H347" s="233" t="str">
        <f>IF(ISBLANK($D347),"",IF(ISERROR(MATCH($U347,'Ent. Datos'!$V$6:$V$1015,0)),$U347,$W$3))</f>
        <v/>
      </c>
      <c r="I347" s="135"/>
      <c r="J347" s="136"/>
      <c r="K347" s="145"/>
      <c r="L347" s="145"/>
      <c r="M347" s="145"/>
      <c r="N347" s="145"/>
      <c r="O347" s="142"/>
      <c r="P347" s="142"/>
      <c r="Q347" s="142"/>
      <c r="R347" s="142"/>
      <c r="S347" s="142"/>
      <c r="T347" s="142"/>
      <c r="U347" s="143" t="str">
        <f t="shared" si="16"/>
        <v/>
      </c>
      <c r="V347" s="144"/>
    </row>
    <row r="348" spans="2:22" ht="33" customHeight="1" x14ac:dyDescent="0.3">
      <c r="B348" s="136">
        <f t="shared" si="17"/>
        <v>343</v>
      </c>
      <c r="C348" s="134"/>
      <c r="D348" s="132"/>
      <c r="E348" s="134"/>
      <c r="F348" s="318"/>
      <c r="G348" s="233" t="str">
        <f t="shared" si="15"/>
        <v/>
      </c>
      <c r="H348" s="233" t="str">
        <f>IF(ISBLANK($D348),"",IF(ISERROR(MATCH($U348,'Ent. Datos'!$V$6:$V$1015,0)),$U348,$W$3))</f>
        <v/>
      </c>
      <c r="I348" s="135"/>
      <c r="J348" s="136"/>
      <c r="K348" s="145"/>
      <c r="L348" s="145"/>
      <c r="M348" s="145"/>
      <c r="N348" s="145"/>
      <c r="O348" s="142"/>
      <c r="P348" s="142"/>
      <c r="Q348" s="142"/>
      <c r="R348" s="142"/>
      <c r="S348" s="142"/>
      <c r="T348" s="142"/>
      <c r="U348" s="143" t="str">
        <f t="shared" si="16"/>
        <v/>
      </c>
      <c r="V348" s="144"/>
    </row>
    <row r="349" spans="2:22" ht="33" customHeight="1" x14ac:dyDescent="0.3">
      <c r="B349" s="136">
        <f t="shared" si="17"/>
        <v>344</v>
      </c>
      <c r="C349" s="134"/>
      <c r="D349" s="132"/>
      <c r="E349" s="134"/>
      <c r="F349" s="318"/>
      <c r="G349" s="233" t="str">
        <f t="shared" si="15"/>
        <v/>
      </c>
      <c r="H349" s="233" t="str">
        <f>IF(ISBLANK($D349),"",IF(ISERROR(MATCH($U349,'Ent. Datos'!$V$6:$V$1015,0)),$U349,$W$3))</f>
        <v/>
      </c>
      <c r="I349" s="135"/>
      <c r="J349" s="136"/>
      <c r="K349" s="145"/>
      <c r="L349" s="145"/>
      <c r="M349" s="145"/>
      <c r="N349" s="145"/>
      <c r="O349" s="142"/>
      <c r="P349" s="142"/>
      <c r="Q349" s="142"/>
      <c r="R349" s="142"/>
      <c r="S349" s="142"/>
      <c r="T349" s="142"/>
      <c r="U349" s="143" t="str">
        <f t="shared" si="16"/>
        <v/>
      </c>
      <c r="V349" s="144"/>
    </row>
    <row r="350" spans="2:22" ht="33" customHeight="1" x14ac:dyDescent="0.3">
      <c r="B350" s="136">
        <f t="shared" si="17"/>
        <v>345</v>
      </c>
      <c r="C350" s="134"/>
      <c r="D350" s="132"/>
      <c r="E350" s="134"/>
      <c r="F350" s="318"/>
      <c r="G350" s="233" t="str">
        <f t="shared" si="15"/>
        <v/>
      </c>
      <c r="H350" s="233" t="str">
        <f>IF(ISBLANK($D350),"",IF(ISERROR(MATCH($U350,'Ent. Datos'!$V$6:$V$1015,0)),$U350,$W$3))</f>
        <v/>
      </c>
      <c r="I350" s="135"/>
      <c r="J350" s="136"/>
      <c r="K350" s="145"/>
      <c r="L350" s="145"/>
      <c r="M350" s="145"/>
      <c r="N350" s="145"/>
      <c r="O350" s="142"/>
      <c r="P350" s="142"/>
      <c r="Q350" s="142"/>
      <c r="R350" s="142"/>
      <c r="S350" s="142"/>
      <c r="T350" s="142"/>
      <c r="U350" s="143" t="str">
        <f t="shared" si="16"/>
        <v/>
      </c>
      <c r="V350" s="144"/>
    </row>
    <row r="351" spans="2:22" ht="33" customHeight="1" x14ac:dyDescent="0.3">
      <c r="B351" s="136">
        <f t="shared" si="17"/>
        <v>346</v>
      </c>
      <c r="C351" s="134"/>
      <c r="D351" s="132"/>
      <c r="E351" s="134"/>
      <c r="F351" s="318"/>
      <c r="G351" s="233" t="str">
        <f t="shared" si="15"/>
        <v/>
      </c>
      <c r="H351" s="233" t="str">
        <f>IF(ISBLANK($D351),"",IF(ISERROR(MATCH($U351,'Ent. Datos'!$V$6:$V$1015,0)),$U351,$W$3))</f>
        <v/>
      </c>
      <c r="I351" s="135"/>
      <c r="J351" s="136"/>
      <c r="K351" s="145"/>
      <c r="L351" s="145"/>
      <c r="M351" s="145"/>
      <c r="N351" s="145"/>
      <c r="O351" s="142"/>
      <c r="P351" s="142"/>
      <c r="Q351" s="142"/>
      <c r="R351" s="142"/>
      <c r="S351" s="142"/>
      <c r="T351" s="142"/>
      <c r="U351" s="143" t="str">
        <f t="shared" si="16"/>
        <v/>
      </c>
      <c r="V351" s="144"/>
    </row>
    <row r="352" spans="2:22" ht="33" customHeight="1" x14ac:dyDescent="0.3">
      <c r="B352" s="136">
        <f t="shared" si="17"/>
        <v>347</v>
      </c>
      <c r="C352" s="134"/>
      <c r="D352" s="132"/>
      <c r="E352" s="134"/>
      <c r="F352" s="318"/>
      <c r="G352" s="233" t="str">
        <f t="shared" si="15"/>
        <v/>
      </c>
      <c r="H352" s="233" t="str">
        <f>IF(ISBLANK($D352),"",IF(ISERROR(MATCH($U352,'Ent. Datos'!$V$6:$V$1015,0)),$U352,$W$3))</f>
        <v/>
      </c>
      <c r="I352" s="135"/>
      <c r="J352" s="136"/>
      <c r="K352" s="145"/>
      <c r="L352" s="145"/>
      <c r="M352" s="145"/>
      <c r="N352" s="145"/>
      <c r="O352" s="142"/>
      <c r="P352" s="142"/>
      <c r="Q352" s="142"/>
      <c r="R352" s="142"/>
      <c r="S352" s="142"/>
      <c r="T352" s="142"/>
      <c r="U352" s="143" t="str">
        <f t="shared" si="16"/>
        <v/>
      </c>
      <c r="V352" s="144"/>
    </row>
    <row r="353" spans="2:22" ht="33" customHeight="1" x14ac:dyDescent="0.3">
      <c r="B353" s="136">
        <f t="shared" si="17"/>
        <v>348</v>
      </c>
      <c r="C353" s="134"/>
      <c r="D353" s="132"/>
      <c r="E353" s="134"/>
      <c r="F353" s="318"/>
      <c r="G353" s="233" t="str">
        <f t="shared" si="15"/>
        <v/>
      </c>
      <c r="H353" s="233" t="str">
        <f>IF(ISBLANK($D353),"",IF(ISERROR(MATCH($U353,'Ent. Datos'!$V$6:$V$1015,0)),$U353,$W$3))</f>
        <v/>
      </c>
      <c r="I353" s="135"/>
      <c r="J353" s="136"/>
      <c r="K353" s="145"/>
      <c r="L353" s="145"/>
      <c r="M353" s="145"/>
      <c r="N353" s="145"/>
      <c r="O353" s="142"/>
      <c r="P353" s="142"/>
      <c r="Q353" s="142"/>
      <c r="R353" s="142"/>
      <c r="S353" s="142"/>
      <c r="T353" s="142"/>
      <c r="U353" s="143" t="str">
        <f t="shared" si="16"/>
        <v/>
      </c>
      <c r="V353" s="144"/>
    </row>
    <row r="354" spans="2:22" ht="33" customHeight="1" x14ac:dyDescent="0.3">
      <c r="B354" s="136">
        <f t="shared" si="17"/>
        <v>349</v>
      </c>
      <c r="C354" s="134"/>
      <c r="D354" s="132"/>
      <c r="E354" s="134"/>
      <c r="F354" s="318"/>
      <c r="G354" s="233" t="str">
        <f t="shared" si="15"/>
        <v/>
      </c>
      <c r="H354" s="233" t="str">
        <f>IF(ISBLANK($D354),"",IF(ISERROR(MATCH($U354,'Ent. Datos'!$V$6:$V$1015,0)),$U354,$W$3))</f>
        <v/>
      </c>
      <c r="I354" s="135"/>
      <c r="J354" s="136"/>
      <c r="K354" s="145"/>
      <c r="L354" s="145"/>
      <c r="M354" s="145"/>
      <c r="N354" s="145"/>
      <c r="O354" s="142"/>
      <c r="P354" s="142"/>
      <c r="Q354" s="142"/>
      <c r="R354" s="142"/>
      <c r="S354" s="142"/>
      <c r="T354" s="142"/>
      <c r="U354" s="143" t="str">
        <f t="shared" si="16"/>
        <v/>
      </c>
      <c r="V354" s="144"/>
    </row>
    <row r="355" spans="2:22" ht="33" customHeight="1" x14ac:dyDescent="0.3">
      <c r="B355" s="136">
        <f t="shared" si="17"/>
        <v>350</v>
      </c>
      <c r="C355" s="134"/>
      <c r="D355" s="132"/>
      <c r="E355" s="134"/>
      <c r="F355" s="318"/>
      <c r="G355" s="233" t="str">
        <f t="shared" si="15"/>
        <v/>
      </c>
      <c r="H355" s="233" t="str">
        <f>IF(ISBLANK($D355),"",IF(ISERROR(MATCH($U355,'Ent. Datos'!$V$6:$V$1015,0)),$U355,$W$3))</f>
        <v/>
      </c>
      <c r="I355" s="135"/>
      <c r="J355" s="136"/>
      <c r="K355" s="145"/>
      <c r="L355" s="145"/>
      <c r="M355" s="145"/>
      <c r="N355" s="145"/>
      <c r="O355" s="142"/>
      <c r="P355" s="142"/>
      <c r="Q355" s="142"/>
      <c r="R355" s="142"/>
      <c r="S355" s="142"/>
      <c r="T355" s="142"/>
      <c r="U355" s="143" t="str">
        <f t="shared" si="16"/>
        <v/>
      </c>
      <c r="V355" s="144"/>
    </row>
    <row r="356" spans="2:22" ht="33" customHeight="1" x14ac:dyDescent="0.3">
      <c r="B356" s="136">
        <f t="shared" si="17"/>
        <v>351</v>
      </c>
      <c r="C356" s="134"/>
      <c r="D356" s="132"/>
      <c r="E356" s="134"/>
      <c r="F356" s="318"/>
      <c r="G356" s="233" t="str">
        <f t="shared" si="15"/>
        <v/>
      </c>
      <c r="H356" s="233" t="str">
        <f>IF(ISBLANK($D356),"",IF(ISERROR(MATCH($U356,'Ent. Datos'!$V$6:$V$1015,0)),$U356,$W$3))</f>
        <v/>
      </c>
      <c r="I356" s="135"/>
      <c r="J356" s="136"/>
      <c r="K356" s="145"/>
      <c r="L356" s="145"/>
      <c r="M356" s="145"/>
      <c r="N356" s="145"/>
      <c r="O356" s="142"/>
      <c r="P356" s="142"/>
      <c r="Q356" s="142"/>
      <c r="R356" s="142"/>
      <c r="S356" s="142"/>
      <c r="T356" s="142"/>
      <c r="U356" s="143" t="str">
        <f t="shared" si="16"/>
        <v/>
      </c>
      <c r="V356" s="144"/>
    </row>
    <row r="357" spans="2:22" ht="33" customHeight="1" x14ac:dyDescent="0.3">
      <c r="B357" s="136">
        <f t="shared" si="17"/>
        <v>352</v>
      </c>
      <c r="C357" s="134"/>
      <c r="D357" s="132"/>
      <c r="E357" s="134"/>
      <c r="F357" s="318"/>
      <c r="G357" s="233" t="str">
        <f t="shared" si="15"/>
        <v/>
      </c>
      <c r="H357" s="233" t="str">
        <f>IF(ISBLANK($D357),"",IF(ISERROR(MATCH($U357,'Ent. Datos'!$V$6:$V$1015,0)),$U357,$W$3))</f>
        <v/>
      </c>
      <c r="I357" s="135"/>
      <c r="J357" s="136"/>
      <c r="K357" s="145"/>
      <c r="L357" s="145"/>
      <c r="M357" s="145"/>
      <c r="N357" s="145"/>
      <c r="O357" s="142"/>
      <c r="P357" s="142"/>
      <c r="Q357" s="142"/>
      <c r="R357" s="142"/>
      <c r="S357" s="142"/>
      <c r="T357" s="142"/>
      <c r="U357" s="143" t="str">
        <f t="shared" si="16"/>
        <v/>
      </c>
      <c r="V357" s="144"/>
    </row>
    <row r="358" spans="2:22" ht="33" customHeight="1" x14ac:dyDescent="0.3">
      <c r="B358" s="136">
        <f t="shared" si="17"/>
        <v>353</v>
      </c>
      <c r="C358" s="134"/>
      <c r="D358" s="132"/>
      <c r="E358" s="134"/>
      <c r="F358" s="318"/>
      <c r="G358" s="233" t="str">
        <f t="shared" si="15"/>
        <v/>
      </c>
      <c r="H358" s="233" t="str">
        <f>IF(ISBLANK($D358),"",IF(ISERROR(MATCH($U358,'Ent. Datos'!$V$6:$V$1015,0)),$U358,$W$3))</f>
        <v/>
      </c>
      <c r="I358" s="135"/>
      <c r="J358" s="136"/>
      <c r="K358" s="145"/>
      <c r="L358" s="145"/>
      <c r="M358" s="145"/>
      <c r="N358" s="145"/>
      <c r="O358" s="142"/>
      <c r="P358" s="142"/>
      <c r="Q358" s="142"/>
      <c r="R358" s="142"/>
      <c r="S358" s="142"/>
      <c r="T358" s="142"/>
      <c r="U358" s="143" t="str">
        <f t="shared" si="16"/>
        <v/>
      </c>
      <c r="V358" s="144"/>
    </row>
    <row r="359" spans="2:22" ht="33" customHeight="1" x14ac:dyDescent="0.3">
      <c r="B359" s="136">
        <f t="shared" si="17"/>
        <v>354</v>
      </c>
      <c r="C359" s="134"/>
      <c r="D359" s="132"/>
      <c r="E359" s="134"/>
      <c r="F359" s="318"/>
      <c r="G359" s="233" t="str">
        <f t="shared" si="15"/>
        <v/>
      </c>
      <c r="H359" s="233" t="str">
        <f>IF(ISBLANK($D359),"",IF(ISERROR(MATCH($U359,'Ent. Datos'!$V$6:$V$1015,0)),$U359,$W$3))</f>
        <v/>
      </c>
      <c r="I359" s="135"/>
      <c r="J359" s="136"/>
      <c r="K359" s="145"/>
      <c r="L359" s="145"/>
      <c r="M359" s="145"/>
      <c r="N359" s="145"/>
      <c r="O359" s="142"/>
      <c r="P359" s="142"/>
      <c r="Q359" s="142"/>
      <c r="R359" s="142"/>
      <c r="S359" s="142"/>
      <c r="T359" s="142"/>
      <c r="U359" s="143" t="str">
        <f t="shared" si="16"/>
        <v/>
      </c>
      <c r="V359" s="144"/>
    </row>
    <row r="360" spans="2:22" ht="33" customHeight="1" x14ac:dyDescent="0.3">
      <c r="B360" s="136">
        <f t="shared" si="17"/>
        <v>355</v>
      </c>
      <c r="C360" s="134"/>
      <c r="D360" s="132"/>
      <c r="E360" s="134"/>
      <c r="F360" s="318"/>
      <c r="G360" s="233" t="str">
        <f t="shared" si="15"/>
        <v/>
      </c>
      <c r="H360" s="233" t="str">
        <f>IF(ISBLANK($D360),"",IF(ISERROR(MATCH($U360,'Ent. Datos'!$V$6:$V$1015,0)),$U360,$W$3))</f>
        <v/>
      </c>
      <c r="I360" s="135"/>
      <c r="J360" s="136"/>
      <c r="K360" s="145"/>
      <c r="L360" s="145"/>
      <c r="M360" s="145"/>
      <c r="N360" s="145"/>
      <c r="O360" s="142"/>
      <c r="P360" s="142"/>
      <c r="Q360" s="142"/>
      <c r="R360" s="142"/>
      <c r="S360" s="142"/>
      <c r="T360" s="142"/>
      <c r="U360" s="143" t="str">
        <f t="shared" si="16"/>
        <v/>
      </c>
      <c r="V360" s="144"/>
    </row>
    <row r="361" spans="2:22" ht="33" customHeight="1" x14ac:dyDescent="0.3">
      <c r="B361" s="136">
        <f t="shared" si="17"/>
        <v>356</v>
      </c>
      <c r="C361" s="134"/>
      <c r="D361" s="132"/>
      <c r="E361" s="134"/>
      <c r="F361" s="318"/>
      <c r="G361" s="233" t="str">
        <f t="shared" si="15"/>
        <v/>
      </c>
      <c r="H361" s="233" t="str">
        <f>IF(ISBLANK($D361),"",IF(ISERROR(MATCH($U361,'Ent. Datos'!$V$6:$V$1015,0)),$U361,$W$3))</f>
        <v/>
      </c>
      <c r="I361" s="135"/>
      <c r="J361" s="136"/>
      <c r="K361" s="145"/>
      <c r="L361" s="145"/>
      <c r="M361" s="145"/>
      <c r="N361" s="145"/>
      <c r="O361" s="142"/>
      <c r="P361" s="142"/>
      <c r="Q361" s="142"/>
      <c r="R361" s="142"/>
      <c r="S361" s="142"/>
      <c r="T361" s="142"/>
      <c r="U361" s="143" t="str">
        <f t="shared" si="16"/>
        <v/>
      </c>
      <c r="V361" s="144"/>
    </row>
    <row r="362" spans="2:22" ht="33" customHeight="1" x14ac:dyDescent="0.3">
      <c r="B362" s="136">
        <f t="shared" si="17"/>
        <v>357</v>
      </c>
      <c r="C362" s="134"/>
      <c r="D362" s="132"/>
      <c r="E362" s="134"/>
      <c r="F362" s="318"/>
      <c r="G362" s="233" t="str">
        <f t="shared" si="15"/>
        <v/>
      </c>
      <c r="H362" s="233" t="str">
        <f>IF(ISBLANK($D362),"",IF(ISERROR(MATCH($U362,'Ent. Datos'!$V$6:$V$1015,0)),$U362,$W$3))</f>
        <v/>
      </c>
      <c r="I362" s="135"/>
      <c r="J362" s="136"/>
      <c r="K362" s="145"/>
      <c r="L362" s="145"/>
      <c r="M362" s="145"/>
      <c r="N362" s="145"/>
      <c r="O362" s="142"/>
      <c r="P362" s="142"/>
      <c r="Q362" s="142"/>
      <c r="R362" s="142"/>
      <c r="S362" s="142"/>
      <c r="T362" s="142"/>
      <c r="U362" s="143" t="str">
        <f t="shared" si="16"/>
        <v/>
      </c>
      <c r="V362" s="144"/>
    </row>
    <row r="363" spans="2:22" ht="33" customHeight="1" x14ac:dyDescent="0.3">
      <c r="B363" s="136">
        <f t="shared" si="17"/>
        <v>358</v>
      </c>
      <c r="C363" s="134"/>
      <c r="D363" s="132"/>
      <c r="E363" s="134"/>
      <c r="F363" s="318"/>
      <c r="G363" s="233" t="str">
        <f t="shared" si="15"/>
        <v/>
      </c>
      <c r="H363" s="233" t="str">
        <f>IF(ISBLANK($D363),"",IF(ISERROR(MATCH($U363,'Ent. Datos'!$V$6:$V$1015,0)),$U363,$W$3))</f>
        <v/>
      </c>
      <c r="I363" s="135"/>
      <c r="J363" s="136"/>
      <c r="K363" s="145"/>
      <c r="L363" s="145"/>
      <c r="M363" s="145"/>
      <c r="N363" s="145"/>
      <c r="O363" s="142"/>
      <c r="P363" s="142"/>
      <c r="Q363" s="142"/>
      <c r="R363" s="142"/>
      <c r="S363" s="142"/>
      <c r="T363" s="142"/>
      <c r="U363" s="143" t="str">
        <f t="shared" si="16"/>
        <v/>
      </c>
      <c r="V363" s="144"/>
    </row>
    <row r="364" spans="2:22" ht="33" customHeight="1" x14ac:dyDescent="0.3">
      <c r="B364" s="136">
        <f t="shared" si="17"/>
        <v>359</v>
      </c>
      <c r="C364" s="134"/>
      <c r="D364" s="132"/>
      <c r="E364" s="134"/>
      <c r="F364" s="318"/>
      <c r="G364" s="233" t="str">
        <f t="shared" si="15"/>
        <v/>
      </c>
      <c r="H364" s="233" t="str">
        <f>IF(ISBLANK($D364),"",IF(ISERROR(MATCH($U364,'Ent. Datos'!$V$6:$V$1015,0)),$U364,$W$3))</f>
        <v/>
      </c>
      <c r="I364" s="135"/>
      <c r="J364" s="136"/>
      <c r="K364" s="145"/>
      <c r="L364" s="145"/>
      <c r="M364" s="145"/>
      <c r="N364" s="145"/>
      <c r="O364" s="142"/>
      <c r="P364" s="142"/>
      <c r="Q364" s="142"/>
      <c r="R364" s="142"/>
      <c r="S364" s="142"/>
      <c r="T364" s="142"/>
      <c r="U364" s="143" t="str">
        <f t="shared" si="16"/>
        <v/>
      </c>
      <c r="V364" s="144"/>
    </row>
    <row r="365" spans="2:22" ht="33" customHeight="1" x14ac:dyDescent="0.3">
      <c r="B365" s="136">
        <f t="shared" si="17"/>
        <v>360</v>
      </c>
      <c r="C365" s="134"/>
      <c r="D365" s="132"/>
      <c r="E365" s="134"/>
      <c r="F365" s="318"/>
      <c r="G365" s="233" t="str">
        <f t="shared" si="15"/>
        <v/>
      </c>
      <c r="H365" s="233" t="str">
        <f>IF(ISBLANK($D365),"",IF(ISERROR(MATCH($U365,'Ent. Datos'!$V$6:$V$1015,0)),$U365,$W$3))</f>
        <v/>
      </c>
      <c r="I365" s="135"/>
      <c r="J365" s="136"/>
      <c r="K365" s="145"/>
      <c r="L365" s="145"/>
      <c r="M365" s="145"/>
      <c r="N365" s="145"/>
      <c r="O365" s="142"/>
      <c r="P365" s="142"/>
      <c r="Q365" s="142"/>
      <c r="R365" s="142"/>
      <c r="S365" s="142"/>
      <c r="T365" s="142"/>
      <c r="U365" s="143" t="str">
        <f t="shared" si="16"/>
        <v/>
      </c>
      <c r="V365" s="144"/>
    </row>
    <row r="366" spans="2:22" ht="33" customHeight="1" x14ac:dyDescent="0.3">
      <c r="B366" s="136">
        <f t="shared" si="17"/>
        <v>361</v>
      </c>
      <c r="C366" s="134"/>
      <c r="D366" s="132"/>
      <c r="E366" s="134"/>
      <c r="F366" s="318"/>
      <c r="G366" s="233" t="str">
        <f t="shared" si="15"/>
        <v/>
      </c>
      <c r="H366" s="233" t="str">
        <f>IF(ISBLANK($D366),"",IF(ISERROR(MATCH($U366,'Ent. Datos'!$V$6:$V$1015,0)),$U366,$W$3))</f>
        <v/>
      </c>
      <c r="I366" s="135"/>
      <c r="J366" s="136"/>
      <c r="K366" s="145"/>
      <c r="L366" s="145"/>
      <c r="M366" s="145"/>
      <c r="N366" s="145"/>
      <c r="O366" s="142"/>
      <c r="P366" s="142"/>
      <c r="Q366" s="142"/>
      <c r="R366" s="142"/>
      <c r="S366" s="142"/>
      <c r="T366" s="142"/>
      <c r="U366" s="143" t="str">
        <f t="shared" si="16"/>
        <v/>
      </c>
      <c r="V366" s="144"/>
    </row>
    <row r="367" spans="2:22" ht="33" customHeight="1" x14ac:dyDescent="0.3">
      <c r="B367" s="136">
        <f t="shared" si="17"/>
        <v>362</v>
      </c>
      <c r="C367" s="134"/>
      <c r="D367" s="132"/>
      <c r="E367" s="134"/>
      <c r="F367" s="318"/>
      <c r="G367" s="233" t="str">
        <f t="shared" si="15"/>
        <v/>
      </c>
      <c r="H367" s="233" t="str">
        <f>IF(ISBLANK($D367),"",IF(ISERROR(MATCH($U367,'Ent. Datos'!$V$6:$V$1015,0)),$U367,$W$3))</f>
        <v/>
      </c>
      <c r="I367" s="135"/>
      <c r="J367" s="136"/>
      <c r="K367" s="145"/>
      <c r="L367" s="145"/>
      <c r="M367" s="145"/>
      <c r="N367" s="145"/>
      <c r="O367" s="142"/>
      <c r="P367" s="142"/>
      <c r="Q367" s="142"/>
      <c r="R367" s="142"/>
      <c r="S367" s="142"/>
      <c r="T367" s="142"/>
      <c r="U367" s="143" t="str">
        <f t="shared" si="16"/>
        <v/>
      </c>
      <c r="V367" s="144"/>
    </row>
    <row r="368" spans="2:22" ht="33" customHeight="1" x14ac:dyDescent="0.3">
      <c r="B368" s="136">
        <f t="shared" si="17"/>
        <v>363</v>
      </c>
      <c r="C368" s="134"/>
      <c r="D368" s="132"/>
      <c r="E368" s="134"/>
      <c r="F368" s="318"/>
      <c r="G368" s="233" t="str">
        <f t="shared" si="15"/>
        <v/>
      </c>
      <c r="H368" s="233" t="str">
        <f>IF(ISBLANK($D368),"",IF(ISERROR(MATCH($U368,'Ent. Datos'!$V$6:$V$1015,0)),$U368,$W$3))</f>
        <v/>
      </c>
      <c r="I368" s="135"/>
      <c r="J368" s="136"/>
      <c r="K368" s="145"/>
      <c r="L368" s="145"/>
      <c r="M368" s="145"/>
      <c r="N368" s="145"/>
      <c r="O368" s="142"/>
      <c r="P368" s="142"/>
      <c r="Q368" s="142"/>
      <c r="R368" s="142"/>
      <c r="S368" s="142"/>
      <c r="T368" s="142"/>
      <c r="U368" s="143" t="str">
        <f t="shared" si="16"/>
        <v/>
      </c>
      <c r="V368" s="144"/>
    </row>
    <row r="369" spans="2:22" ht="33" customHeight="1" x14ac:dyDescent="0.3">
      <c r="B369" s="136">
        <f t="shared" si="17"/>
        <v>364</v>
      </c>
      <c r="C369" s="134"/>
      <c r="D369" s="132"/>
      <c r="E369" s="134"/>
      <c r="F369" s="318"/>
      <c r="G369" s="233" t="str">
        <f t="shared" si="15"/>
        <v/>
      </c>
      <c r="H369" s="233" t="str">
        <f>IF(ISBLANK($D369),"",IF(ISERROR(MATCH($U369,'Ent. Datos'!$V$6:$V$1015,0)),$U369,$W$3))</f>
        <v/>
      </c>
      <c r="I369" s="135"/>
      <c r="J369" s="136"/>
      <c r="K369" s="145"/>
      <c r="L369" s="145"/>
      <c r="M369" s="145"/>
      <c r="N369" s="145"/>
      <c r="O369" s="142"/>
      <c r="P369" s="142"/>
      <c r="Q369" s="142"/>
      <c r="R369" s="142"/>
      <c r="S369" s="142"/>
      <c r="T369" s="142"/>
      <c r="U369" s="143" t="str">
        <f t="shared" si="16"/>
        <v/>
      </c>
      <c r="V369" s="144"/>
    </row>
    <row r="370" spans="2:22" ht="33" customHeight="1" x14ac:dyDescent="0.3">
      <c r="B370" s="136">
        <f t="shared" si="17"/>
        <v>365</v>
      </c>
      <c r="C370" s="134"/>
      <c r="D370" s="132"/>
      <c r="E370" s="134"/>
      <c r="F370" s="318"/>
      <c r="G370" s="233" t="str">
        <f t="shared" si="15"/>
        <v/>
      </c>
      <c r="H370" s="233" t="str">
        <f>IF(ISBLANK($D370),"",IF(ISERROR(MATCH($U370,'Ent. Datos'!$V$6:$V$1015,0)),$U370,$W$3))</f>
        <v/>
      </c>
      <c r="I370" s="135"/>
      <c r="J370" s="136"/>
      <c r="K370" s="145"/>
      <c r="L370" s="145"/>
      <c r="M370" s="145"/>
      <c r="N370" s="145"/>
      <c r="O370" s="142"/>
      <c r="P370" s="142"/>
      <c r="Q370" s="142"/>
      <c r="R370" s="142"/>
      <c r="S370" s="142"/>
      <c r="T370" s="142"/>
      <c r="U370" s="143" t="str">
        <f t="shared" si="16"/>
        <v/>
      </c>
      <c r="V370" s="144"/>
    </row>
    <row r="371" spans="2:22" ht="33" customHeight="1" x14ac:dyDescent="0.3">
      <c r="B371" s="136">
        <f t="shared" si="17"/>
        <v>366</v>
      </c>
      <c r="C371" s="134"/>
      <c r="D371" s="132"/>
      <c r="E371" s="134"/>
      <c r="F371" s="318"/>
      <c r="G371" s="233" t="str">
        <f t="shared" si="15"/>
        <v/>
      </c>
      <c r="H371" s="233" t="str">
        <f>IF(ISBLANK($D371),"",IF(ISERROR(MATCH($U371,'Ent. Datos'!$V$6:$V$1015,0)),$U371,$W$3))</f>
        <v/>
      </c>
      <c r="I371" s="135"/>
      <c r="J371" s="136"/>
      <c r="K371" s="145"/>
      <c r="L371" s="145"/>
      <c r="M371" s="145"/>
      <c r="N371" s="145"/>
      <c r="O371" s="142"/>
      <c r="P371" s="142"/>
      <c r="Q371" s="142"/>
      <c r="R371" s="142"/>
      <c r="S371" s="142"/>
      <c r="T371" s="142"/>
      <c r="U371" s="143" t="str">
        <f t="shared" si="16"/>
        <v/>
      </c>
      <c r="V371" s="144"/>
    </row>
    <row r="372" spans="2:22" ht="33" customHeight="1" x14ac:dyDescent="0.3">
      <c r="B372" s="136">
        <f t="shared" si="17"/>
        <v>367</v>
      </c>
      <c r="C372" s="134"/>
      <c r="D372" s="132"/>
      <c r="E372" s="134"/>
      <c r="F372" s="318"/>
      <c r="G372" s="233" t="str">
        <f t="shared" si="15"/>
        <v/>
      </c>
      <c r="H372" s="233" t="str">
        <f>IF(ISBLANK($D372),"",IF(ISERROR(MATCH($U372,'Ent. Datos'!$V$6:$V$1015,0)),$U372,$W$3))</f>
        <v/>
      </c>
      <c r="I372" s="135"/>
      <c r="J372" s="136"/>
      <c r="K372" s="145"/>
      <c r="L372" s="145"/>
      <c r="M372" s="145"/>
      <c r="N372" s="145"/>
      <c r="O372" s="142"/>
      <c r="P372" s="142"/>
      <c r="Q372" s="142"/>
      <c r="R372" s="142"/>
      <c r="S372" s="142"/>
      <c r="T372" s="142"/>
      <c r="U372" s="143" t="str">
        <f t="shared" si="16"/>
        <v/>
      </c>
      <c r="V372" s="144"/>
    </row>
    <row r="373" spans="2:22" ht="33" customHeight="1" x14ac:dyDescent="0.3">
      <c r="B373" s="136">
        <f t="shared" si="17"/>
        <v>368</v>
      </c>
      <c r="C373" s="134"/>
      <c r="D373" s="132"/>
      <c r="E373" s="134"/>
      <c r="F373" s="318"/>
      <c r="G373" s="233" t="str">
        <f t="shared" si="15"/>
        <v/>
      </c>
      <c r="H373" s="233" t="str">
        <f>IF(ISBLANK($D373),"",IF(ISERROR(MATCH($U373,'Ent. Datos'!$V$6:$V$1015,0)),$U373,$W$3))</f>
        <v/>
      </c>
      <c r="I373" s="135"/>
      <c r="J373" s="136"/>
      <c r="K373" s="145"/>
      <c r="L373" s="145"/>
      <c r="M373" s="145"/>
      <c r="N373" s="145"/>
      <c r="O373" s="142"/>
      <c r="P373" s="142"/>
      <c r="Q373" s="142"/>
      <c r="R373" s="142"/>
      <c r="S373" s="142"/>
      <c r="T373" s="142"/>
      <c r="U373" s="143" t="str">
        <f t="shared" si="16"/>
        <v/>
      </c>
      <c r="V373" s="144"/>
    </row>
    <row r="374" spans="2:22" ht="33" customHeight="1" x14ac:dyDescent="0.3">
      <c r="B374" s="136">
        <f t="shared" si="17"/>
        <v>369</v>
      </c>
      <c r="C374" s="134"/>
      <c r="D374" s="132"/>
      <c r="E374" s="134"/>
      <c r="F374" s="318"/>
      <c r="G374" s="233" t="str">
        <f t="shared" si="15"/>
        <v/>
      </c>
      <c r="H374" s="233" t="str">
        <f>IF(ISBLANK($D374),"",IF(ISERROR(MATCH($U374,'Ent. Datos'!$V$6:$V$1015,0)),$U374,$W$3))</f>
        <v/>
      </c>
      <c r="I374" s="135"/>
      <c r="J374" s="136"/>
      <c r="K374" s="145"/>
      <c r="L374" s="145"/>
      <c r="M374" s="145"/>
      <c r="N374" s="145"/>
      <c r="O374" s="142"/>
      <c r="P374" s="142"/>
      <c r="Q374" s="142"/>
      <c r="R374" s="142"/>
      <c r="S374" s="142"/>
      <c r="T374" s="142"/>
      <c r="U374" s="143" t="str">
        <f t="shared" si="16"/>
        <v/>
      </c>
      <c r="V374" s="144"/>
    </row>
    <row r="375" spans="2:22" ht="33" customHeight="1" x14ac:dyDescent="0.3">
      <c r="B375" s="136">
        <f t="shared" si="17"/>
        <v>370</v>
      </c>
      <c r="C375" s="134"/>
      <c r="D375" s="132"/>
      <c r="E375" s="134"/>
      <c r="F375" s="318"/>
      <c r="G375" s="233" t="str">
        <f t="shared" si="15"/>
        <v/>
      </c>
      <c r="H375" s="233" t="str">
        <f>IF(ISBLANK($D375),"",IF(ISERROR(MATCH($U375,'Ent. Datos'!$V$6:$V$1015,0)),$U375,$W$3))</f>
        <v/>
      </c>
      <c r="I375" s="135"/>
      <c r="J375" s="136"/>
      <c r="K375" s="145"/>
      <c r="L375" s="145"/>
      <c r="M375" s="145"/>
      <c r="N375" s="145"/>
      <c r="O375" s="142"/>
      <c r="P375" s="142"/>
      <c r="Q375" s="142"/>
      <c r="R375" s="142"/>
      <c r="S375" s="142"/>
      <c r="T375" s="142"/>
      <c r="U375" s="143" t="str">
        <f t="shared" si="16"/>
        <v/>
      </c>
      <c r="V375" s="144"/>
    </row>
    <row r="376" spans="2:22" ht="33" customHeight="1" x14ac:dyDescent="0.3">
      <c r="B376" s="136">
        <f t="shared" si="17"/>
        <v>371</v>
      </c>
      <c r="C376" s="134"/>
      <c r="D376" s="132"/>
      <c r="E376" s="134"/>
      <c r="F376" s="318"/>
      <c r="G376" s="233" t="str">
        <f t="shared" si="15"/>
        <v/>
      </c>
      <c r="H376" s="233" t="str">
        <f>IF(ISBLANK($D376),"",IF(ISERROR(MATCH($U376,'Ent. Datos'!$V$6:$V$1015,0)),$U376,$W$3))</f>
        <v/>
      </c>
      <c r="I376" s="135"/>
      <c r="J376" s="136"/>
      <c r="K376" s="145"/>
      <c r="L376" s="145"/>
      <c r="M376" s="145"/>
      <c r="N376" s="145"/>
      <c r="O376" s="142"/>
      <c r="P376" s="142"/>
      <c r="Q376" s="142"/>
      <c r="R376" s="142"/>
      <c r="S376" s="142"/>
      <c r="T376" s="142"/>
      <c r="U376" s="143" t="str">
        <f t="shared" si="16"/>
        <v/>
      </c>
      <c r="V376" s="144"/>
    </row>
    <row r="377" spans="2:22" ht="33" customHeight="1" x14ac:dyDescent="0.3">
      <c r="B377" s="136">
        <f t="shared" si="17"/>
        <v>372</v>
      </c>
      <c r="C377" s="134"/>
      <c r="D377" s="132"/>
      <c r="E377" s="134"/>
      <c r="F377" s="318"/>
      <c r="G377" s="233" t="str">
        <f t="shared" si="15"/>
        <v/>
      </c>
      <c r="H377" s="233" t="str">
        <f>IF(ISBLANK($D377),"",IF(ISERROR(MATCH($U377,'Ent. Datos'!$V$6:$V$1015,0)),$U377,$W$3))</f>
        <v/>
      </c>
      <c r="I377" s="135"/>
      <c r="J377" s="136"/>
      <c r="K377" s="145"/>
      <c r="L377" s="145"/>
      <c r="M377" s="145"/>
      <c r="N377" s="145"/>
      <c r="O377" s="142"/>
      <c r="P377" s="142"/>
      <c r="Q377" s="142"/>
      <c r="R377" s="142"/>
      <c r="S377" s="142"/>
      <c r="T377" s="142"/>
      <c r="U377" s="143" t="str">
        <f t="shared" si="16"/>
        <v/>
      </c>
      <c r="V377" s="144"/>
    </row>
    <row r="378" spans="2:22" ht="33" customHeight="1" x14ac:dyDescent="0.3">
      <c r="B378" s="136">
        <f t="shared" si="17"/>
        <v>373</v>
      </c>
      <c r="C378" s="134"/>
      <c r="D378" s="132"/>
      <c r="E378" s="134"/>
      <c r="F378" s="318"/>
      <c r="G378" s="233" t="str">
        <f t="shared" si="15"/>
        <v/>
      </c>
      <c r="H378" s="233" t="str">
        <f>IF(ISBLANK($D378),"",IF(ISERROR(MATCH($U378,'Ent. Datos'!$V$6:$V$1015,0)),$U378,$W$3))</f>
        <v/>
      </c>
      <c r="I378" s="135"/>
      <c r="J378" s="136"/>
      <c r="K378" s="145"/>
      <c r="L378" s="145"/>
      <c r="M378" s="145"/>
      <c r="N378" s="145"/>
      <c r="O378" s="142"/>
      <c r="P378" s="142"/>
      <c r="Q378" s="142"/>
      <c r="R378" s="142"/>
      <c r="S378" s="142"/>
      <c r="T378" s="142"/>
      <c r="U378" s="143" t="str">
        <f t="shared" si="16"/>
        <v/>
      </c>
      <c r="V378" s="144"/>
    </row>
    <row r="379" spans="2:22" ht="33" customHeight="1" x14ac:dyDescent="0.3">
      <c r="B379" s="136">
        <f t="shared" si="17"/>
        <v>374</v>
      </c>
      <c r="C379" s="134"/>
      <c r="D379" s="132"/>
      <c r="E379" s="134"/>
      <c r="F379" s="318"/>
      <c r="G379" s="233" t="str">
        <f t="shared" si="15"/>
        <v/>
      </c>
      <c r="H379" s="233" t="str">
        <f>IF(ISBLANK($D379),"",IF(ISERROR(MATCH($U379,'Ent. Datos'!$V$6:$V$1015,0)),$U379,$W$3))</f>
        <v/>
      </c>
      <c r="I379" s="135"/>
      <c r="J379" s="136"/>
      <c r="K379" s="145"/>
      <c r="L379" s="145"/>
      <c r="M379" s="145"/>
      <c r="N379" s="145"/>
      <c r="O379" s="142"/>
      <c r="P379" s="142"/>
      <c r="Q379" s="142"/>
      <c r="R379" s="142"/>
      <c r="S379" s="142"/>
      <c r="T379" s="142"/>
      <c r="U379" s="143" t="str">
        <f t="shared" si="16"/>
        <v/>
      </c>
      <c r="V379" s="144"/>
    </row>
    <row r="380" spans="2:22" ht="33" customHeight="1" x14ac:dyDescent="0.3">
      <c r="B380" s="136">
        <f t="shared" si="17"/>
        <v>375</v>
      </c>
      <c r="C380" s="134"/>
      <c r="D380" s="132"/>
      <c r="E380" s="134"/>
      <c r="F380" s="318"/>
      <c r="G380" s="233" t="str">
        <f t="shared" si="15"/>
        <v/>
      </c>
      <c r="H380" s="233" t="str">
        <f>IF(ISBLANK($D380),"",IF(ISERROR(MATCH($U380,'Ent. Datos'!$V$6:$V$1015,0)),$U380,$W$3))</f>
        <v/>
      </c>
      <c r="I380" s="135"/>
      <c r="J380" s="136"/>
      <c r="K380" s="145"/>
      <c r="L380" s="145"/>
      <c r="M380" s="145"/>
      <c r="N380" s="145"/>
      <c r="O380" s="142"/>
      <c r="P380" s="142"/>
      <c r="Q380" s="142"/>
      <c r="R380" s="142"/>
      <c r="S380" s="142"/>
      <c r="T380" s="142"/>
      <c r="U380" s="143" t="str">
        <f t="shared" si="16"/>
        <v/>
      </c>
      <c r="V380" s="144"/>
    </row>
    <row r="381" spans="2:22" ht="33" customHeight="1" x14ac:dyDescent="0.3">
      <c r="B381" s="136">
        <f t="shared" si="17"/>
        <v>376</v>
      </c>
      <c r="C381" s="134"/>
      <c r="D381" s="132"/>
      <c r="E381" s="134"/>
      <c r="F381" s="318"/>
      <c r="G381" s="233" t="str">
        <f t="shared" si="15"/>
        <v/>
      </c>
      <c r="H381" s="233" t="str">
        <f>IF(ISBLANK($D381),"",IF(ISERROR(MATCH($U381,'Ent. Datos'!$V$6:$V$1015,0)),$U381,$W$3))</f>
        <v/>
      </c>
      <c r="I381" s="135"/>
      <c r="J381" s="136"/>
      <c r="K381" s="145"/>
      <c r="L381" s="145"/>
      <c r="M381" s="145"/>
      <c r="N381" s="145"/>
      <c r="O381" s="142"/>
      <c r="P381" s="142"/>
      <c r="Q381" s="142"/>
      <c r="R381" s="142"/>
      <c r="S381" s="142"/>
      <c r="T381" s="142"/>
      <c r="U381" s="143" t="str">
        <f t="shared" si="16"/>
        <v/>
      </c>
      <c r="V381" s="144"/>
    </row>
    <row r="382" spans="2:22" ht="33" customHeight="1" x14ac:dyDescent="0.3">
      <c r="B382" s="136">
        <f t="shared" si="17"/>
        <v>377</v>
      </c>
      <c r="C382" s="134"/>
      <c r="D382" s="132"/>
      <c r="E382" s="134"/>
      <c r="F382" s="318"/>
      <c r="G382" s="233" t="str">
        <f t="shared" si="15"/>
        <v/>
      </c>
      <c r="H382" s="233" t="str">
        <f>IF(ISBLANK($D382),"",IF(ISERROR(MATCH($U382,'Ent. Datos'!$V$6:$V$1015,0)),$U382,$W$3))</f>
        <v/>
      </c>
      <c r="I382" s="135"/>
      <c r="J382" s="136"/>
      <c r="K382" s="145"/>
      <c r="L382" s="145"/>
      <c r="M382" s="145"/>
      <c r="N382" s="145"/>
      <c r="O382" s="142"/>
      <c r="P382" s="142"/>
      <c r="Q382" s="142"/>
      <c r="R382" s="142"/>
      <c r="S382" s="142"/>
      <c r="T382" s="142"/>
      <c r="U382" s="143" t="str">
        <f t="shared" si="16"/>
        <v/>
      </c>
      <c r="V382" s="144"/>
    </row>
    <row r="383" spans="2:22" ht="33" customHeight="1" x14ac:dyDescent="0.3">
      <c r="B383" s="136">
        <f t="shared" si="17"/>
        <v>378</v>
      </c>
      <c r="C383" s="134"/>
      <c r="D383" s="132"/>
      <c r="E383" s="134"/>
      <c r="F383" s="318"/>
      <c r="G383" s="233" t="str">
        <f t="shared" si="15"/>
        <v/>
      </c>
      <c r="H383" s="233" t="str">
        <f>IF(ISBLANK($D383),"",IF(ISERROR(MATCH($U383,'Ent. Datos'!$V$6:$V$1015,0)),$U383,$W$3))</f>
        <v/>
      </c>
      <c r="I383" s="135"/>
      <c r="J383" s="136"/>
      <c r="K383" s="145"/>
      <c r="L383" s="145"/>
      <c r="M383" s="145"/>
      <c r="N383" s="145"/>
      <c r="O383" s="142"/>
      <c r="P383" s="142"/>
      <c r="Q383" s="142"/>
      <c r="R383" s="142"/>
      <c r="S383" s="142"/>
      <c r="T383" s="142"/>
      <c r="U383" s="143" t="str">
        <f t="shared" si="16"/>
        <v/>
      </c>
      <c r="V383" s="144"/>
    </row>
    <row r="384" spans="2:22" ht="33" customHeight="1" x14ac:dyDescent="0.3">
      <c r="B384" s="136">
        <f t="shared" si="17"/>
        <v>379</v>
      </c>
      <c r="C384" s="134"/>
      <c r="D384" s="132"/>
      <c r="E384" s="134"/>
      <c r="F384" s="318"/>
      <c r="G384" s="233" t="str">
        <f t="shared" si="15"/>
        <v/>
      </c>
      <c r="H384" s="233" t="str">
        <f>IF(ISBLANK($D384),"",IF(ISERROR(MATCH($U384,'Ent. Datos'!$V$6:$V$1015,0)),$U384,$W$3))</f>
        <v/>
      </c>
      <c r="I384" s="135"/>
      <c r="J384" s="136"/>
      <c r="K384" s="145"/>
      <c r="L384" s="145"/>
      <c r="M384" s="145"/>
      <c r="N384" s="145"/>
      <c r="O384" s="142"/>
      <c r="P384" s="142"/>
      <c r="Q384" s="142"/>
      <c r="R384" s="142"/>
      <c r="S384" s="142"/>
      <c r="T384" s="142"/>
      <c r="U384" s="143" t="str">
        <f t="shared" si="16"/>
        <v/>
      </c>
      <c r="V384" s="144"/>
    </row>
    <row r="385" spans="2:22" ht="33" customHeight="1" x14ac:dyDescent="0.3">
      <c r="B385" s="136">
        <f t="shared" si="17"/>
        <v>380</v>
      </c>
      <c r="C385" s="134"/>
      <c r="D385" s="132"/>
      <c r="E385" s="134"/>
      <c r="F385" s="318"/>
      <c r="G385" s="233" t="str">
        <f t="shared" si="15"/>
        <v/>
      </c>
      <c r="H385" s="233" t="str">
        <f>IF(ISBLANK($D385),"",IF(ISERROR(MATCH($U385,'Ent. Datos'!$V$6:$V$1015,0)),$U385,$W$3))</f>
        <v/>
      </c>
      <c r="I385" s="135"/>
      <c r="J385" s="136"/>
      <c r="K385" s="145"/>
      <c r="L385" s="145"/>
      <c r="M385" s="145"/>
      <c r="N385" s="145"/>
      <c r="O385" s="142"/>
      <c r="P385" s="142"/>
      <c r="Q385" s="142"/>
      <c r="R385" s="142"/>
      <c r="S385" s="142"/>
      <c r="T385" s="142"/>
      <c r="U385" s="143" t="str">
        <f t="shared" si="16"/>
        <v/>
      </c>
      <c r="V385" s="144"/>
    </row>
    <row r="386" spans="2:22" ht="33" customHeight="1" x14ac:dyDescent="0.3">
      <c r="B386" s="136">
        <f t="shared" si="17"/>
        <v>381</v>
      </c>
      <c r="C386" s="134"/>
      <c r="D386" s="132"/>
      <c r="E386" s="134"/>
      <c r="F386" s="318"/>
      <c r="G386" s="233" t="str">
        <f t="shared" si="15"/>
        <v/>
      </c>
      <c r="H386" s="233" t="str">
        <f>IF(ISBLANK($D386),"",IF(ISERROR(MATCH($U386,'Ent. Datos'!$V$6:$V$1015,0)),$U386,$W$3))</f>
        <v/>
      </c>
      <c r="I386" s="135"/>
      <c r="J386" s="136"/>
      <c r="K386" s="145"/>
      <c r="L386" s="145"/>
      <c r="M386" s="145"/>
      <c r="N386" s="145"/>
      <c r="O386" s="142"/>
      <c r="P386" s="142"/>
      <c r="Q386" s="142"/>
      <c r="R386" s="142"/>
      <c r="S386" s="142"/>
      <c r="T386" s="142"/>
      <c r="U386" s="143" t="str">
        <f t="shared" si="16"/>
        <v/>
      </c>
      <c r="V386" s="144"/>
    </row>
    <row r="387" spans="2:22" ht="33" customHeight="1" x14ac:dyDescent="0.3">
      <c r="B387" s="136">
        <f t="shared" si="17"/>
        <v>382</v>
      </c>
      <c r="C387" s="134"/>
      <c r="D387" s="132"/>
      <c r="E387" s="134"/>
      <c r="F387" s="318"/>
      <c r="G387" s="233" t="str">
        <f t="shared" si="15"/>
        <v/>
      </c>
      <c r="H387" s="233" t="str">
        <f>IF(ISBLANK($D387),"",IF(ISERROR(MATCH($U387,'Ent. Datos'!$V$6:$V$1015,0)),$U387,$W$3))</f>
        <v/>
      </c>
      <c r="I387" s="135"/>
      <c r="J387" s="136"/>
      <c r="K387" s="145"/>
      <c r="L387" s="145"/>
      <c r="M387" s="145"/>
      <c r="N387" s="145"/>
      <c r="O387" s="142"/>
      <c r="P387" s="142"/>
      <c r="Q387" s="142"/>
      <c r="R387" s="142"/>
      <c r="S387" s="142"/>
      <c r="T387" s="142"/>
      <c r="U387" s="143" t="str">
        <f t="shared" si="16"/>
        <v/>
      </c>
      <c r="V387" s="144"/>
    </row>
    <row r="388" spans="2:22" ht="33" customHeight="1" x14ac:dyDescent="0.3">
      <c r="B388" s="136">
        <f t="shared" si="17"/>
        <v>383</v>
      </c>
      <c r="C388" s="134"/>
      <c r="D388" s="132"/>
      <c r="E388" s="134"/>
      <c r="F388" s="318"/>
      <c r="G388" s="233" t="str">
        <f t="shared" si="15"/>
        <v/>
      </c>
      <c r="H388" s="233" t="str">
        <f>IF(ISBLANK($D388),"",IF(ISERROR(MATCH($U388,'Ent. Datos'!$V$6:$V$1015,0)),$U388,$W$3))</f>
        <v/>
      </c>
      <c r="I388" s="135"/>
      <c r="J388" s="136"/>
      <c r="K388" s="145"/>
      <c r="L388" s="145"/>
      <c r="M388" s="145"/>
      <c r="N388" s="145"/>
      <c r="O388" s="142"/>
      <c r="P388" s="142"/>
      <c r="Q388" s="142"/>
      <c r="R388" s="142"/>
      <c r="S388" s="142"/>
      <c r="T388" s="142"/>
      <c r="U388" s="143" t="str">
        <f t="shared" si="16"/>
        <v/>
      </c>
      <c r="V388" s="144"/>
    </row>
    <row r="389" spans="2:22" ht="33" customHeight="1" x14ac:dyDescent="0.3">
      <c r="B389" s="136">
        <f t="shared" si="17"/>
        <v>384</v>
      </c>
      <c r="C389" s="134"/>
      <c r="D389" s="132"/>
      <c r="E389" s="134"/>
      <c r="F389" s="318"/>
      <c r="G389" s="233" t="str">
        <f t="shared" si="15"/>
        <v/>
      </c>
      <c r="H389" s="233" t="str">
        <f>IF(ISBLANK($D389),"",IF(ISERROR(MATCH($U389,'Ent. Datos'!$V$6:$V$1015,0)),$U389,$W$3))</f>
        <v/>
      </c>
      <c r="I389" s="135"/>
      <c r="J389" s="136"/>
      <c r="K389" s="145"/>
      <c r="L389" s="145"/>
      <c r="M389" s="145"/>
      <c r="N389" s="145"/>
      <c r="O389" s="142"/>
      <c r="P389" s="142"/>
      <c r="Q389" s="142"/>
      <c r="R389" s="142"/>
      <c r="S389" s="142"/>
      <c r="T389" s="142"/>
      <c r="U389" s="143" t="str">
        <f t="shared" si="16"/>
        <v/>
      </c>
      <c r="V389" s="144"/>
    </row>
    <row r="390" spans="2:22" ht="33" customHeight="1" x14ac:dyDescent="0.3">
      <c r="B390" s="136">
        <f t="shared" si="17"/>
        <v>385</v>
      </c>
      <c r="C390" s="134"/>
      <c r="D390" s="132"/>
      <c r="E390" s="134"/>
      <c r="F390" s="318"/>
      <c r="G390" s="233" t="str">
        <f t="shared" ref="G390:G453" si="18">IF($V$3-$F390&gt;$V$1,$U390,"")</f>
        <v/>
      </c>
      <c r="H390" s="233" t="str">
        <f>IF(ISBLANK($D390),"",IF(ISERROR(MATCH($U390,'Ent. Datos'!$V$6:$V$1015,0)),$U390,$W$3))</f>
        <v/>
      </c>
      <c r="I390" s="135"/>
      <c r="J390" s="136"/>
      <c r="K390" s="145"/>
      <c r="L390" s="145"/>
      <c r="M390" s="145"/>
      <c r="N390" s="145"/>
      <c r="O390" s="142"/>
      <c r="P390" s="142"/>
      <c r="Q390" s="142"/>
      <c r="R390" s="142"/>
      <c r="S390" s="142"/>
      <c r="T390" s="142"/>
      <c r="U390" s="143" t="str">
        <f t="shared" ref="U390:U453" si="19">TEXT(TRIM(CLEAN($D390)),"??????")</f>
        <v/>
      </c>
      <c r="V390" s="144"/>
    </row>
    <row r="391" spans="2:22" ht="33" customHeight="1" x14ac:dyDescent="0.3">
      <c r="B391" s="136">
        <f t="shared" ref="B391:B454" si="20">ROW($A391)-ROW($A$5)</f>
        <v>386</v>
      </c>
      <c r="C391" s="134"/>
      <c r="D391" s="132"/>
      <c r="E391" s="134"/>
      <c r="F391" s="318"/>
      <c r="G391" s="233" t="str">
        <f t="shared" si="18"/>
        <v/>
      </c>
      <c r="H391" s="233" t="str">
        <f>IF(ISBLANK($D391),"",IF(ISERROR(MATCH($U391,'Ent. Datos'!$V$6:$V$1015,0)),$U391,$W$3))</f>
        <v/>
      </c>
      <c r="I391" s="135"/>
      <c r="J391" s="136"/>
      <c r="K391" s="145"/>
      <c r="L391" s="145"/>
      <c r="M391" s="145"/>
      <c r="N391" s="145"/>
      <c r="O391" s="142"/>
      <c r="P391" s="142"/>
      <c r="Q391" s="142"/>
      <c r="R391" s="142"/>
      <c r="S391" s="142"/>
      <c r="T391" s="142"/>
      <c r="U391" s="143" t="str">
        <f t="shared" si="19"/>
        <v/>
      </c>
      <c r="V391" s="144"/>
    </row>
    <row r="392" spans="2:22" ht="33" customHeight="1" x14ac:dyDescent="0.3">
      <c r="B392" s="136">
        <f t="shared" si="20"/>
        <v>387</v>
      </c>
      <c r="C392" s="134"/>
      <c r="D392" s="132"/>
      <c r="E392" s="134"/>
      <c r="F392" s="318"/>
      <c r="G392" s="233" t="str">
        <f t="shared" si="18"/>
        <v/>
      </c>
      <c r="H392" s="233" t="str">
        <f>IF(ISBLANK($D392),"",IF(ISERROR(MATCH($U392,'Ent. Datos'!$V$6:$V$1015,0)),$U392,$W$3))</f>
        <v/>
      </c>
      <c r="I392" s="135"/>
      <c r="J392" s="136"/>
      <c r="K392" s="145"/>
      <c r="L392" s="145"/>
      <c r="M392" s="145"/>
      <c r="N392" s="145"/>
      <c r="O392" s="142"/>
      <c r="P392" s="142"/>
      <c r="Q392" s="142"/>
      <c r="R392" s="142"/>
      <c r="S392" s="142"/>
      <c r="T392" s="142"/>
      <c r="U392" s="143" t="str">
        <f t="shared" si="19"/>
        <v/>
      </c>
      <c r="V392" s="144"/>
    </row>
    <row r="393" spans="2:22" ht="33" customHeight="1" x14ac:dyDescent="0.3">
      <c r="B393" s="136">
        <f t="shared" si="20"/>
        <v>388</v>
      </c>
      <c r="C393" s="134"/>
      <c r="D393" s="132"/>
      <c r="E393" s="134"/>
      <c r="F393" s="318"/>
      <c r="G393" s="233" t="str">
        <f t="shared" si="18"/>
        <v/>
      </c>
      <c r="H393" s="233" t="str">
        <f>IF(ISBLANK($D393),"",IF(ISERROR(MATCH($U393,'Ent. Datos'!$V$6:$V$1015,0)),$U393,$W$3))</f>
        <v/>
      </c>
      <c r="I393" s="135"/>
      <c r="J393" s="136"/>
      <c r="K393" s="145"/>
      <c r="L393" s="145"/>
      <c r="M393" s="145"/>
      <c r="N393" s="145"/>
      <c r="O393" s="142"/>
      <c r="P393" s="142"/>
      <c r="Q393" s="142"/>
      <c r="R393" s="142"/>
      <c r="S393" s="142"/>
      <c r="T393" s="142"/>
      <c r="U393" s="143" t="str">
        <f t="shared" si="19"/>
        <v/>
      </c>
      <c r="V393" s="144"/>
    </row>
    <row r="394" spans="2:22" ht="33" customHeight="1" x14ac:dyDescent="0.3">
      <c r="B394" s="136">
        <f t="shared" si="20"/>
        <v>389</v>
      </c>
      <c r="C394" s="134"/>
      <c r="D394" s="132"/>
      <c r="E394" s="134"/>
      <c r="F394" s="318"/>
      <c r="G394" s="233" t="str">
        <f t="shared" si="18"/>
        <v/>
      </c>
      <c r="H394" s="233" t="str">
        <f>IF(ISBLANK($D394),"",IF(ISERROR(MATCH($U394,'Ent. Datos'!$V$6:$V$1015,0)),$U394,$W$3))</f>
        <v/>
      </c>
      <c r="I394" s="135"/>
      <c r="J394" s="136"/>
      <c r="K394" s="145"/>
      <c r="L394" s="145"/>
      <c r="M394" s="145"/>
      <c r="N394" s="145"/>
      <c r="O394" s="142"/>
      <c r="P394" s="142"/>
      <c r="Q394" s="142"/>
      <c r="R394" s="142"/>
      <c r="S394" s="142"/>
      <c r="T394" s="142"/>
      <c r="U394" s="143" t="str">
        <f t="shared" si="19"/>
        <v/>
      </c>
      <c r="V394" s="144"/>
    </row>
    <row r="395" spans="2:22" ht="33" customHeight="1" x14ac:dyDescent="0.3">
      <c r="B395" s="136">
        <f t="shared" si="20"/>
        <v>390</v>
      </c>
      <c r="C395" s="134"/>
      <c r="D395" s="132"/>
      <c r="E395" s="134"/>
      <c r="F395" s="318"/>
      <c r="G395" s="233" t="str">
        <f t="shared" si="18"/>
        <v/>
      </c>
      <c r="H395" s="233" t="str">
        <f>IF(ISBLANK($D395),"",IF(ISERROR(MATCH($U395,'Ent. Datos'!$V$6:$V$1015,0)),$U395,$W$3))</f>
        <v/>
      </c>
      <c r="I395" s="135"/>
      <c r="J395" s="136"/>
      <c r="K395" s="145"/>
      <c r="L395" s="145"/>
      <c r="M395" s="145"/>
      <c r="N395" s="145"/>
      <c r="O395" s="142"/>
      <c r="P395" s="142"/>
      <c r="Q395" s="142"/>
      <c r="R395" s="142"/>
      <c r="S395" s="142"/>
      <c r="T395" s="142"/>
      <c r="U395" s="143" t="str">
        <f t="shared" si="19"/>
        <v/>
      </c>
      <c r="V395" s="144"/>
    </row>
    <row r="396" spans="2:22" ht="33" customHeight="1" x14ac:dyDescent="0.3">
      <c r="B396" s="136">
        <f t="shared" si="20"/>
        <v>391</v>
      </c>
      <c r="C396" s="134"/>
      <c r="D396" s="132"/>
      <c r="E396" s="134"/>
      <c r="F396" s="318"/>
      <c r="G396" s="233" t="str">
        <f t="shared" si="18"/>
        <v/>
      </c>
      <c r="H396" s="233" t="str">
        <f>IF(ISBLANK($D396),"",IF(ISERROR(MATCH($U396,'Ent. Datos'!$V$6:$V$1015,0)),$U396,$W$3))</f>
        <v/>
      </c>
      <c r="I396" s="135"/>
      <c r="J396" s="136"/>
      <c r="K396" s="145"/>
      <c r="L396" s="145"/>
      <c r="M396" s="145"/>
      <c r="N396" s="145"/>
      <c r="O396" s="142"/>
      <c r="P396" s="142"/>
      <c r="Q396" s="142"/>
      <c r="R396" s="142"/>
      <c r="S396" s="142"/>
      <c r="T396" s="142"/>
      <c r="U396" s="143" t="str">
        <f t="shared" si="19"/>
        <v/>
      </c>
      <c r="V396" s="144"/>
    </row>
    <row r="397" spans="2:22" ht="33" customHeight="1" x14ac:dyDescent="0.3">
      <c r="B397" s="136">
        <f t="shared" si="20"/>
        <v>392</v>
      </c>
      <c r="C397" s="134"/>
      <c r="D397" s="132"/>
      <c r="E397" s="134"/>
      <c r="F397" s="318"/>
      <c r="G397" s="233" t="str">
        <f t="shared" si="18"/>
        <v/>
      </c>
      <c r="H397" s="233" t="str">
        <f>IF(ISBLANK($D397),"",IF(ISERROR(MATCH($U397,'Ent. Datos'!$V$6:$V$1015,0)),$U397,$W$3))</f>
        <v/>
      </c>
      <c r="I397" s="135"/>
      <c r="J397" s="136"/>
      <c r="K397" s="145"/>
      <c r="L397" s="145"/>
      <c r="M397" s="145"/>
      <c r="N397" s="145"/>
      <c r="O397" s="142"/>
      <c r="P397" s="142"/>
      <c r="Q397" s="142"/>
      <c r="R397" s="142"/>
      <c r="S397" s="142"/>
      <c r="T397" s="142"/>
      <c r="U397" s="143" t="str">
        <f t="shared" si="19"/>
        <v/>
      </c>
      <c r="V397" s="144"/>
    </row>
    <row r="398" spans="2:22" ht="33" customHeight="1" x14ac:dyDescent="0.3">
      <c r="B398" s="136">
        <f t="shared" si="20"/>
        <v>393</v>
      </c>
      <c r="C398" s="134"/>
      <c r="D398" s="132"/>
      <c r="E398" s="134"/>
      <c r="F398" s="318"/>
      <c r="G398" s="233" t="str">
        <f t="shared" si="18"/>
        <v/>
      </c>
      <c r="H398" s="233" t="str">
        <f>IF(ISBLANK($D398),"",IF(ISERROR(MATCH($U398,'Ent. Datos'!$V$6:$V$1015,0)),$U398,$W$3))</f>
        <v/>
      </c>
      <c r="I398" s="135"/>
      <c r="J398" s="136"/>
      <c r="K398" s="145"/>
      <c r="L398" s="145"/>
      <c r="M398" s="145"/>
      <c r="N398" s="145"/>
      <c r="O398" s="142"/>
      <c r="P398" s="142"/>
      <c r="Q398" s="142"/>
      <c r="R398" s="142"/>
      <c r="S398" s="142"/>
      <c r="T398" s="142"/>
      <c r="U398" s="143" t="str">
        <f t="shared" si="19"/>
        <v/>
      </c>
      <c r="V398" s="144"/>
    </row>
    <row r="399" spans="2:22" ht="33" customHeight="1" x14ac:dyDescent="0.3">
      <c r="B399" s="136">
        <f t="shared" si="20"/>
        <v>394</v>
      </c>
      <c r="C399" s="134"/>
      <c r="D399" s="132"/>
      <c r="E399" s="134"/>
      <c r="F399" s="318"/>
      <c r="G399" s="233" t="str">
        <f t="shared" si="18"/>
        <v/>
      </c>
      <c r="H399" s="233" t="str">
        <f>IF(ISBLANK($D399),"",IF(ISERROR(MATCH($U399,'Ent. Datos'!$V$6:$V$1015,0)),$U399,$W$3))</f>
        <v/>
      </c>
      <c r="I399" s="135"/>
      <c r="J399" s="136"/>
      <c r="K399" s="145"/>
      <c r="L399" s="145"/>
      <c r="M399" s="145"/>
      <c r="N399" s="145"/>
      <c r="O399" s="142"/>
      <c r="P399" s="142"/>
      <c r="Q399" s="142"/>
      <c r="R399" s="142"/>
      <c r="S399" s="142"/>
      <c r="T399" s="142"/>
      <c r="U399" s="143" t="str">
        <f t="shared" si="19"/>
        <v/>
      </c>
      <c r="V399" s="144"/>
    </row>
    <row r="400" spans="2:22" ht="33" customHeight="1" x14ac:dyDescent="0.3">
      <c r="B400" s="136">
        <f t="shared" si="20"/>
        <v>395</v>
      </c>
      <c r="C400" s="134"/>
      <c r="D400" s="146"/>
      <c r="E400" s="134"/>
      <c r="F400" s="318"/>
      <c r="G400" s="233" t="str">
        <f t="shared" si="18"/>
        <v/>
      </c>
      <c r="H400" s="233" t="str">
        <f>IF(ISBLANK($D400),"",IF(ISERROR(MATCH($U400,'Ent. Datos'!$V$6:$V$1015,0)),$U400,$W$3))</f>
        <v/>
      </c>
      <c r="I400" s="135"/>
      <c r="J400" s="136"/>
      <c r="K400" s="145"/>
      <c r="L400" s="145"/>
      <c r="M400" s="145"/>
      <c r="N400" s="145"/>
      <c r="O400" s="142"/>
      <c r="P400" s="142"/>
      <c r="Q400" s="142"/>
      <c r="R400" s="142"/>
      <c r="S400" s="142"/>
      <c r="T400" s="142"/>
      <c r="U400" s="143" t="str">
        <f t="shared" si="19"/>
        <v/>
      </c>
      <c r="V400" s="144"/>
    </row>
    <row r="401" spans="2:22" ht="33" customHeight="1" x14ac:dyDescent="0.3">
      <c r="B401" s="136">
        <f t="shared" si="20"/>
        <v>396</v>
      </c>
      <c r="C401" s="134"/>
      <c r="D401" s="146"/>
      <c r="E401" s="134"/>
      <c r="F401" s="318"/>
      <c r="G401" s="233" t="str">
        <f t="shared" si="18"/>
        <v/>
      </c>
      <c r="H401" s="233" t="str">
        <f>IF(ISBLANK($D401),"",IF(ISERROR(MATCH($U401,'Ent. Datos'!$V$6:$V$1015,0)),$U401,$W$3))</f>
        <v/>
      </c>
      <c r="I401" s="135"/>
      <c r="J401" s="136"/>
      <c r="K401" s="145"/>
      <c r="L401" s="145"/>
      <c r="M401" s="145"/>
      <c r="N401" s="145"/>
      <c r="O401" s="142"/>
      <c r="P401" s="142"/>
      <c r="Q401" s="142"/>
      <c r="R401" s="142"/>
      <c r="S401" s="142"/>
      <c r="T401" s="142"/>
      <c r="U401" s="143" t="str">
        <f t="shared" si="19"/>
        <v/>
      </c>
      <c r="V401" s="144"/>
    </row>
    <row r="402" spans="2:22" ht="33" customHeight="1" x14ac:dyDescent="0.3">
      <c r="B402" s="136">
        <f t="shared" si="20"/>
        <v>397</v>
      </c>
      <c r="C402" s="134"/>
      <c r="D402" s="146"/>
      <c r="E402" s="134"/>
      <c r="F402" s="318"/>
      <c r="G402" s="233" t="str">
        <f t="shared" si="18"/>
        <v/>
      </c>
      <c r="H402" s="233" t="str">
        <f>IF(ISBLANK($D402),"",IF(ISERROR(MATCH($U402,'Ent. Datos'!$V$6:$V$1015,0)),$U402,$W$3))</f>
        <v/>
      </c>
      <c r="I402" s="135"/>
      <c r="J402" s="136"/>
      <c r="K402" s="145"/>
      <c r="L402" s="145"/>
      <c r="M402" s="145"/>
      <c r="N402" s="145"/>
      <c r="O402" s="142"/>
      <c r="P402" s="142"/>
      <c r="Q402" s="142"/>
      <c r="R402" s="142"/>
      <c r="S402" s="142"/>
      <c r="T402" s="142"/>
      <c r="U402" s="143" t="str">
        <f t="shared" si="19"/>
        <v/>
      </c>
      <c r="V402" s="144"/>
    </row>
    <row r="403" spans="2:22" ht="33" customHeight="1" x14ac:dyDescent="0.3">
      <c r="B403" s="136">
        <f t="shared" si="20"/>
        <v>398</v>
      </c>
      <c r="C403" s="134"/>
      <c r="D403" s="146"/>
      <c r="E403" s="134"/>
      <c r="F403" s="318"/>
      <c r="G403" s="233" t="str">
        <f t="shared" si="18"/>
        <v/>
      </c>
      <c r="H403" s="233" t="str">
        <f>IF(ISBLANK($D403),"",IF(ISERROR(MATCH($U403,'Ent. Datos'!$V$6:$V$1015,0)),$U403,$W$3))</f>
        <v/>
      </c>
      <c r="I403" s="135"/>
      <c r="J403" s="136"/>
      <c r="K403" s="145"/>
      <c r="L403" s="145"/>
      <c r="M403" s="145"/>
      <c r="N403" s="145"/>
      <c r="O403" s="142"/>
      <c r="P403" s="142"/>
      <c r="Q403" s="142"/>
      <c r="R403" s="142"/>
      <c r="S403" s="142"/>
      <c r="T403" s="142"/>
      <c r="U403" s="143" t="str">
        <f t="shared" si="19"/>
        <v/>
      </c>
      <c r="V403" s="144"/>
    </row>
    <row r="404" spans="2:22" ht="33" customHeight="1" x14ac:dyDescent="0.3">
      <c r="B404" s="136">
        <f t="shared" si="20"/>
        <v>399</v>
      </c>
      <c r="C404" s="134"/>
      <c r="D404" s="146"/>
      <c r="E404" s="134"/>
      <c r="F404" s="318"/>
      <c r="G404" s="233" t="str">
        <f t="shared" si="18"/>
        <v/>
      </c>
      <c r="H404" s="233" t="str">
        <f>IF(ISBLANK($D404),"",IF(ISERROR(MATCH($U404,'Ent. Datos'!$V$6:$V$1015,0)),$U404,$W$3))</f>
        <v/>
      </c>
      <c r="I404" s="135"/>
      <c r="J404" s="136"/>
      <c r="K404" s="145"/>
      <c r="L404" s="145"/>
      <c r="M404" s="145"/>
      <c r="N404" s="145"/>
      <c r="O404" s="142"/>
      <c r="P404" s="142"/>
      <c r="Q404" s="142"/>
      <c r="R404" s="142"/>
      <c r="S404" s="142"/>
      <c r="T404" s="142"/>
      <c r="U404" s="143" t="str">
        <f t="shared" si="19"/>
        <v/>
      </c>
      <c r="V404" s="144"/>
    </row>
    <row r="405" spans="2:22" ht="33" customHeight="1" x14ac:dyDescent="0.3">
      <c r="B405" s="136">
        <f t="shared" si="20"/>
        <v>400</v>
      </c>
      <c r="C405" s="134"/>
      <c r="D405" s="146"/>
      <c r="E405" s="134"/>
      <c r="F405" s="318"/>
      <c r="G405" s="233" t="str">
        <f t="shared" si="18"/>
        <v/>
      </c>
      <c r="H405" s="233" t="str">
        <f>IF(ISBLANK($D405),"",IF(ISERROR(MATCH($U405,'Ent. Datos'!$V$6:$V$1015,0)),$U405,$W$3))</f>
        <v/>
      </c>
      <c r="I405" s="135"/>
      <c r="J405" s="136"/>
      <c r="K405" s="145"/>
      <c r="L405" s="145"/>
      <c r="M405" s="145"/>
      <c r="N405" s="145"/>
      <c r="O405" s="142"/>
      <c r="P405" s="142"/>
      <c r="Q405" s="142"/>
      <c r="R405" s="142"/>
      <c r="S405" s="142"/>
      <c r="T405" s="142"/>
      <c r="U405" s="143" t="str">
        <f t="shared" si="19"/>
        <v/>
      </c>
      <c r="V405" s="144"/>
    </row>
    <row r="406" spans="2:22" ht="33" customHeight="1" x14ac:dyDescent="0.3">
      <c r="B406" s="136">
        <f t="shared" si="20"/>
        <v>401</v>
      </c>
      <c r="C406" s="134"/>
      <c r="D406" s="146"/>
      <c r="E406" s="134"/>
      <c r="F406" s="318"/>
      <c r="G406" s="233" t="str">
        <f t="shared" si="18"/>
        <v/>
      </c>
      <c r="H406" s="233" t="str">
        <f>IF(ISBLANK($D406),"",IF(ISERROR(MATCH($U406,'Ent. Datos'!$V$6:$V$1015,0)),$U406,$W$3))</f>
        <v/>
      </c>
      <c r="I406" s="135"/>
      <c r="J406" s="136"/>
      <c r="K406" s="145"/>
      <c r="L406" s="145"/>
      <c r="M406" s="145"/>
      <c r="N406" s="145"/>
      <c r="O406" s="142"/>
      <c r="P406" s="142"/>
      <c r="Q406" s="142"/>
      <c r="R406" s="142"/>
      <c r="S406" s="142"/>
      <c r="T406" s="142"/>
      <c r="U406" s="143" t="str">
        <f t="shared" si="19"/>
        <v/>
      </c>
      <c r="V406" s="144"/>
    </row>
    <row r="407" spans="2:22" ht="33" customHeight="1" x14ac:dyDescent="0.3">
      <c r="B407" s="136">
        <f t="shared" si="20"/>
        <v>402</v>
      </c>
      <c r="C407" s="134"/>
      <c r="D407" s="146"/>
      <c r="E407" s="134"/>
      <c r="F407" s="318"/>
      <c r="G407" s="233" t="str">
        <f t="shared" si="18"/>
        <v/>
      </c>
      <c r="H407" s="233" t="str">
        <f>IF(ISBLANK($D407),"",IF(ISERROR(MATCH($U407,'Ent. Datos'!$V$6:$V$1015,0)),$U407,$W$3))</f>
        <v/>
      </c>
      <c r="I407" s="135"/>
      <c r="J407" s="136"/>
      <c r="K407" s="145"/>
      <c r="L407" s="145"/>
      <c r="M407" s="145"/>
      <c r="N407" s="145"/>
      <c r="O407" s="142"/>
      <c r="P407" s="142"/>
      <c r="Q407" s="142"/>
      <c r="R407" s="142"/>
      <c r="S407" s="142"/>
      <c r="T407" s="142"/>
      <c r="U407" s="143" t="str">
        <f t="shared" si="19"/>
        <v/>
      </c>
      <c r="V407" s="144"/>
    </row>
    <row r="408" spans="2:22" ht="33" customHeight="1" x14ac:dyDescent="0.3">
      <c r="B408" s="136">
        <f t="shared" si="20"/>
        <v>403</v>
      </c>
      <c r="C408" s="134"/>
      <c r="D408" s="146"/>
      <c r="E408" s="134"/>
      <c r="F408" s="318"/>
      <c r="G408" s="233" t="str">
        <f t="shared" si="18"/>
        <v/>
      </c>
      <c r="H408" s="233" t="str">
        <f>IF(ISBLANK($D408),"",IF(ISERROR(MATCH($U408,'Ent. Datos'!$V$6:$V$1015,0)),$U408,$W$3))</f>
        <v/>
      </c>
      <c r="I408" s="135"/>
      <c r="J408" s="136"/>
      <c r="K408" s="145"/>
      <c r="L408" s="145"/>
      <c r="M408" s="145"/>
      <c r="N408" s="145"/>
      <c r="O408" s="142"/>
      <c r="P408" s="142"/>
      <c r="Q408" s="142"/>
      <c r="R408" s="142"/>
      <c r="S408" s="142"/>
      <c r="T408" s="142"/>
      <c r="U408" s="143" t="str">
        <f t="shared" si="19"/>
        <v/>
      </c>
      <c r="V408" s="144"/>
    </row>
    <row r="409" spans="2:22" ht="33" customHeight="1" x14ac:dyDescent="0.3">
      <c r="B409" s="136">
        <f t="shared" si="20"/>
        <v>404</v>
      </c>
      <c r="C409" s="134"/>
      <c r="D409" s="146"/>
      <c r="E409" s="134"/>
      <c r="F409" s="318"/>
      <c r="G409" s="233" t="str">
        <f t="shared" si="18"/>
        <v/>
      </c>
      <c r="H409" s="233" t="str">
        <f>IF(ISBLANK($D409),"",IF(ISERROR(MATCH($U409,'Ent. Datos'!$V$6:$V$1015,0)),$U409,$W$3))</f>
        <v/>
      </c>
      <c r="I409" s="135"/>
      <c r="J409" s="136"/>
      <c r="K409" s="145"/>
      <c r="L409" s="145"/>
      <c r="M409" s="145"/>
      <c r="N409" s="145"/>
      <c r="O409" s="142"/>
      <c r="P409" s="142"/>
      <c r="Q409" s="142"/>
      <c r="R409" s="142"/>
      <c r="S409" s="142"/>
      <c r="T409" s="142"/>
      <c r="U409" s="143" t="str">
        <f t="shared" si="19"/>
        <v/>
      </c>
      <c r="V409" s="144"/>
    </row>
    <row r="410" spans="2:22" ht="33" customHeight="1" x14ac:dyDescent="0.3">
      <c r="B410" s="136">
        <f t="shared" si="20"/>
        <v>405</v>
      </c>
      <c r="C410" s="134"/>
      <c r="D410" s="146"/>
      <c r="E410" s="134"/>
      <c r="F410" s="318"/>
      <c r="G410" s="233" t="str">
        <f t="shared" si="18"/>
        <v/>
      </c>
      <c r="H410" s="233" t="str">
        <f>IF(ISBLANK($D410),"",IF(ISERROR(MATCH($U410,'Ent. Datos'!$V$6:$V$1015,0)),$U410,$W$3))</f>
        <v/>
      </c>
      <c r="I410" s="135"/>
      <c r="J410" s="136"/>
      <c r="K410" s="145"/>
      <c r="L410" s="145"/>
      <c r="M410" s="145"/>
      <c r="N410" s="145"/>
      <c r="O410" s="142"/>
      <c r="P410" s="142"/>
      <c r="Q410" s="142"/>
      <c r="R410" s="142"/>
      <c r="S410" s="142"/>
      <c r="T410" s="142"/>
      <c r="U410" s="143" t="str">
        <f t="shared" si="19"/>
        <v/>
      </c>
      <c r="V410" s="144"/>
    </row>
    <row r="411" spans="2:22" ht="33" customHeight="1" x14ac:dyDescent="0.3">
      <c r="B411" s="136">
        <f t="shared" si="20"/>
        <v>406</v>
      </c>
      <c r="C411" s="134"/>
      <c r="D411" s="146"/>
      <c r="E411" s="134"/>
      <c r="F411" s="318"/>
      <c r="G411" s="233" t="str">
        <f t="shared" si="18"/>
        <v/>
      </c>
      <c r="H411" s="233" t="str">
        <f>IF(ISBLANK($D411),"",IF(ISERROR(MATCH($U411,'Ent. Datos'!$V$6:$V$1015,0)),$U411,$W$3))</f>
        <v/>
      </c>
      <c r="I411" s="135"/>
      <c r="J411" s="136"/>
      <c r="K411" s="145"/>
      <c r="L411" s="145"/>
      <c r="M411" s="145"/>
      <c r="N411" s="145"/>
      <c r="O411" s="142"/>
      <c r="P411" s="142"/>
      <c r="Q411" s="142"/>
      <c r="R411" s="142"/>
      <c r="S411" s="142"/>
      <c r="T411" s="142"/>
      <c r="U411" s="143" t="str">
        <f t="shared" si="19"/>
        <v/>
      </c>
      <c r="V411" s="144"/>
    </row>
    <row r="412" spans="2:22" ht="33" customHeight="1" x14ac:dyDescent="0.3">
      <c r="B412" s="136">
        <f t="shared" si="20"/>
        <v>407</v>
      </c>
      <c r="C412" s="134"/>
      <c r="D412" s="146"/>
      <c r="E412" s="134"/>
      <c r="F412" s="318"/>
      <c r="G412" s="233" t="str">
        <f t="shared" si="18"/>
        <v/>
      </c>
      <c r="H412" s="233" t="str">
        <f>IF(ISBLANK($D412),"",IF(ISERROR(MATCH($U412,'Ent. Datos'!$V$6:$V$1015,0)),$U412,$W$3))</f>
        <v/>
      </c>
      <c r="I412" s="135"/>
      <c r="J412" s="136"/>
      <c r="K412" s="145"/>
      <c r="L412" s="145"/>
      <c r="M412" s="145"/>
      <c r="N412" s="145"/>
      <c r="O412" s="142"/>
      <c r="P412" s="142"/>
      <c r="Q412" s="142"/>
      <c r="R412" s="142"/>
      <c r="S412" s="142"/>
      <c r="T412" s="142"/>
      <c r="U412" s="143" t="str">
        <f t="shared" si="19"/>
        <v/>
      </c>
      <c r="V412" s="144"/>
    </row>
    <row r="413" spans="2:22" ht="33" customHeight="1" x14ac:dyDescent="0.3">
      <c r="B413" s="136">
        <f t="shared" si="20"/>
        <v>408</v>
      </c>
      <c r="C413" s="134"/>
      <c r="D413" s="146"/>
      <c r="E413" s="134"/>
      <c r="F413" s="318"/>
      <c r="G413" s="233" t="str">
        <f t="shared" si="18"/>
        <v/>
      </c>
      <c r="H413" s="233" t="str">
        <f>IF(ISBLANK($D413),"",IF(ISERROR(MATCH($U413,'Ent. Datos'!$V$6:$V$1015,0)),$U413,$W$3))</f>
        <v/>
      </c>
      <c r="I413" s="135"/>
      <c r="J413" s="136"/>
      <c r="K413" s="145"/>
      <c r="L413" s="145"/>
      <c r="M413" s="145"/>
      <c r="N413" s="145"/>
      <c r="O413" s="142"/>
      <c r="P413" s="142"/>
      <c r="Q413" s="142"/>
      <c r="R413" s="142"/>
      <c r="S413" s="142"/>
      <c r="T413" s="142"/>
      <c r="U413" s="143" t="str">
        <f t="shared" si="19"/>
        <v/>
      </c>
      <c r="V413" s="144"/>
    </row>
    <row r="414" spans="2:22" ht="33" customHeight="1" x14ac:dyDescent="0.3">
      <c r="B414" s="136">
        <f t="shared" si="20"/>
        <v>409</v>
      </c>
      <c r="C414" s="134"/>
      <c r="D414" s="146"/>
      <c r="E414" s="134"/>
      <c r="F414" s="318"/>
      <c r="G414" s="233" t="str">
        <f t="shared" si="18"/>
        <v/>
      </c>
      <c r="H414" s="233" t="str">
        <f>IF(ISBLANK($D414),"",IF(ISERROR(MATCH($U414,'Ent. Datos'!$V$6:$V$1015,0)),$U414,$W$3))</f>
        <v/>
      </c>
      <c r="I414" s="135"/>
      <c r="J414" s="136"/>
      <c r="K414" s="145"/>
      <c r="L414" s="145"/>
      <c r="M414" s="145"/>
      <c r="N414" s="145"/>
      <c r="O414" s="142"/>
      <c r="P414" s="142"/>
      <c r="Q414" s="142"/>
      <c r="R414" s="142"/>
      <c r="S414" s="142"/>
      <c r="T414" s="142"/>
      <c r="U414" s="143" t="str">
        <f t="shared" si="19"/>
        <v/>
      </c>
      <c r="V414" s="144"/>
    </row>
    <row r="415" spans="2:22" ht="33" customHeight="1" x14ac:dyDescent="0.3">
      <c r="B415" s="136">
        <f t="shared" si="20"/>
        <v>410</v>
      </c>
      <c r="C415" s="134"/>
      <c r="D415" s="146"/>
      <c r="E415" s="134"/>
      <c r="F415" s="318"/>
      <c r="G415" s="233" t="str">
        <f t="shared" si="18"/>
        <v/>
      </c>
      <c r="H415" s="233" t="str">
        <f>IF(ISBLANK($D415),"",IF(ISERROR(MATCH($U415,'Ent. Datos'!$V$6:$V$1015,0)),$U415,$W$3))</f>
        <v/>
      </c>
      <c r="I415" s="135"/>
      <c r="J415" s="136"/>
      <c r="K415" s="145"/>
      <c r="L415" s="145"/>
      <c r="M415" s="145"/>
      <c r="N415" s="145"/>
      <c r="O415" s="142"/>
      <c r="P415" s="142"/>
      <c r="Q415" s="142"/>
      <c r="R415" s="142"/>
      <c r="S415" s="142"/>
      <c r="T415" s="142"/>
      <c r="U415" s="143" t="str">
        <f t="shared" si="19"/>
        <v/>
      </c>
      <c r="V415" s="144"/>
    </row>
    <row r="416" spans="2:22" ht="33" customHeight="1" x14ac:dyDescent="0.3">
      <c r="B416" s="136">
        <f t="shared" si="20"/>
        <v>411</v>
      </c>
      <c r="C416" s="134"/>
      <c r="D416" s="146"/>
      <c r="E416" s="134"/>
      <c r="F416" s="318"/>
      <c r="G416" s="233" t="str">
        <f t="shared" si="18"/>
        <v/>
      </c>
      <c r="H416" s="233" t="str">
        <f>IF(ISBLANK($D416),"",IF(ISERROR(MATCH($U416,'Ent. Datos'!$V$6:$V$1015,0)),$U416,$W$3))</f>
        <v/>
      </c>
      <c r="I416" s="135"/>
      <c r="J416" s="136"/>
      <c r="K416" s="145"/>
      <c r="L416" s="145"/>
      <c r="M416" s="145"/>
      <c r="N416" s="145"/>
      <c r="O416" s="142"/>
      <c r="P416" s="142"/>
      <c r="Q416" s="142"/>
      <c r="R416" s="142"/>
      <c r="S416" s="142"/>
      <c r="T416" s="142"/>
      <c r="U416" s="143" t="str">
        <f t="shared" si="19"/>
        <v/>
      </c>
      <c r="V416" s="144"/>
    </row>
    <row r="417" spans="2:22" ht="33" customHeight="1" x14ac:dyDescent="0.3">
      <c r="B417" s="136">
        <f t="shared" si="20"/>
        <v>412</v>
      </c>
      <c r="C417" s="134"/>
      <c r="D417" s="146"/>
      <c r="E417" s="134"/>
      <c r="F417" s="318"/>
      <c r="G417" s="233" t="str">
        <f t="shared" si="18"/>
        <v/>
      </c>
      <c r="H417" s="233" t="str">
        <f>IF(ISBLANK($D417),"",IF(ISERROR(MATCH($U417,'Ent. Datos'!$V$6:$V$1015,0)),$U417,$W$3))</f>
        <v/>
      </c>
      <c r="I417" s="135"/>
      <c r="J417" s="136"/>
      <c r="K417" s="145"/>
      <c r="L417" s="145"/>
      <c r="M417" s="145"/>
      <c r="N417" s="145"/>
      <c r="O417" s="142"/>
      <c r="P417" s="142"/>
      <c r="Q417" s="142"/>
      <c r="R417" s="142"/>
      <c r="S417" s="142"/>
      <c r="T417" s="142"/>
      <c r="U417" s="143" t="str">
        <f t="shared" si="19"/>
        <v/>
      </c>
      <c r="V417" s="144"/>
    </row>
    <row r="418" spans="2:22" ht="33" customHeight="1" x14ac:dyDescent="0.3">
      <c r="B418" s="136">
        <f t="shared" si="20"/>
        <v>413</v>
      </c>
      <c r="C418" s="134"/>
      <c r="D418" s="146"/>
      <c r="E418" s="134"/>
      <c r="F418" s="318"/>
      <c r="G418" s="233" t="str">
        <f t="shared" si="18"/>
        <v/>
      </c>
      <c r="H418" s="233" t="str">
        <f>IF(ISBLANK($D418),"",IF(ISERROR(MATCH($U418,'Ent. Datos'!$V$6:$V$1015,0)),$U418,$W$3))</f>
        <v/>
      </c>
      <c r="I418" s="135"/>
      <c r="J418" s="136"/>
      <c r="K418" s="145"/>
      <c r="L418" s="145"/>
      <c r="M418" s="145"/>
      <c r="N418" s="145"/>
      <c r="O418" s="142"/>
      <c r="P418" s="142"/>
      <c r="Q418" s="142"/>
      <c r="R418" s="142"/>
      <c r="S418" s="142"/>
      <c r="T418" s="142"/>
      <c r="U418" s="143" t="str">
        <f t="shared" si="19"/>
        <v/>
      </c>
      <c r="V418" s="144"/>
    </row>
    <row r="419" spans="2:22" ht="33" customHeight="1" x14ac:dyDescent="0.3">
      <c r="B419" s="136">
        <f t="shared" si="20"/>
        <v>414</v>
      </c>
      <c r="C419" s="134"/>
      <c r="D419" s="146"/>
      <c r="E419" s="134"/>
      <c r="F419" s="318"/>
      <c r="G419" s="233" t="str">
        <f t="shared" si="18"/>
        <v/>
      </c>
      <c r="H419" s="233" t="str">
        <f>IF(ISBLANK($D419),"",IF(ISERROR(MATCH($U419,'Ent. Datos'!$V$6:$V$1015,0)),$U419,$W$3))</f>
        <v/>
      </c>
      <c r="I419" s="135"/>
      <c r="J419" s="136"/>
      <c r="K419" s="145"/>
      <c r="L419" s="145"/>
      <c r="M419" s="145"/>
      <c r="N419" s="145"/>
      <c r="O419" s="142"/>
      <c r="P419" s="142"/>
      <c r="Q419" s="142"/>
      <c r="R419" s="142"/>
      <c r="S419" s="142"/>
      <c r="T419" s="142"/>
      <c r="U419" s="143" t="str">
        <f t="shared" si="19"/>
        <v/>
      </c>
      <c r="V419" s="144"/>
    </row>
    <row r="420" spans="2:22" ht="33" customHeight="1" x14ac:dyDescent="0.3">
      <c r="B420" s="136">
        <f t="shared" si="20"/>
        <v>415</v>
      </c>
      <c r="C420" s="134"/>
      <c r="D420" s="146"/>
      <c r="E420" s="134"/>
      <c r="F420" s="318"/>
      <c r="G420" s="233" t="str">
        <f t="shared" si="18"/>
        <v/>
      </c>
      <c r="H420" s="233" t="str">
        <f>IF(ISBLANK($D420),"",IF(ISERROR(MATCH($U420,'Ent. Datos'!$V$6:$V$1015,0)),$U420,$W$3))</f>
        <v/>
      </c>
      <c r="I420" s="135"/>
      <c r="J420" s="136"/>
      <c r="K420" s="145"/>
      <c r="L420" s="145"/>
      <c r="M420" s="145"/>
      <c r="N420" s="145"/>
      <c r="O420" s="142"/>
      <c r="P420" s="142"/>
      <c r="Q420" s="142"/>
      <c r="R420" s="142"/>
      <c r="S420" s="142"/>
      <c r="T420" s="142"/>
      <c r="U420" s="143" t="str">
        <f t="shared" si="19"/>
        <v/>
      </c>
      <c r="V420" s="144"/>
    </row>
    <row r="421" spans="2:22" ht="33" customHeight="1" x14ac:dyDescent="0.3">
      <c r="B421" s="136">
        <f t="shared" si="20"/>
        <v>416</v>
      </c>
      <c r="C421" s="134"/>
      <c r="D421" s="146"/>
      <c r="E421" s="134"/>
      <c r="F421" s="318"/>
      <c r="G421" s="233" t="str">
        <f t="shared" si="18"/>
        <v/>
      </c>
      <c r="H421" s="233" t="str">
        <f>IF(ISBLANK($D421),"",IF(ISERROR(MATCH($U421,'Ent. Datos'!$V$6:$V$1015,0)),$U421,$W$3))</f>
        <v/>
      </c>
      <c r="I421" s="135"/>
      <c r="J421" s="136"/>
      <c r="K421" s="145"/>
      <c r="L421" s="145"/>
      <c r="M421" s="145"/>
      <c r="N421" s="145"/>
      <c r="O421" s="142"/>
      <c r="P421" s="142"/>
      <c r="Q421" s="142"/>
      <c r="R421" s="142"/>
      <c r="S421" s="142"/>
      <c r="T421" s="142"/>
      <c r="U421" s="143" t="str">
        <f t="shared" si="19"/>
        <v/>
      </c>
      <c r="V421" s="144"/>
    </row>
    <row r="422" spans="2:22" ht="33" customHeight="1" x14ac:dyDescent="0.3">
      <c r="B422" s="136">
        <f t="shared" si="20"/>
        <v>417</v>
      </c>
      <c r="C422" s="134"/>
      <c r="D422" s="146"/>
      <c r="E422" s="134"/>
      <c r="F422" s="318"/>
      <c r="G422" s="233" t="str">
        <f t="shared" si="18"/>
        <v/>
      </c>
      <c r="H422" s="233" t="str">
        <f>IF(ISBLANK($D422),"",IF(ISERROR(MATCH($U422,'Ent. Datos'!$V$6:$V$1015,0)),$U422,$W$3))</f>
        <v/>
      </c>
      <c r="I422" s="135"/>
      <c r="J422" s="136"/>
      <c r="K422" s="145"/>
      <c r="L422" s="145"/>
      <c r="M422" s="145"/>
      <c r="N422" s="145"/>
      <c r="O422" s="142"/>
      <c r="P422" s="142"/>
      <c r="Q422" s="142"/>
      <c r="R422" s="142"/>
      <c r="S422" s="142"/>
      <c r="T422" s="142"/>
      <c r="U422" s="143" t="str">
        <f t="shared" si="19"/>
        <v/>
      </c>
      <c r="V422" s="144"/>
    </row>
    <row r="423" spans="2:22" ht="33" customHeight="1" x14ac:dyDescent="0.3">
      <c r="B423" s="136">
        <f t="shared" si="20"/>
        <v>418</v>
      </c>
      <c r="C423" s="134"/>
      <c r="D423" s="146"/>
      <c r="E423" s="134"/>
      <c r="F423" s="318"/>
      <c r="G423" s="233" t="str">
        <f t="shared" si="18"/>
        <v/>
      </c>
      <c r="H423" s="233" t="str">
        <f>IF(ISBLANK($D423),"",IF(ISERROR(MATCH($U423,'Ent. Datos'!$V$6:$V$1015,0)),$U423,$W$3))</f>
        <v/>
      </c>
      <c r="I423" s="135"/>
      <c r="J423" s="136"/>
      <c r="K423" s="145"/>
      <c r="L423" s="145"/>
      <c r="M423" s="145"/>
      <c r="N423" s="145"/>
      <c r="O423" s="142"/>
      <c r="P423" s="142"/>
      <c r="Q423" s="142"/>
      <c r="R423" s="142"/>
      <c r="S423" s="142"/>
      <c r="T423" s="142"/>
      <c r="U423" s="143" t="str">
        <f t="shared" si="19"/>
        <v/>
      </c>
      <c r="V423" s="144"/>
    </row>
    <row r="424" spans="2:22" ht="33" customHeight="1" x14ac:dyDescent="0.3">
      <c r="B424" s="136">
        <f t="shared" si="20"/>
        <v>419</v>
      </c>
      <c r="C424" s="134"/>
      <c r="D424" s="146"/>
      <c r="E424" s="134"/>
      <c r="F424" s="318"/>
      <c r="G424" s="233" t="str">
        <f t="shared" si="18"/>
        <v/>
      </c>
      <c r="H424" s="233" t="str">
        <f>IF(ISBLANK($D424),"",IF(ISERROR(MATCH($U424,'Ent. Datos'!$V$6:$V$1015,0)),$U424,$W$3))</f>
        <v/>
      </c>
      <c r="I424" s="135"/>
      <c r="J424" s="136"/>
      <c r="K424" s="145"/>
      <c r="L424" s="145"/>
      <c r="M424" s="145"/>
      <c r="N424" s="145"/>
      <c r="O424" s="142"/>
      <c r="P424" s="142"/>
      <c r="Q424" s="142"/>
      <c r="R424" s="142"/>
      <c r="S424" s="142"/>
      <c r="T424" s="142"/>
      <c r="U424" s="143" t="str">
        <f t="shared" si="19"/>
        <v/>
      </c>
      <c r="V424" s="144"/>
    </row>
    <row r="425" spans="2:22" ht="33" customHeight="1" x14ac:dyDescent="0.3">
      <c r="B425" s="136">
        <f t="shared" si="20"/>
        <v>420</v>
      </c>
      <c r="C425" s="134"/>
      <c r="D425" s="146"/>
      <c r="E425" s="134"/>
      <c r="F425" s="318"/>
      <c r="G425" s="233" t="str">
        <f t="shared" si="18"/>
        <v/>
      </c>
      <c r="H425" s="233" t="str">
        <f>IF(ISBLANK($D425),"",IF(ISERROR(MATCH($U425,'Ent. Datos'!$V$6:$V$1015,0)),$U425,$W$3))</f>
        <v/>
      </c>
      <c r="I425" s="135"/>
      <c r="J425" s="136"/>
      <c r="K425" s="145"/>
      <c r="L425" s="145"/>
      <c r="M425" s="145"/>
      <c r="N425" s="145"/>
      <c r="O425" s="142"/>
      <c r="P425" s="142"/>
      <c r="Q425" s="142"/>
      <c r="R425" s="142"/>
      <c r="S425" s="142"/>
      <c r="T425" s="142"/>
      <c r="U425" s="143" t="str">
        <f t="shared" si="19"/>
        <v/>
      </c>
      <c r="V425" s="144"/>
    </row>
    <row r="426" spans="2:22" ht="33" customHeight="1" x14ac:dyDescent="0.3">
      <c r="B426" s="136">
        <f t="shared" si="20"/>
        <v>421</v>
      </c>
      <c r="C426" s="134"/>
      <c r="D426" s="146"/>
      <c r="E426" s="134"/>
      <c r="F426" s="318"/>
      <c r="G426" s="233" t="str">
        <f t="shared" si="18"/>
        <v/>
      </c>
      <c r="H426" s="233" t="str">
        <f>IF(ISBLANK($D426),"",IF(ISERROR(MATCH($U426,'Ent. Datos'!$V$6:$V$1015,0)),$U426,$W$3))</f>
        <v/>
      </c>
      <c r="I426" s="135"/>
      <c r="J426" s="136"/>
      <c r="K426" s="145"/>
      <c r="L426" s="145"/>
      <c r="M426" s="145"/>
      <c r="N426" s="145"/>
      <c r="O426" s="142"/>
      <c r="P426" s="142"/>
      <c r="Q426" s="142"/>
      <c r="R426" s="142"/>
      <c r="S426" s="142"/>
      <c r="T426" s="142"/>
      <c r="U426" s="143" t="str">
        <f t="shared" si="19"/>
        <v/>
      </c>
      <c r="V426" s="144"/>
    </row>
    <row r="427" spans="2:22" ht="33" customHeight="1" x14ac:dyDescent="0.3">
      <c r="B427" s="136">
        <f t="shared" si="20"/>
        <v>422</v>
      </c>
      <c r="C427" s="134"/>
      <c r="D427" s="146"/>
      <c r="E427" s="134"/>
      <c r="F427" s="318"/>
      <c r="G427" s="233" t="str">
        <f t="shared" si="18"/>
        <v/>
      </c>
      <c r="H427" s="233" t="str">
        <f>IF(ISBLANK($D427),"",IF(ISERROR(MATCH($U427,'Ent. Datos'!$V$6:$V$1015,0)),$U427,$W$3))</f>
        <v/>
      </c>
      <c r="I427" s="135"/>
      <c r="J427" s="136"/>
      <c r="K427" s="145"/>
      <c r="L427" s="145"/>
      <c r="M427" s="145"/>
      <c r="N427" s="145"/>
      <c r="O427" s="142"/>
      <c r="P427" s="142"/>
      <c r="Q427" s="142"/>
      <c r="R427" s="142"/>
      <c r="S427" s="142"/>
      <c r="T427" s="142"/>
      <c r="U427" s="143" t="str">
        <f t="shared" si="19"/>
        <v/>
      </c>
      <c r="V427" s="144"/>
    </row>
    <row r="428" spans="2:22" ht="33" customHeight="1" x14ac:dyDescent="0.3">
      <c r="B428" s="136">
        <f t="shared" si="20"/>
        <v>423</v>
      </c>
      <c r="C428" s="134"/>
      <c r="D428" s="146"/>
      <c r="E428" s="134"/>
      <c r="F428" s="318"/>
      <c r="G428" s="233" t="str">
        <f t="shared" si="18"/>
        <v/>
      </c>
      <c r="H428" s="233" t="str">
        <f>IF(ISBLANK($D428),"",IF(ISERROR(MATCH($U428,'Ent. Datos'!$V$6:$V$1015,0)),$U428,$W$3))</f>
        <v/>
      </c>
      <c r="I428" s="135"/>
      <c r="J428" s="136"/>
      <c r="K428" s="145"/>
      <c r="L428" s="145"/>
      <c r="M428" s="145"/>
      <c r="N428" s="145"/>
      <c r="O428" s="142"/>
      <c r="P428" s="142"/>
      <c r="Q428" s="142"/>
      <c r="R428" s="142"/>
      <c r="S428" s="142"/>
      <c r="T428" s="142"/>
      <c r="U428" s="143" t="str">
        <f t="shared" si="19"/>
        <v/>
      </c>
      <c r="V428" s="144"/>
    </row>
    <row r="429" spans="2:22" ht="33" customHeight="1" x14ac:dyDescent="0.3">
      <c r="B429" s="136">
        <f t="shared" si="20"/>
        <v>424</v>
      </c>
      <c r="C429" s="134"/>
      <c r="D429" s="146"/>
      <c r="E429" s="134"/>
      <c r="F429" s="318"/>
      <c r="G429" s="233" t="str">
        <f t="shared" si="18"/>
        <v/>
      </c>
      <c r="H429" s="233" t="str">
        <f>IF(ISBLANK($D429),"",IF(ISERROR(MATCH($U429,'Ent. Datos'!$V$6:$V$1015,0)),$U429,$W$3))</f>
        <v/>
      </c>
      <c r="I429" s="135"/>
      <c r="J429" s="136"/>
      <c r="K429" s="145"/>
      <c r="L429" s="145"/>
      <c r="M429" s="145"/>
      <c r="N429" s="145"/>
      <c r="O429" s="142"/>
      <c r="P429" s="142"/>
      <c r="Q429" s="142"/>
      <c r="R429" s="142"/>
      <c r="S429" s="142"/>
      <c r="T429" s="142"/>
      <c r="U429" s="143" t="str">
        <f t="shared" si="19"/>
        <v/>
      </c>
      <c r="V429" s="144"/>
    </row>
    <row r="430" spans="2:22" ht="33" customHeight="1" x14ac:dyDescent="0.3">
      <c r="B430" s="136">
        <f t="shared" si="20"/>
        <v>425</v>
      </c>
      <c r="C430" s="134"/>
      <c r="D430" s="146"/>
      <c r="E430" s="134"/>
      <c r="F430" s="318"/>
      <c r="G430" s="233" t="str">
        <f t="shared" si="18"/>
        <v/>
      </c>
      <c r="H430" s="233" t="str">
        <f>IF(ISBLANK($D430),"",IF(ISERROR(MATCH($U430,'Ent. Datos'!$V$6:$V$1015,0)),$U430,$W$3))</f>
        <v/>
      </c>
      <c r="I430" s="135"/>
      <c r="J430" s="136"/>
      <c r="K430" s="145"/>
      <c r="L430" s="145"/>
      <c r="M430" s="145"/>
      <c r="N430" s="145"/>
      <c r="O430" s="142"/>
      <c r="P430" s="142"/>
      <c r="Q430" s="142"/>
      <c r="R430" s="142"/>
      <c r="S430" s="142"/>
      <c r="T430" s="142"/>
      <c r="U430" s="143" t="str">
        <f t="shared" si="19"/>
        <v/>
      </c>
      <c r="V430" s="144"/>
    </row>
    <row r="431" spans="2:22" ht="33" customHeight="1" x14ac:dyDescent="0.3">
      <c r="B431" s="136">
        <f t="shared" si="20"/>
        <v>426</v>
      </c>
      <c r="C431" s="134"/>
      <c r="D431" s="146"/>
      <c r="E431" s="134"/>
      <c r="F431" s="318"/>
      <c r="G431" s="233" t="str">
        <f t="shared" si="18"/>
        <v/>
      </c>
      <c r="H431" s="233" t="str">
        <f>IF(ISBLANK($D431),"",IF(ISERROR(MATCH($U431,'Ent. Datos'!$V$6:$V$1015,0)),$U431,$W$3))</f>
        <v/>
      </c>
      <c r="I431" s="135"/>
      <c r="J431" s="136"/>
      <c r="K431" s="145"/>
      <c r="L431" s="145"/>
      <c r="M431" s="145"/>
      <c r="N431" s="145"/>
      <c r="O431" s="142"/>
      <c r="P431" s="142"/>
      <c r="Q431" s="142"/>
      <c r="R431" s="142"/>
      <c r="S431" s="142"/>
      <c r="T431" s="142"/>
      <c r="U431" s="143" t="str">
        <f t="shared" si="19"/>
        <v/>
      </c>
      <c r="V431" s="144"/>
    </row>
    <row r="432" spans="2:22" ht="33" customHeight="1" x14ac:dyDescent="0.3">
      <c r="B432" s="136">
        <f t="shared" si="20"/>
        <v>427</v>
      </c>
      <c r="C432" s="134"/>
      <c r="D432" s="146"/>
      <c r="E432" s="134"/>
      <c r="F432" s="318"/>
      <c r="G432" s="233" t="str">
        <f t="shared" si="18"/>
        <v/>
      </c>
      <c r="H432" s="233" t="str">
        <f>IF(ISBLANK($D432),"",IF(ISERROR(MATCH($U432,'Ent. Datos'!$V$6:$V$1015,0)),$U432,$W$3))</f>
        <v/>
      </c>
      <c r="I432" s="135"/>
      <c r="J432" s="136"/>
      <c r="K432" s="145"/>
      <c r="L432" s="145"/>
      <c r="M432" s="145"/>
      <c r="N432" s="145"/>
      <c r="O432" s="142"/>
      <c r="P432" s="142"/>
      <c r="Q432" s="142"/>
      <c r="R432" s="142"/>
      <c r="S432" s="142"/>
      <c r="T432" s="142"/>
      <c r="U432" s="143" t="str">
        <f t="shared" si="19"/>
        <v/>
      </c>
      <c r="V432" s="144"/>
    </row>
    <row r="433" spans="2:22" ht="33" customHeight="1" x14ac:dyDescent="0.3">
      <c r="B433" s="136">
        <f t="shared" si="20"/>
        <v>428</v>
      </c>
      <c r="C433" s="134"/>
      <c r="D433" s="146"/>
      <c r="E433" s="134"/>
      <c r="F433" s="318"/>
      <c r="G433" s="233" t="str">
        <f t="shared" si="18"/>
        <v/>
      </c>
      <c r="H433" s="233" t="str">
        <f>IF(ISBLANK($D433),"",IF(ISERROR(MATCH($U433,'Ent. Datos'!$V$6:$V$1015,0)),$U433,$W$3))</f>
        <v/>
      </c>
      <c r="I433" s="135"/>
      <c r="J433" s="136"/>
      <c r="K433" s="145"/>
      <c r="L433" s="145"/>
      <c r="M433" s="145"/>
      <c r="N433" s="145"/>
      <c r="O433" s="142"/>
      <c r="P433" s="142"/>
      <c r="Q433" s="142"/>
      <c r="R433" s="142"/>
      <c r="S433" s="142"/>
      <c r="T433" s="142"/>
      <c r="U433" s="143" t="str">
        <f t="shared" si="19"/>
        <v/>
      </c>
      <c r="V433" s="144"/>
    </row>
    <row r="434" spans="2:22" ht="33" customHeight="1" x14ac:dyDescent="0.3">
      <c r="B434" s="136">
        <f t="shared" si="20"/>
        <v>429</v>
      </c>
      <c r="C434" s="134"/>
      <c r="D434" s="146"/>
      <c r="E434" s="134"/>
      <c r="F434" s="318"/>
      <c r="G434" s="233" t="str">
        <f t="shared" si="18"/>
        <v/>
      </c>
      <c r="H434" s="233" t="str">
        <f>IF(ISBLANK($D434),"",IF(ISERROR(MATCH($U434,'Ent. Datos'!$V$6:$V$1015,0)),$U434,$W$3))</f>
        <v/>
      </c>
      <c r="I434" s="135"/>
      <c r="J434" s="136"/>
      <c r="K434" s="145"/>
      <c r="L434" s="145"/>
      <c r="M434" s="145"/>
      <c r="N434" s="145"/>
      <c r="O434" s="142"/>
      <c r="P434" s="142"/>
      <c r="Q434" s="142"/>
      <c r="R434" s="142"/>
      <c r="S434" s="142"/>
      <c r="T434" s="142"/>
      <c r="U434" s="143" t="str">
        <f t="shared" si="19"/>
        <v/>
      </c>
      <c r="V434" s="144"/>
    </row>
    <row r="435" spans="2:22" ht="33" customHeight="1" x14ac:dyDescent="0.3">
      <c r="B435" s="136">
        <f t="shared" si="20"/>
        <v>430</v>
      </c>
      <c r="C435" s="134"/>
      <c r="D435" s="146"/>
      <c r="E435" s="134"/>
      <c r="F435" s="318"/>
      <c r="G435" s="233" t="str">
        <f t="shared" si="18"/>
        <v/>
      </c>
      <c r="H435" s="233" t="str">
        <f>IF(ISBLANK($D435),"",IF(ISERROR(MATCH($U435,'Ent. Datos'!$V$6:$V$1015,0)),$U435,$W$3))</f>
        <v/>
      </c>
      <c r="I435" s="135"/>
      <c r="J435" s="136"/>
      <c r="K435" s="145"/>
      <c r="L435" s="145"/>
      <c r="M435" s="145"/>
      <c r="N435" s="145"/>
      <c r="O435" s="142"/>
      <c r="P435" s="142"/>
      <c r="Q435" s="142"/>
      <c r="R435" s="142"/>
      <c r="S435" s="142"/>
      <c r="T435" s="142"/>
      <c r="U435" s="143" t="str">
        <f t="shared" si="19"/>
        <v/>
      </c>
      <c r="V435" s="144"/>
    </row>
    <row r="436" spans="2:22" ht="33" customHeight="1" x14ac:dyDescent="0.3">
      <c r="B436" s="136">
        <f t="shared" si="20"/>
        <v>431</v>
      </c>
      <c r="C436" s="134"/>
      <c r="D436" s="146"/>
      <c r="E436" s="134"/>
      <c r="F436" s="318"/>
      <c r="G436" s="233" t="str">
        <f t="shared" si="18"/>
        <v/>
      </c>
      <c r="H436" s="233" t="str">
        <f>IF(ISBLANK($D436),"",IF(ISERROR(MATCH($U436,'Ent. Datos'!$V$6:$V$1015,0)),$U436,$W$3))</f>
        <v/>
      </c>
      <c r="I436" s="135"/>
      <c r="J436" s="136"/>
      <c r="K436" s="145"/>
      <c r="L436" s="145"/>
      <c r="M436" s="145"/>
      <c r="N436" s="145"/>
      <c r="O436" s="142"/>
      <c r="P436" s="142"/>
      <c r="Q436" s="142"/>
      <c r="R436" s="142"/>
      <c r="S436" s="142"/>
      <c r="T436" s="142"/>
      <c r="U436" s="143" t="str">
        <f t="shared" si="19"/>
        <v/>
      </c>
      <c r="V436" s="144"/>
    </row>
    <row r="437" spans="2:22" ht="33" customHeight="1" x14ac:dyDescent="0.3">
      <c r="B437" s="136">
        <f t="shared" si="20"/>
        <v>432</v>
      </c>
      <c r="C437" s="134"/>
      <c r="D437" s="146"/>
      <c r="E437" s="134"/>
      <c r="F437" s="318"/>
      <c r="G437" s="233" t="str">
        <f t="shared" si="18"/>
        <v/>
      </c>
      <c r="H437" s="233" t="str">
        <f>IF(ISBLANK($D437),"",IF(ISERROR(MATCH($U437,'Ent. Datos'!$V$6:$V$1015,0)),$U437,$W$3))</f>
        <v/>
      </c>
      <c r="I437" s="135"/>
      <c r="J437" s="136"/>
      <c r="K437" s="145"/>
      <c r="L437" s="145"/>
      <c r="M437" s="145"/>
      <c r="N437" s="145"/>
      <c r="O437" s="142"/>
      <c r="P437" s="142"/>
      <c r="Q437" s="142"/>
      <c r="R437" s="142"/>
      <c r="S437" s="142"/>
      <c r="T437" s="142"/>
      <c r="U437" s="143" t="str">
        <f t="shared" si="19"/>
        <v/>
      </c>
      <c r="V437" s="144"/>
    </row>
    <row r="438" spans="2:22" ht="33" customHeight="1" x14ac:dyDescent="0.3">
      <c r="B438" s="136">
        <f t="shared" si="20"/>
        <v>433</v>
      </c>
      <c r="C438" s="134"/>
      <c r="D438" s="146"/>
      <c r="E438" s="134"/>
      <c r="F438" s="318"/>
      <c r="G438" s="233" t="str">
        <f t="shared" si="18"/>
        <v/>
      </c>
      <c r="H438" s="233" t="str">
        <f>IF(ISBLANK($D438),"",IF(ISERROR(MATCH($U438,'Ent. Datos'!$V$6:$V$1015,0)),$U438,$W$3))</f>
        <v/>
      </c>
      <c r="I438" s="135"/>
      <c r="J438" s="136"/>
      <c r="K438" s="145"/>
      <c r="L438" s="145"/>
      <c r="M438" s="145"/>
      <c r="N438" s="145"/>
      <c r="O438" s="142"/>
      <c r="P438" s="142"/>
      <c r="Q438" s="142"/>
      <c r="R438" s="142"/>
      <c r="S438" s="142"/>
      <c r="T438" s="142"/>
      <c r="U438" s="143" t="str">
        <f t="shared" si="19"/>
        <v/>
      </c>
      <c r="V438" s="144"/>
    </row>
    <row r="439" spans="2:22" ht="33" customHeight="1" x14ac:dyDescent="0.3">
      <c r="B439" s="136">
        <f t="shared" si="20"/>
        <v>434</v>
      </c>
      <c r="C439" s="134"/>
      <c r="D439" s="146"/>
      <c r="E439" s="134"/>
      <c r="F439" s="318"/>
      <c r="G439" s="233" t="str">
        <f t="shared" si="18"/>
        <v/>
      </c>
      <c r="H439" s="233" t="str">
        <f>IF(ISBLANK($D439),"",IF(ISERROR(MATCH($U439,'Ent. Datos'!$V$6:$V$1015,0)),$U439,$W$3))</f>
        <v/>
      </c>
      <c r="I439" s="135"/>
      <c r="J439" s="136"/>
      <c r="K439" s="145"/>
      <c r="L439" s="145"/>
      <c r="M439" s="145"/>
      <c r="N439" s="145"/>
      <c r="O439" s="142"/>
      <c r="P439" s="142"/>
      <c r="Q439" s="142"/>
      <c r="R439" s="142"/>
      <c r="S439" s="142"/>
      <c r="T439" s="142"/>
      <c r="U439" s="143" t="str">
        <f t="shared" si="19"/>
        <v/>
      </c>
      <c r="V439" s="144"/>
    </row>
    <row r="440" spans="2:22" ht="33" customHeight="1" x14ac:dyDescent="0.3">
      <c r="B440" s="136">
        <f t="shared" si="20"/>
        <v>435</v>
      </c>
      <c r="C440" s="134"/>
      <c r="D440" s="146"/>
      <c r="E440" s="134"/>
      <c r="F440" s="318"/>
      <c r="G440" s="233" t="str">
        <f t="shared" si="18"/>
        <v/>
      </c>
      <c r="H440" s="233" t="str">
        <f>IF(ISBLANK($D440),"",IF(ISERROR(MATCH($U440,'Ent. Datos'!$V$6:$V$1015,0)),$U440,$W$3))</f>
        <v/>
      </c>
      <c r="I440" s="135"/>
      <c r="J440" s="136"/>
      <c r="K440" s="145"/>
      <c r="L440" s="145"/>
      <c r="M440" s="145"/>
      <c r="N440" s="145"/>
      <c r="O440" s="142"/>
      <c r="P440" s="142"/>
      <c r="Q440" s="142"/>
      <c r="R440" s="142"/>
      <c r="S440" s="142"/>
      <c r="T440" s="142"/>
      <c r="U440" s="143" t="str">
        <f t="shared" si="19"/>
        <v/>
      </c>
      <c r="V440" s="144"/>
    </row>
    <row r="441" spans="2:22" ht="33" customHeight="1" x14ac:dyDescent="0.3">
      <c r="B441" s="136">
        <f t="shared" si="20"/>
        <v>436</v>
      </c>
      <c r="C441" s="134"/>
      <c r="D441" s="146"/>
      <c r="E441" s="134"/>
      <c r="F441" s="318"/>
      <c r="G441" s="233" t="str">
        <f t="shared" si="18"/>
        <v/>
      </c>
      <c r="H441" s="233" t="str">
        <f>IF(ISBLANK($D441),"",IF(ISERROR(MATCH($U441,'Ent. Datos'!$V$6:$V$1015,0)),$U441,$W$3))</f>
        <v/>
      </c>
      <c r="I441" s="135"/>
      <c r="J441" s="136"/>
      <c r="K441" s="145"/>
      <c r="L441" s="145"/>
      <c r="M441" s="145"/>
      <c r="N441" s="145"/>
      <c r="O441" s="142"/>
      <c r="P441" s="142"/>
      <c r="Q441" s="142"/>
      <c r="R441" s="142"/>
      <c r="S441" s="142"/>
      <c r="T441" s="142"/>
      <c r="U441" s="143" t="str">
        <f t="shared" si="19"/>
        <v/>
      </c>
      <c r="V441" s="144"/>
    </row>
    <row r="442" spans="2:22" ht="33" customHeight="1" x14ac:dyDescent="0.3">
      <c r="B442" s="136">
        <f t="shared" si="20"/>
        <v>437</v>
      </c>
      <c r="C442" s="134"/>
      <c r="D442" s="146"/>
      <c r="E442" s="134"/>
      <c r="F442" s="318"/>
      <c r="G442" s="233" t="str">
        <f t="shared" si="18"/>
        <v/>
      </c>
      <c r="H442" s="233" t="str">
        <f>IF(ISBLANK($D442),"",IF(ISERROR(MATCH($U442,'Ent. Datos'!$V$6:$V$1015,0)),$U442,$W$3))</f>
        <v/>
      </c>
      <c r="I442" s="135"/>
      <c r="J442" s="136"/>
      <c r="K442" s="145"/>
      <c r="L442" s="145"/>
      <c r="M442" s="145"/>
      <c r="N442" s="145"/>
      <c r="O442" s="142"/>
      <c r="P442" s="142"/>
      <c r="Q442" s="142"/>
      <c r="R442" s="142"/>
      <c r="S442" s="142"/>
      <c r="T442" s="142"/>
      <c r="U442" s="143" t="str">
        <f t="shared" si="19"/>
        <v/>
      </c>
      <c r="V442" s="144"/>
    </row>
    <row r="443" spans="2:22" ht="33" customHeight="1" x14ac:dyDescent="0.3">
      <c r="B443" s="136">
        <f t="shared" si="20"/>
        <v>438</v>
      </c>
      <c r="C443" s="134"/>
      <c r="D443" s="146"/>
      <c r="E443" s="134"/>
      <c r="F443" s="318"/>
      <c r="G443" s="233" t="str">
        <f t="shared" si="18"/>
        <v/>
      </c>
      <c r="H443" s="233" t="str">
        <f>IF(ISBLANK($D443),"",IF(ISERROR(MATCH($U443,'Ent. Datos'!$V$6:$V$1015,0)),$U443,$W$3))</f>
        <v/>
      </c>
      <c r="I443" s="135"/>
      <c r="J443" s="136"/>
      <c r="K443" s="145"/>
      <c r="L443" s="145"/>
      <c r="M443" s="145"/>
      <c r="N443" s="145"/>
      <c r="O443" s="142"/>
      <c r="P443" s="142"/>
      <c r="Q443" s="142"/>
      <c r="R443" s="142"/>
      <c r="S443" s="142"/>
      <c r="T443" s="142"/>
      <c r="U443" s="143" t="str">
        <f t="shared" si="19"/>
        <v/>
      </c>
      <c r="V443" s="144"/>
    </row>
    <row r="444" spans="2:22" ht="33" customHeight="1" x14ac:dyDescent="0.3">
      <c r="B444" s="136">
        <f t="shared" si="20"/>
        <v>439</v>
      </c>
      <c r="C444" s="134"/>
      <c r="D444" s="146"/>
      <c r="E444" s="134"/>
      <c r="F444" s="318"/>
      <c r="G444" s="233" t="str">
        <f t="shared" si="18"/>
        <v/>
      </c>
      <c r="H444" s="233" t="str">
        <f>IF(ISBLANK($D444),"",IF(ISERROR(MATCH($U444,'Ent. Datos'!$V$6:$V$1015,0)),$U444,$W$3))</f>
        <v/>
      </c>
      <c r="I444" s="135"/>
      <c r="J444" s="136"/>
      <c r="K444" s="145"/>
      <c r="L444" s="145"/>
      <c r="M444" s="145"/>
      <c r="N444" s="145"/>
      <c r="O444" s="142"/>
      <c r="P444" s="142"/>
      <c r="Q444" s="142"/>
      <c r="R444" s="142"/>
      <c r="S444" s="142"/>
      <c r="T444" s="142"/>
      <c r="U444" s="143" t="str">
        <f t="shared" si="19"/>
        <v/>
      </c>
      <c r="V444" s="144"/>
    </row>
    <row r="445" spans="2:22" ht="33" customHeight="1" x14ac:dyDescent="0.3">
      <c r="B445" s="136">
        <f t="shared" si="20"/>
        <v>440</v>
      </c>
      <c r="C445" s="134"/>
      <c r="D445" s="146"/>
      <c r="E445" s="134"/>
      <c r="F445" s="318"/>
      <c r="G445" s="233" t="str">
        <f t="shared" si="18"/>
        <v/>
      </c>
      <c r="H445" s="233" t="str">
        <f>IF(ISBLANK($D445),"",IF(ISERROR(MATCH($U445,'Ent. Datos'!$V$6:$V$1015,0)),$U445,$W$3))</f>
        <v/>
      </c>
      <c r="I445" s="135"/>
      <c r="J445" s="136"/>
      <c r="K445" s="145"/>
      <c r="L445" s="145"/>
      <c r="M445" s="145"/>
      <c r="N445" s="145"/>
      <c r="O445" s="142"/>
      <c r="P445" s="142"/>
      <c r="Q445" s="142"/>
      <c r="R445" s="142"/>
      <c r="S445" s="142"/>
      <c r="T445" s="142"/>
      <c r="U445" s="143" t="str">
        <f t="shared" si="19"/>
        <v/>
      </c>
      <c r="V445" s="144"/>
    </row>
    <row r="446" spans="2:22" ht="33" customHeight="1" x14ac:dyDescent="0.3">
      <c r="B446" s="136">
        <f t="shared" si="20"/>
        <v>441</v>
      </c>
      <c r="C446" s="134"/>
      <c r="D446" s="146"/>
      <c r="E446" s="134"/>
      <c r="F446" s="318"/>
      <c r="G446" s="233" t="str">
        <f t="shared" si="18"/>
        <v/>
      </c>
      <c r="H446" s="233" t="str">
        <f>IF(ISBLANK($D446),"",IF(ISERROR(MATCH($U446,'Ent. Datos'!$V$6:$V$1015,0)),$U446,$W$3))</f>
        <v/>
      </c>
      <c r="I446" s="135"/>
      <c r="J446" s="136"/>
      <c r="K446" s="145"/>
      <c r="L446" s="145"/>
      <c r="M446" s="145"/>
      <c r="N446" s="145"/>
      <c r="O446" s="142"/>
      <c r="P446" s="142"/>
      <c r="Q446" s="142"/>
      <c r="R446" s="142"/>
      <c r="S446" s="142"/>
      <c r="T446" s="142"/>
      <c r="U446" s="143" t="str">
        <f t="shared" si="19"/>
        <v/>
      </c>
      <c r="V446" s="144"/>
    </row>
    <row r="447" spans="2:22" ht="33" customHeight="1" x14ac:dyDescent="0.3">
      <c r="B447" s="136">
        <f t="shared" si="20"/>
        <v>442</v>
      </c>
      <c r="C447" s="134"/>
      <c r="D447" s="146"/>
      <c r="E447" s="134"/>
      <c r="F447" s="318"/>
      <c r="G447" s="233" t="str">
        <f t="shared" si="18"/>
        <v/>
      </c>
      <c r="H447" s="233" t="str">
        <f>IF(ISBLANK($D447),"",IF(ISERROR(MATCH($U447,'Ent. Datos'!$V$6:$V$1015,0)),$U447,$W$3))</f>
        <v/>
      </c>
      <c r="I447" s="135"/>
      <c r="J447" s="136"/>
      <c r="K447" s="145"/>
      <c r="L447" s="145"/>
      <c r="M447" s="145"/>
      <c r="N447" s="145"/>
      <c r="O447" s="142"/>
      <c r="P447" s="142"/>
      <c r="Q447" s="142"/>
      <c r="R447" s="142"/>
      <c r="S447" s="142"/>
      <c r="T447" s="142"/>
      <c r="U447" s="143" t="str">
        <f t="shared" si="19"/>
        <v/>
      </c>
      <c r="V447" s="144"/>
    </row>
    <row r="448" spans="2:22" ht="33" customHeight="1" x14ac:dyDescent="0.3">
      <c r="B448" s="136">
        <f t="shared" si="20"/>
        <v>443</v>
      </c>
      <c r="C448" s="134"/>
      <c r="D448" s="146"/>
      <c r="E448" s="134"/>
      <c r="F448" s="318"/>
      <c r="G448" s="233" t="str">
        <f t="shared" si="18"/>
        <v/>
      </c>
      <c r="H448" s="233" t="str">
        <f>IF(ISBLANK($D448),"",IF(ISERROR(MATCH($U448,'Ent. Datos'!$V$6:$V$1015,0)),$U448,$W$3))</f>
        <v/>
      </c>
      <c r="I448" s="135"/>
      <c r="J448" s="136"/>
      <c r="K448" s="145"/>
      <c r="L448" s="145"/>
      <c r="M448" s="145"/>
      <c r="N448" s="145"/>
      <c r="O448" s="142"/>
      <c r="P448" s="142"/>
      <c r="Q448" s="142"/>
      <c r="R448" s="142"/>
      <c r="S448" s="142"/>
      <c r="T448" s="142"/>
      <c r="U448" s="143" t="str">
        <f t="shared" si="19"/>
        <v/>
      </c>
      <c r="V448" s="144"/>
    </row>
    <row r="449" spans="2:22" ht="33" customHeight="1" x14ac:dyDescent="0.3">
      <c r="B449" s="136">
        <f t="shared" si="20"/>
        <v>444</v>
      </c>
      <c r="C449" s="134"/>
      <c r="D449" s="146"/>
      <c r="E449" s="134"/>
      <c r="F449" s="318"/>
      <c r="G449" s="233" t="str">
        <f t="shared" si="18"/>
        <v/>
      </c>
      <c r="H449" s="233" t="str">
        <f>IF(ISBLANK($D449),"",IF(ISERROR(MATCH($U449,'Ent. Datos'!$V$6:$V$1015,0)),$U449,$W$3))</f>
        <v/>
      </c>
      <c r="I449" s="135"/>
      <c r="J449" s="136"/>
      <c r="K449" s="145"/>
      <c r="L449" s="145"/>
      <c r="M449" s="145"/>
      <c r="N449" s="145"/>
      <c r="O449" s="142"/>
      <c r="P449" s="142"/>
      <c r="Q449" s="142"/>
      <c r="R449" s="142"/>
      <c r="S449" s="142"/>
      <c r="T449" s="142"/>
      <c r="U449" s="143" t="str">
        <f t="shared" si="19"/>
        <v/>
      </c>
      <c r="V449" s="144"/>
    </row>
    <row r="450" spans="2:22" ht="33" customHeight="1" x14ac:dyDescent="0.3">
      <c r="B450" s="136">
        <f t="shared" si="20"/>
        <v>445</v>
      </c>
      <c r="C450" s="134"/>
      <c r="D450" s="146"/>
      <c r="E450" s="134"/>
      <c r="F450" s="318"/>
      <c r="G450" s="233" t="str">
        <f t="shared" si="18"/>
        <v/>
      </c>
      <c r="H450" s="233" t="str">
        <f>IF(ISBLANK($D450),"",IF(ISERROR(MATCH($U450,'Ent. Datos'!$V$6:$V$1015,0)),$U450,$W$3))</f>
        <v/>
      </c>
      <c r="I450" s="135"/>
      <c r="J450" s="136"/>
      <c r="K450" s="145"/>
      <c r="L450" s="145"/>
      <c r="M450" s="145"/>
      <c r="N450" s="145"/>
      <c r="O450" s="142"/>
      <c r="P450" s="142"/>
      <c r="Q450" s="142"/>
      <c r="R450" s="142"/>
      <c r="S450" s="142"/>
      <c r="T450" s="142"/>
      <c r="U450" s="143" t="str">
        <f t="shared" si="19"/>
        <v/>
      </c>
      <c r="V450" s="144"/>
    </row>
    <row r="451" spans="2:22" ht="33" customHeight="1" x14ac:dyDescent="0.3">
      <c r="B451" s="136">
        <f t="shared" si="20"/>
        <v>446</v>
      </c>
      <c r="C451" s="134"/>
      <c r="D451" s="146"/>
      <c r="E451" s="134"/>
      <c r="F451" s="318"/>
      <c r="G451" s="233" t="str">
        <f t="shared" si="18"/>
        <v/>
      </c>
      <c r="H451" s="233" t="str">
        <f>IF(ISBLANK($D451),"",IF(ISERROR(MATCH($U451,'Ent. Datos'!$V$6:$V$1015,0)),$U451,$W$3))</f>
        <v/>
      </c>
      <c r="I451" s="135"/>
      <c r="J451" s="136"/>
      <c r="K451" s="145"/>
      <c r="L451" s="145"/>
      <c r="M451" s="145"/>
      <c r="N451" s="145"/>
      <c r="O451" s="142"/>
      <c r="P451" s="142"/>
      <c r="Q451" s="142"/>
      <c r="R451" s="142"/>
      <c r="S451" s="142"/>
      <c r="T451" s="142"/>
      <c r="U451" s="143" t="str">
        <f t="shared" si="19"/>
        <v/>
      </c>
      <c r="V451" s="144"/>
    </row>
    <row r="452" spans="2:22" ht="33" customHeight="1" x14ac:dyDescent="0.3">
      <c r="B452" s="136">
        <f t="shared" si="20"/>
        <v>447</v>
      </c>
      <c r="C452" s="134"/>
      <c r="D452" s="146"/>
      <c r="E452" s="134"/>
      <c r="F452" s="318"/>
      <c r="G452" s="233" t="str">
        <f t="shared" si="18"/>
        <v/>
      </c>
      <c r="H452" s="233" t="str">
        <f>IF(ISBLANK($D452),"",IF(ISERROR(MATCH($U452,'Ent. Datos'!$V$6:$V$1015,0)),$U452,$W$3))</f>
        <v/>
      </c>
      <c r="I452" s="135"/>
      <c r="J452" s="136"/>
      <c r="K452" s="145"/>
      <c r="L452" s="145"/>
      <c r="M452" s="145"/>
      <c r="N452" s="145"/>
      <c r="O452" s="142"/>
      <c r="P452" s="142"/>
      <c r="Q452" s="142"/>
      <c r="R452" s="142"/>
      <c r="S452" s="142"/>
      <c r="T452" s="142"/>
      <c r="U452" s="143" t="str">
        <f t="shared" si="19"/>
        <v/>
      </c>
      <c r="V452" s="144"/>
    </row>
    <row r="453" spans="2:22" ht="33" customHeight="1" x14ac:dyDescent="0.3">
      <c r="B453" s="136">
        <f t="shared" si="20"/>
        <v>448</v>
      </c>
      <c r="C453" s="134"/>
      <c r="D453" s="146"/>
      <c r="E453" s="134"/>
      <c r="F453" s="318"/>
      <c r="G453" s="233" t="str">
        <f t="shared" si="18"/>
        <v/>
      </c>
      <c r="H453" s="233" t="str">
        <f>IF(ISBLANK($D453),"",IF(ISERROR(MATCH($U453,'Ent. Datos'!$V$6:$V$1015,0)),$U453,$W$3))</f>
        <v/>
      </c>
      <c r="I453" s="135"/>
      <c r="J453" s="136"/>
      <c r="K453" s="145"/>
      <c r="L453" s="145"/>
      <c r="M453" s="145"/>
      <c r="N453" s="145"/>
      <c r="O453" s="142"/>
      <c r="P453" s="142"/>
      <c r="Q453" s="142"/>
      <c r="R453" s="142"/>
      <c r="S453" s="142"/>
      <c r="T453" s="142"/>
      <c r="U453" s="143" t="str">
        <f t="shared" si="19"/>
        <v/>
      </c>
      <c r="V453" s="144"/>
    </row>
    <row r="454" spans="2:22" ht="33" customHeight="1" x14ac:dyDescent="0.3">
      <c r="B454" s="136">
        <f t="shared" si="20"/>
        <v>449</v>
      </c>
      <c r="C454" s="134"/>
      <c r="D454" s="146"/>
      <c r="E454" s="134"/>
      <c r="F454" s="318"/>
      <c r="G454" s="233" t="str">
        <f t="shared" ref="G454:G517" si="21">IF($V$3-$F454&gt;$V$1,$U454,"")</f>
        <v/>
      </c>
      <c r="H454" s="233" t="str">
        <f>IF(ISBLANK($D454),"",IF(ISERROR(MATCH($U454,'Ent. Datos'!$V$6:$V$1015,0)),$U454,$W$3))</f>
        <v/>
      </c>
      <c r="I454" s="135"/>
      <c r="J454" s="136"/>
      <c r="K454" s="145"/>
      <c r="L454" s="145"/>
      <c r="M454" s="145"/>
      <c r="N454" s="145"/>
      <c r="O454" s="142"/>
      <c r="P454" s="142"/>
      <c r="Q454" s="142"/>
      <c r="R454" s="142"/>
      <c r="S454" s="142"/>
      <c r="T454" s="142"/>
      <c r="U454" s="143" t="str">
        <f t="shared" ref="U454:U517" si="22">TEXT(TRIM(CLEAN($D454)),"??????")</f>
        <v/>
      </c>
      <c r="V454" s="144"/>
    </row>
    <row r="455" spans="2:22" ht="33" customHeight="1" x14ac:dyDescent="0.3">
      <c r="B455" s="136">
        <f t="shared" ref="B455:B463" si="23">ROW($A455)-ROW($A$5)</f>
        <v>450</v>
      </c>
      <c r="C455" s="134"/>
      <c r="D455" s="146"/>
      <c r="E455" s="134"/>
      <c r="F455" s="318"/>
      <c r="G455" s="233" t="str">
        <f t="shared" si="21"/>
        <v/>
      </c>
      <c r="H455" s="233" t="str">
        <f>IF(ISBLANK($D455),"",IF(ISERROR(MATCH($U455,'Ent. Datos'!$V$6:$V$1015,0)),$U455,$W$3))</f>
        <v/>
      </c>
      <c r="I455" s="135"/>
      <c r="J455" s="136"/>
      <c r="K455" s="145"/>
      <c r="L455" s="145"/>
      <c r="M455" s="145"/>
      <c r="N455" s="145"/>
      <c r="O455" s="142"/>
      <c r="P455" s="142"/>
      <c r="Q455" s="142"/>
      <c r="R455" s="142"/>
      <c r="S455" s="142"/>
      <c r="T455" s="142"/>
      <c r="U455" s="143" t="str">
        <f t="shared" si="22"/>
        <v/>
      </c>
      <c r="V455" s="144"/>
    </row>
    <row r="456" spans="2:22" ht="33" customHeight="1" x14ac:dyDescent="0.3">
      <c r="B456" s="136">
        <f t="shared" si="23"/>
        <v>451</v>
      </c>
      <c r="C456" s="134"/>
      <c r="D456" s="146"/>
      <c r="E456" s="134"/>
      <c r="F456" s="318"/>
      <c r="G456" s="233" t="str">
        <f t="shared" si="21"/>
        <v/>
      </c>
      <c r="H456" s="233" t="str">
        <f>IF(ISBLANK($D456),"",IF(ISERROR(MATCH($U456,'Ent. Datos'!$V$6:$V$1015,0)),$U456,$W$3))</f>
        <v/>
      </c>
      <c r="I456" s="135"/>
      <c r="J456" s="136"/>
      <c r="K456" s="145"/>
      <c r="L456" s="145"/>
      <c r="M456" s="145"/>
      <c r="N456" s="145"/>
      <c r="O456" s="142"/>
      <c r="P456" s="142"/>
      <c r="Q456" s="142"/>
      <c r="R456" s="142"/>
      <c r="S456" s="142"/>
      <c r="T456" s="142"/>
      <c r="U456" s="143" t="str">
        <f t="shared" si="22"/>
        <v/>
      </c>
      <c r="V456" s="144"/>
    </row>
    <row r="457" spans="2:22" ht="33" customHeight="1" x14ac:dyDescent="0.3">
      <c r="B457" s="136">
        <f t="shared" si="23"/>
        <v>452</v>
      </c>
      <c r="C457" s="134"/>
      <c r="D457" s="146"/>
      <c r="E457" s="134"/>
      <c r="F457" s="318"/>
      <c r="G457" s="233" t="str">
        <f t="shared" si="21"/>
        <v/>
      </c>
      <c r="H457" s="233" t="str">
        <f>IF(ISBLANK($D457),"",IF(ISERROR(MATCH($U457,'Ent. Datos'!$V$6:$V$1015,0)),$U457,$W$3))</f>
        <v/>
      </c>
      <c r="I457" s="135"/>
      <c r="J457" s="136"/>
      <c r="K457" s="145"/>
      <c r="L457" s="145"/>
      <c r="M457" s="145"/>
      <c r="N457" s="145"/>
      <c r="O457" s="142"/>
      <c r="P457" s="142"/>
      <c r="Q457" s="142"/>
      <c r="R457" s="142"/>
      <c r="S457" s="142"/>
      <c r="T457" s="142"/>
      <c r="U457" s="143" t="str">
        <f t="shared" si="22"/>
        <v/>
      </c>
      <c r="V457" s="144"/>
    </row>
    <row r="458" spans="2:22" ht="33" customHeight="1" x14ac:dyDescent="0.3">
      <c r="B458" s="136">
        <f t="shared" si="23"/>
        <v>453</v>
      </c>
      <c r="C458" s="134"/>
      <c r="D458" s="146"/>
      <c r="E458" s="134"/>
      <c r="F458" s="318"/>
      <c r="G458" s="233" t="str">
        <f t="shared" si="21"/>
        <v/>
      </c>
      <c r="H458" s="233" t="str">
        <f>IF(ISBLANK($D458),"",IF(ISERROR(MATCH($U458,'Ent. Datos'!$V$6:$V$1015,0)),$U458,$W$3))</f>
        <v/>
      </c>
      <c r="I458" s="135"/>
      <c r="J458" s="136"/>
      <c r="K458" s="145"/>
      <c r="L458" s="145"/>
      <c r="M458" s="145"/>
      <c r="N458" s="145"/>
      <c r="O458" s="142"/>
      <c r="P458" s="142"/>
      <c r="Q458" s="142"/>
      <c r="R458" s="142"/>
      <c r="S458" s="142"/>
      <c r="T458" s="142"/>
      <c r="U458" s="143" t="str">
        <f t="shared" si="22"/>
        <v/>
      </c>
      <c r="V458" s="144"/>
    </row>
    <row r="459" spans="2:22" ht="33" customHeight="1" x14ac:dyDescent="0.3">
      <c r="B459" s="136">
        <f t="shared" si="23"/>
        <v>454</v>
      </c>
      <c r="C459" s="134"/>
      <c r="D459" s="146"/>
      <c r="E459" s="134"/>
      <c r="F459" s="318"/>
      <c r="G459" s="233" t="str">
        <f t="shared" si="21"/>
        <v/>
      </c>
      <c r="H459" s="233" t="str">
        <f>IF(ISBLANK($D459),"",IF(ISERROR(MATCH($U459,'Ent. Datos'!$V$6:$V$1015,0)),$U459,$W$3))</f>
        <v/>
      </c>
      <c r="I459" s="135"/>
      <c r="J459" s="136"/>
      <c r="K459" s="145"/>
      <c r="L459" s="145"/>
      <c r="M459" s="145"/>
      <c r="N459" s="145"/>
      <c r="O459" s="142"/>
      <c r="P459" s="142"/>
      <c r="Q459" s="142"/>
      <c r="R459" s="142"/>
      <c r="S459" s="142"/>
      <c r="T459" s="142"/>
      <c r="U459" s="143" t="str">
        <f t="shared" si="22"/>
        <v/>
      </c>
      <c r="V459" s="144"/>
    </row>
    <row r="460" spans="2:22" ht="33" customHeight="1" x14ac:dyDescent="0.3">
      <c r="B460" s="136">
        <f t="shared" si="23"/>
        <v>455</v>
      </c>
      <c r="C460" s="134"/>
      <c r="D460" s="146"/>
      <c r="E460" s="134"/>
      <c r="F460" s="318"/>
      <c r="G460" s="233" t="str">
        <f t="shared" si="21"/>
        <v/>
      </c>
      <c r="H460" s="233" t="str">
        <f>IF(ISBLANK($D460),"",IF(ISERROR(MATCH($U460,'Ent. Datos'!$V$6:$V$1015,0)),$U460,$W$3))</f>
        <v/>
      </c>
      <c r="I460" s="135"/>
      <c r="J460" s="136"/>
      <c r="K460" s="145"/>
      <c r="L460" s="145"/>
      <c r="M460" s="145"/>
      <c r="N460" s="145"/>
      <c r="O460" s="142"/>
      <c r="P460" s="142"/>
      <c r="Q460" s="142"/>
      <c r="R460" s="142"/>
      <c r="S460" s="142"/>
      <c r="T460" s="142"/>
      <c r="U460" s="143" t="str">
        <f t="shared" si="22"/>
        <v/>
      </c>
      <c r="V460" s="144"/>
    </row>
    <row r="461" spans="2:22" ht="33" customHeight="1" x14ac:dyDescent="0.3">
      <c r="B461" s="136">
        <f t="shared" si="23"/>
        <v>456</v>
      </c>
      <c r="C461" s="134"/>
      <c r="D461" s="146"/>
      <c r="E461" s="134"/>
      <c r="F461" s="318"/>
      <c r="G461" s="233" t="str">
        <f t="shared" si="21"/>
        <v/>
      </c>
      <c r="H461" s="233" t="str">
        <f>IF(ISBLANK($D461),"",IF(ISERROR(MATCH($U461,'Ent. Datos'!$V$6:$V$1015,0)),$U461,$W$3))</f>
        <v/>
      </c>
      <c r="I461" s="135"/>
      <c r="J461" s="136"/>
      <c r="K461" s="145"/>
      <c r="L461" s="145"/>
      <c r="M461" s="145"/>
      <c r="N461" s="145"/>
      <c r="O461" s="142"/>
      <c r="P461" s="142"/>
      <c r="Q461" s="142"/>
      <c r="R461" s="142"/>
      <c r="S461" s="142"/>
      <c r="T461" s="142"/>
      <c r="U461" s="143" t="str">
        <f t="shared" si="22"/>
        <v/>
      </c>
      <c r="V461" s="144"/>
    </row>
    <row r="462" spans="2:22" ht="33" customHeight="1" x14ac:dyDescent="0.3">
      <c r="B462" s="136">
        <f t="shared" si="23"/>
        <v>457</v>
      </c>
      <c r="C462" s="134"/>
      <c r="D462" s="146"/>
      <c r="E462" s="134"/>
      <c r="F462" s="318"/>
      <c r="G462" s="233" t="str">
        <f t="shared" si="21"/>
        <v/>
      </c>
      <c r="H462" s="233" t="str">
        <f>IF(ISBLANK($D462),"",IF(ISERROR(MATCH($U462,'Ent. Datos'!$V$6:$V$1015,0)),$U462,$W$3))</f>
        <v/>
      </c>
      <c r="I462" s="135"/>
      <c r="J462" s="136"/>
      <c r="K462" s="145"/>
      <c r="L462" s="145"/>
      <c r="M462" s="145"/>
      <c r="N462" s="145"/>
      <c r="O462" s="142"/>
      <c r="P462" s="142"/>
      <c r="Q462" s="142"/>
      <c r="R462" s="142"/>
      <c r="S462" s="142"/>
      <c r="T462" s="142"/>
      <c r="U462" s="143" t="str">
        <f t="shared" si="22"/>
        <v/>
      </c>
      <c r="V462" s="144"/>
    </row>
    <row r="463" spans="2:22" ht="33" customHeight="1" x14ac:dyDescent="0.3">
      <c r="B463" s="136">
        <f t="shared" si="23"/>
        <v>458</v>
      </c>
      <c r="C463" s="134"/>
      <c r="D463" s="146"/>
      <c r="E463" s="134"/>
      <c r="F463" s="318"/>
      <c r="G463" s="233" t="str">
        <f t="shared" si="21"/>
        <v/>
      </c>
      <c r="H463" s="233" t="str">
        <f>IF(ISBLANK($D463),"",IF(ISERROR(MATCH($U463,'Ent. Datos'!$V$6:$V$1015,0)),$U463,$W$3))</f>
        <v/>
      </c>
      <c r="I463" s="135"/>
      <c r="J463" s="136"/>
      <c r="K463" s="145"/>
      <c r="L463" s="145"/>
      <c r="M463" s="145"/>
      <c r="N463" s="145"/>
      <c r="O463" s="142"/>
      <c r="P463" s="142"/>
      <c r="Q463" s="142"/>
      <c r="R463" s="142"/>
      <c r="S463" s="142"/>
      <c r="T463" s="142"/>
      <c r="U463" s="143" t="str">
        <f t="shared" si="22"/>
        <v/>
      </c>
      <c r="V463" s="144"/>
    </row>
    <row r="464" spans="2:22" ht="33" customHeight="1" x14ac:dyDescent="0.3">
      <c r="B464" s="147"/>
      <c r="C464" s="134"/>
      <c r="D464" s="146"/>
      <c r="E464" s="136"/>
      <c r="F464" s="318"/>
      <c r="G464" s="233" t="str">
        <f t="shared" si="21"/>
        <v/>
      </c>
      <c r="H464" s="233" t="str">
        <f>IF(ISBLANK($D464),"",IF(ISERROR(MATCH($U464,'Ent. Datos'!$V$6:$V$1015,0)),$U464,$W$3))</f>
        <v/>
      </c>
      <c r="I464" s="135"/>
      <c r="J464" s="136"/>
      <c r="K464" s="145"/>
      <c r="L464" s="145"/>
      <c r="M464" s="145"/>
      <c r="N464" s="145"/>
      <c r="O464" s="142"/>
      <c r="P464" s="142"/>
      <c r="Q464" s="142"/>
      <c r="R464" s="142"/>
      <c r="S464" s="142"/>
      <c r="T464" s="142"/>
      <c r="U464" s="143" t="str">
        <f t="shared" si="22"/>
        <v/>
      </c>
      <c r="V464" s="144"/>
    </row>
    <row r="465" spans="2:22" ht="33" customHeight="1" x14ac:dyDescent="0.3">
      <c r="B465" s="147"/>
      <c r="C465" s="134"/>
      <c r="D465" s="146"/>
      <c r="E465" s="136"/>
      <c r="F465" s="318"/>
      <c r="G465" s="233" t="str">
        <f t="shared" si="21"/>
        <v/>
      </c>
      <c r="H465" s="233" t="str">
        <f>IF(ISBLANK($D465),"",IF(ISERROR(MATCH($U465,'Ent. Datos'!$V$6:$V$1015,0)),$U465,$W$3))</f>
        <v/>
      </c>
      <c r="I465" s="135"/>
      <c r="J465" s="136"/>
      <c r="K465" s="145"/>
      <c r="L465" s="145"/>
      <c r="M465" s="145"/>
      <c r="N465" s="145"/>
      <c r="O465" s="142"/>
      <c r="P465" s="142"/>
      <c r="Q465" s="142"/>
      <c r="R465" s="142"/>
      <c r="S465" s="142"/>
      <c r="T465" s="142"/>
      <c r="U465" s="143" t="str">
        <f t="shared" si="22"/>
        <v/>
      </c>
      <c r="V465" s="144"/>
    </row>
    <row r="466" spans="2:22" ht="33" customHeight="1" x14ac:dyDescent="0.3">
      <c r="B466" s="147"/>
      <c r="C466" s="134"/>
      <c r="D466" s="146"/>
      <c r="E466" s="136"/>
      <c r="F466" s="318"/>
      <c r="G466" s="233" t="str">
        <f t="shared" si="21"/>
        <v/>
      </c>
      <c r="H466" s="233" t="str">
        <f>IF(ISBLANK($D466),"",IF(ISERROR(MATCH($U466,'Ent. Datos'!$V$6:$V$1015,0)),$U466,$W$3))</f>
        <v/>
      </c>
      <c r="I466" s="135"/>
      <c r="J466" s="136"/>
      <c r="K466" s="145"/>
      <c r="L466" s="145"/>
      <c r="M466" s="145"/>
      <c r="N466" s="145"/>
      <c r="O466" s="142"/>
      <c r="P466" s="142"/>
      <c r="Q466" s="142"/>
      <c r="R466" s="142"/>
      <c r="S466" s="142"/>
      <c r="T466" s="142"/>
      <c r="U466" s="143" t="str">
        <f t="shared" si="22"/>
        <v/>
      </c>
      <c r="V466" s="144"/>
    </row>
    <row r="467" spans="2:22" ht="33" customHeight="1" x14ac:dyDescent="0.3">
      <c r="B467" s="147"/>
      <c r="C467" s="134"/>
      <c r="D467" s="146"/>
      <c r="E467" s="136"/>
      <c r="F467" s="318"/>
      <c r="G467" s="233" t="str">
        <f t="shared" si="21"/>
        <v/>
      </c>
      <c r="H467" s="233" t="str">
        <f>IF(ISBLANK($D467),"",IF(ISERROR(MATCH($U467,'Ent. Datos'!$V$6:$V$1015,0)),$U467,$W$3))</f>
        <v/>
      </c>
      <c r="I467" s="135"/>
      <c r="J467" s="136"/>
      <c r="K467" s="145"/>
      <c r="L467" s="145"/>
      <c r="M467" s="145"/>
      <c r="N467" s="145"/>
      <c r="O467" s="142"/>
      <c r="P467" s="142"/>
      <c r="Q467" s="142"/>
      <c r="R467" s="142"/>
      <c r="S467" s="142"/>
      <c r="T467" s="142"/>
      <c r="U467" s="143" t="str">
        <f t="shared" si="22"/>
        <v/>
      </c>
      <c r="V467" s="144"/>
    </row>
    <row r="468" spans="2:22" ht="33" customHeight="1" x14ac:dyDescent="0.3">
      <c r="B468" s="147"/>
      <c r="C468" s="134"/>
      <c r="D468" s="146"/>
      <c r="E468" s="136"/>
      <c r="F468" s="318"/>
      <c r="G468" s="233" t="str">
        <f t="shared" si="21"/>
        <v/>
      </c>
      <c r="H468" s="233" t="str">
        <f>IF(ISBLANK($D468),"",IF(ISERROR(MATCH($U468,'Ent. Datos'!$V$6:$V$1015,0)),$U468,$W$3))</f>
        <v/>
      </c>
      <c r="I468" s="135"/>
      <c r="J468" s="136"/>
      <c r="K468" s="145"/>
      <c r="L468" s="145"/>
      <c r="M468" s="145"/>
      <c r="N468" s="145"/>
      <c r="O468" s="142"/>
      <c r="P468" s="142"/>
      <c r="Q468" s="142"/>
      <c r="R468" s="142"/>
      <c r="S468" s="142"/>
      <c r="T468" s="142"/>
      <c r="U468" s="143" t="str">
        <f t="shared" si="22"/>
        <v/>
      </c>
      <c r="V468" s="144"/>
    </row>
    <row r="469" spans="2:22" ht="33" customHeight="1" x14ac:dyDescent="0.3">
      <c r="B469" s="147"/>
      <c r="C469" s="134"/>
      <c r="D469" s="146"/>
      <c r="E469" s="136"/>
      <c r="F469" s="318"/>
      <c r="G469" s="233" t="str">
        <f t="shared" si="21"/>
        <v/>
      </c>
      <c r="H469" s="233" t="str">
        <f>IF(ISBLANK($D469),"",IF(ISERROR(MATCH($U469,'Ent. Datos'!$V$6:$V$1015,0)),$U469,$W$3))</f>
        <v/>
      </c>
      <c r="I469" s="135"/>
      <c r="J469" s="136"/>
      <c r="K469" s="145"/>
      <c r="L469" s="145"/>
      <c r="M469" s="145"/>
      <c r="N469" s="145"/>
      <c r="O469" s="142"/>
      <c r="P469" s="142"/>
      <c r="Q469" s="142"/>
      <c r="R469" s="142"/>
      <c r="S469" s="142"/>
      <c r="T469" s="142"/>
      <c r="U469" s="143" t="str">
        <f t="shared" si="22"/>
        <v/>
      </c>
      <c r="V469" s="144"/>
    </row>
    <row r="470" spans="2:22" ht="33" customHeight="1" x14ac:dyDescent="0.3">
      <c r="B470" s="147"/>
      <c r="C470" s="134"/>
      <c r="D470" s="146"/>
      <c r="E470" s="136"/>
      <c r="F470" s="318"/>
      <c r="G470" s="233" t="str">
        <f t="shared" si="21"/>
        <v/>
      </c>
      <c r="H470" s="233" t="str">
        <f>IF(ISBLANK($D470),"",IF(ISERROR(MATCH($U470,'Ent. Datos'!$V$6:$V$1015,0)),$U470,$W$3))</f>
        <v/>
      </c>
      <c r="I470" s="135"/>
      <c r="J470" s="136"/>
      <c r="K470" s="145"/>
      <c r="L470" s="145"/>
      <c r="M470" s="145"/>
      <c r="N470" s="145"/>
      <c r="O470" s="142"/>
      <c r="P470" s="142"/>
      <c r="Q470" s="142"/>
      <c r="R470" s="142"/>
      <c r="S470" s="142"/>
      <c r="T470" s="142"/>
      <c r="U470" s="143" t="str">
        <f t="shared" si="22"/>
        <v/>
      </c>
      <c r="V470" s="144"/>
    </row>
    <row r="471" spans="2:22" ht="33" customHeight="1" x14ac:dyDescent="0.3">
      <c r="B471" s="147"/>
      <c r="C471" s="134"/>
      <c r="D471" s="146"/>
      <c r="E471" s="136"/>
      <c r="F471" s="318"/>
      <c r="G471" s="233" t="str">
        <f t="shared" si="21"/>
        <v/>
      </c>
      <c r="H471" s="233" t="str">
        <f>IF(ISBLANK($D471),"",IF(ISERROR(MATCH($U471,'Ent. Datos'!$V$6:$V$1015,0)),$U471,$W$3))</f>
        <v/>
      </c>
      <c r="I471" s="135"/>
      <c r="J471" s="136"/>
      <c r="K471" s="145"/>
      <c r="L471" s="145"/>
      <c r="M471" s="145"/>
      <c r="N471" s="145"/>
      <c r="O471" s="142"/>
      <c r="P471" s="142"/>
      <c r="Q471" s="142"/>
      <c r="R471" s="142"/>
      <c r="S471" s="142"/>
      <c r="T471" s="142"/>
      <c r="U471" s="143" t="str">
        <f t="shared" si="22"/>
        <v/>
      </c>
      <c r="V471" s="144"/>
    </row>
    <row r="472" spans="2:22" ht="33" customHeight="1" x14ac:dyDescent="0.3">
      <c r="B472" s="147"/>
      <c r="C472" s="134"/>
      <c r="D472" s="146"/>
      <c r="E472" s="136"/>
      <c r="F472" s="318"/>
      <c r="G472" s="233" t="str">
        <f t="shared" si="21"/>
        <v/>
      </c>
      <c r="H472" s="233" t="str">
        <f>IF(ISBLANK($D472),"",IF(ISERROR(MATCH($U472,'Ent. Datos'!$V$6:$V$1015,0)),$U472,$W$3))</f>
        <v/>
      </c>
      <c r="I472" s="135"/>
      <c r="J472" s="136"/>
      <c r="K472" s="145"/>
      <c r="L472" s="145"/>
      <c r="M472" s="145"/>
      <c r="N472" s="145"/>
      <c r="O472" s="142"/>
      <c r="P472" s="142"/>
      <c r="Q472" s="142"/>
      <c r="R472" s="142"/>
      <c r="S472" s="142"/>
      <c r="T472" s="142"/>
      <c r="U472" s="143" t="str">
        <f t="shared" si="22"/>
        <v/>
      </c>
      <c r="V472" s="144"/>
    </row>
    <row r="473" spans="2:22" ht="33" customHeight="1" x14ac:dyDescent="0.3">
      <c r="B473" s="147"/>
      <c r="C473" s="134"/>
      <c r="D473" s="146"/>
      <c r="E473" s="136"/>
      <c r="F473" s="318"/>
      <c r="G473" s="233" t="str">
        <f t="shared" si="21"/>
        <v/>
      </c>
      <c r="H473" s="233" t="str">
        <f>IF(ISBLANK($D473),"",IF(ISERROR(MATCH($U473,'Ent. Datos'!$V$6:$V$1015,0)),$U473,$W$3))</f>
        <v/>
      </c>
      <c r="I473" s="135"/>
      <c r="J473" s="136"/>
      <c r="K473" s="145"/>
      <c r="L473" s="145"/>
      <c r="M473" s="145"/>
      <c r="N473" s="145"/>
      <c r="O473" s="142"/>
      <c r="P473" s="142"/>
      <c r="Q473" s="142"/>
      <c r="R473" s="142"/>
      <c r="S473" s="142"/>
      <c r="T473" s="142"/>
      <c r="U473" s="143" t="str">
        <f t="shared" si="22"/>
        <v/>
      </c>
      <c r="V473" s="144"/>
    </row>
    <row r="474" spans="2:22" ht="33" customHeight="1" x14ac:dyDescent="0.3">
      <c r="B474" s="147"/>
      <c r="C474" s="134"/>
      <c r="D474" s="146"/>
      <c r="E474" s="136"/>
      <c r="F474" s="318"/>
      <c r="G474" s="233" t="str">
        <f t="shared" si="21"/>
        <v/>
      </c>
      <c r="H474" s="233" t="str">
        <f>IF(ISBLANK($D474),"",IF(ISERROR(MATCH($U474,'Ent. Datos'!$V$6:$V$1015,0)),$U474,$W$3))</f>
        <v/>
      </c>
      <c r="I474" s="135"/>
      <c r="J474" s="136"/>
      <c r="K474" s="145"/>
      <c r="L474" s="145"/>
      <c r="M474" s="145"/>
      <c r="N474" s="145"/>
      <c r="O474" s="142"/>
      <c r="P474" s="142"/>
      <c r="Q474" s="142"/>
      <c r="R474" s="142"/>
      <c r="S474" s="142"/>
      <c r="T474" s="142"/>
      <c r="U474" s="143" t="str">
        <f t="shared" si="22"/>
        <v/>
      </c>
      <c r="V474" s="144"/>
    </row>
    <row r="475" spans="2:22" ht="33" customHeight="1" x14ac:dyDescent="0.3">
      <c r="B475" s="147"/>
      <c r="C475" s="134"/>
      <c r="D475" s="146"/>
      <c r="E475" s="136"/>
      <c r="F475" s="318"/>
      <c r="G475" s="233" t="str">
        <f t="shared" si="21"/>
        <v/>
      </c>
      <c r="H475" s="233" t="str">
        <f>IF(ISBLANK($D475),"",IF(ISERROR(MATCH($U475,'Ent. Datos'!$V$6:$V$1015,0)),$U475,$W$3))</f>
        <v/>
      </c>
      <c r="I475" s="135"/>
      <c r="J475" s="136"/>
      <c r="K475" s="145"/>
      <c r="L475" s="145"/>
      <c r="M475" s="145"/>
      <c r="N475" s="145"/>
      <c r="O475" s="142"/>
      <c r="P475" s="142"/>
      <c r="Q475" s="142"/>
      <c r="R475" s="142"/>
      <c r="S475" s="142"/>
      <c r="T475" s="142"/>
      <c r="U475" s="143" t="str">
        <f t="shared" si="22"/>
        <v/>
      </c>
      <c r="V475" s="144"/>
    </row>
    <row r="476" spans="2:22" ht="33" customHeight="1" x14ac:dyDescent="0.3">
      <c r="B476" s="147"/>
      <c r="C476" s="134"/>
      <c r="D476" s="146"/>
      <c r="E476" s="136"/>
      <c r="F476" s="318"/>
      <c r="G476" s="233" t="str">
        <f t="shared" si="21"/>
        <v/>
      </c>
      <c r="H476" s="233" t="str">
        <f>IF(ISBLANK($D476),"",IF(ISERROR(MATCH($U476,'Ent. Datos'!$V$6:$V$1015,0)),$U476,$W$3))</f>
        <v/>
      </c>
      <c r="I476" s="135"/>
      <c r="J476" s="136"/>
      <c r="K476" s="145"/>
      <c r="L476" s="145"/>
      <c r="M476" s="145"/>
      <c r="N476" s="145"/>
      <c r="O476" s="142"/>
      <c r="P476" s="142"/>
      <c r="Q476" s="142"/>
      <c r="R476" s="142"/>
      <c r="S476" s="142"/>
      <c r="T476" s="142"/>
      <c r="U476" s="143" t="str">
        <f t="shared" si="22"/>
        <v/>
      </c>
      <c r="V476" s="144"/>
    </row>
    <row r="477" spans="2:22" ht="33" customHeight="1" x14ac:dyDescent="0.3">
      <c r="B477" s="147"/>
      <c r="C477" s="134"/>
      <c r="D477" s="146"/>
      <c r="E477" s="136"/>
      <c r="F477" s="318"/>
      <c r="G477" s="233" t="str">
        <f t="shared" si="21"/>
        <v/>
      </c>
      <c r="H477" s="233" t="str">
        <f>IF(ISBLANK($D477),"",IF(ISERROR(MATCH($U477,'Ent. Datos'!$V$6:$V$1015,0)),$U477,$W$3))</f>
        <v/>
      </c>
      <c r="I477" s="135"/>
      <c r="J477" s="136"/>
      <c r="K477" s="145"/>
      <c r="L477" s="145"/>
      <c r="M477" s="145"/>
      <c r="N477" s="145"/>
      <c r="O477" s="142"/>
      <c r="P477" s="142"/>
      <c r="Q477" s="142"/>
      <c r="R477" s="142"/>
      <c r="S477" s="142"/>
      <c r="T477" s="142"/>
      <c r="U477" s="143" t="str">
        <f t="shared" si="22"/>
        <v/>
      </c>
      <c r="V477" s="144"/>
    </row>
    <row r="478" spans="2:22" ht="33" customHeight="1" x14ac:dyDescent="0.3">
      <c r="B478" s="147"/>
      <c r="C478" s="134"/>
      <c r="D478" s="146"/>
      <c r="E478" s="136"/>
      <c r="F478" s="318"/>
      <c r="G478" s="233" t="str">
        <f t="shared" si="21"/>
        <v/>
      </c>
      <c r="H478" s="233" t="str">
        <f>IF(ISBLANK($D478),"",IF(ISERROR(MATCH($U478,'Ent. Datos'!$V$6:$V$1015,0)),$U478,$W$3))</f>
        <v/>
      </c>
      <c r="I478" s="135"/>
      <c r="J478" s="136"/>
      <c r="K478" s="145"/>
      <c r="L478" s="145"/>
      <c r="M478" s="145"/>
      <c r="N478" s="145"/>
      <c r="O478" s="142"/>
      <c r="P478" s="142"/>
      <c r="Q478" s="142"/>
      <c r="R478" s="142"/>
      <c r="S478" s="142"/>
      <c r="T478" s="142"/>
      <c r="U478" s="143" t="str">
        <f t="shared" si="22"/>
        <v/>
      </c>
      <c r="V478" s="144"/>
    </row>
    <row r="479" spans="2:22" ht="33" customHeight="1" x14ac:dyDescent="0.3">
      <c r="B479" s="147"/>
      <c r="C479" s="134"/>
      <c r="D479" s="146"/>
      <c r="E479" s="136"/>
      <c r="F479" s="318"/>
      <c r="G479" s="233" t="str">
        <f t="shared" si="21"/>
        <v/>
      </c>
      <c r="H479" s="233" t="str">
        <f>IF(ISBLANK($D479),"",IF(ISERROR(MATCH($U479,'Ent. Datos'!$V$6:$V$1015,0)),$U479,$W$3))</f>
        <v/>
      </c>
      <c r="I479" s="135"/>
      <c r="J479" s="136"/>
      <c r="K479" s="145"/>
      <c r="L479" s="145"/>
      <c r="M479" s="145"/>
      <c r="N479" s="145"/>
      <c r="O479" s="142"/>
      <c r="P479" s="142"/>
      <c r="Q479" s="142"/>
      <c r="R479" s="142"/>
      <c r="S479" s="142"/>
      <c r="T479" s="142"/>
      <c r="U479" s="143" t="str">
        <f t="shared" si="22"/>
        <v/>
      </c>
      <c r="V479" s="144"/>
    </row>
    <row r="480" spans="2:22" ht="33" customHeight="1" x14ac:dyDescent="0.3">
      <c r="B480" s="147"/>
      <c r="C480" s="134"/>
      <c r="D480" s="146"/>
      <c r="E480" s="136"/>
      <c r="F480" s="318"/>
      <c r="G480" s="233" t="str">
        <f t="shared" si="21"/>
        <v/>
      </c>
      <c r="H480" s="233" t="str">
        <f>IF(ISBLANK($D480),"",IF(ISERROR(MATCH($U480,'Ent. Datos'!$V$6:$V$1015,0)),$U480,$W$3))</f>
        <v/>
      </c>
      <c r="I480" s="135"/>
      <c r="J480" s="136"/>
      <c r="K480" s="145"/>
      <c r="L480" s="145"/>
      <c r="M480" s="145"/>
      <c r="N480" s="145"/>
      <c r="O480" s="142"/>
      <c r="P480" s="142"/>
      <c r="Q480" s="142"/>
      <c r="R480" s="142"/>
      <c r="S480" s="142"/>
      <c r="T480" s="142"/>
      <c r="U480" s="143" t="str">
        <f t="shared" si="22"/>
        <v/>
      </c>
      <c r="V480" s="144"/>
    </row>
    <row r="481" spans="2:22" ht="33" customHeight="1" x14ac:dyDescent="0.3">
      <c r="B481" s="147"/>
      <c r="C481" s="134"/>
      <c r="D481" s="146"/>
      <c r="E481" s="136"/>
      <c r="F481" s="318"/>
      <c r="G481" s="233" t="str">
        <f t="shared" si="21"/>
        <v/>
      </c>
      <c r="H481" s="233" t="str">
        <f>IF(ISBLANK($D481),"",IF(ISERROR(MATCH($U481,'Ent. Datos'!$V$6:$V$1015,0)),$U481,$W$3))</f>
        <v/>
      </c>
      <c r="I481" s="135"/>
      <c r="J481" s="136"/>
      <c r="K481" s="145"/>
      <c r="L481" s="145"/>
      <c r="M481" s="145"/>
      <c r="N481" s="145"/>
      <c r="O481" s="142"/>
      <c r="P481" s="142"/>
      <c r="Q481" s="142"/>
      <c r="R481" s="142"/>
      <c r="S481" s="142"/>
      <c r="T481" s="142"/>
      <c r="U481" s="143" t="str">
        <f t="shared" si="22"/>
        <v/>
      </c>
      <c r="V481" s="144"/>
    </row>
    <row r="482" spans="2:22" ht="33" customHeight="1" x14ac:dyDescent="0.3">
      <c r="B482" s="147"/>
      <c r="C482" s="134"/>
      <c r="D482" s="146"/>
      <c r="E482" s="136"/>
      <c r="F482" s="318"/>
      <c r="G482" s="233" t="str">
        <f t="shared" si="21"/>
        <v/>
      </c>
      <c r="H482" s="233" t="str">
        <f>IF(ISBLANK($D482),"",IF(ISERROR(MATCH($U482,'Ent. Datos'!$V$6:$V$1015,0)),$U482,$W$3))</f>
        <v/>
      </c>
      <c r="I482" s="135"/>
      <c r="J482" s="136"/>
      <c r="K482" s="145"/>
      <c r="L482" s="145"/>
      <c r="M482" s="145"/>
      <c r="N482" s="145"/>
      <c r="O482" s="142"/>
      <c r="P482" s="142"/>
      <c r="Q482" s="142"/>
      <c r="R482" s="142"/>
      <c r="S482" s="142"/>
      <c r="T482" s="142"/>
      <c r="U482" s="143" t="str">
        <f t="shared" si="22"/>
        <v/>
      </c>
      <c r="V482" s="144"/>
    </row>
    <row r="483" spans="2:22" ht="33" customHeight="1" x14ac:dyDescent="0.3">
      <c r="B483" s="147"/>
      <c r="C483" s="134"/>
      <c r="D483" s="146"/>
      <c r="E483" s="136"/>
      <c r="F483" s="318"/>
      <c r="G483" s="233" t="str">
        <f t="shared" si="21"/>
        <v/>
      </c>
      <c r="H483" s="233" t="str">
        <f>IF(ISBLANK($D483),"",IF(ISERROR(MATCH($U483,'Ent. Datos'!$V$6:$V$1015,0)),$U483,$W$3))</f>
        <v/>
      </c>
      <c r="I483" s="135"/>
      <c r="J483" s="136"/>
      <c r="K483" s="145"/>
      <c r="L483" s="145"/>
      <c r="M483" s="145"/>
      <c r="N483" s="145"/>
      <c r="O483" s="142"/>
      <c r="P483" s="142"/>
      <c r="Q483" s="142"/>
      <c r="R483" s="142"/>
      <c r="S483" s="142"/>
      <c r="T483" s="142"/>
      <c r="U483" s="143" t="str">
        <f t="shared" si="22"/>
        <v/>
      </c>
      <c r="V483" s="144"/>
    </row>
    <row r="484" spans="2:22" ht="33" customHeight="1" x14ac:dyDescent="0.3">
      <c r="B484" s="147"/>
      <c r="C484" s="134"/>
      <c r="D484" s="146"/>
      <c r="E484" s="136"/>
      <c r="F484" s="318"/>
      <c r="G484" s="233" t="str">
        <f t="shared" si="21"/>
        <v/>
      </c>
      <c r="H484" s="233" t="str">
        <f>IF(ISBLANK($D484),"",IF(ISERROR(MATCH($U484,'Ent. Datos'!$V$6:$V$1015,0)),$U484,$W$3))</f>
        <v/>
      </c>
      <c r="I484" s="135"/>
      <c r="J484" s="136"/>
      <c r="K484" s="145"/>
      <c r="L484" s="145"/>
      <c r="M484" s="145"/>
      <c r="N484" s="145"/>
      <c r="O484" s="142"/>
      <c r="P484" s="142"/>
      <c r="Q484" s="142"/>
      <c r="R484" s="142"/>
      <c r="S484" s="142"/>
      <c r="T484" s="142"/>
      <c r="U484" s="143" t="str">
        <f t="shared" si="22"/>
        <v/>
      </c>
      <c r="V484" s="144"/>
    </row>
    <row r="485" spans="2:22" ht="33" customHeight="1" x14ac:dyDescent="0.3">
      <c r="B485" s="147"/>
      <c r="C485" s="134"/>
      <c r="D485" s="146"/>
      <c r="E485" s="136"/>
      <c r="F485" s="318"/>
      <c r="G485" s="233" t="str">
        <f t="shared" si="21"/>
        <v/>
      </c>
      <c r="H485" s="233" t="str">
        <f>IF(ISBLANK($D485),"",IF(ISERROR(MATCH($U485,'Ent. Datos'!$V$6:$V$1015,0)),$U485,$W$3))</f>
        <v/>
      </c>
      <c r="I485" s="135"/>
      <c r="J485" s="136"/>
      <c r="K485" s="145"/>
      <c r="L485" s="145"/>
      <c r="M485" s="145"/>
      <c r="N485" s="145"/>
      <c r="O485" s="142"/>
      <c r="P485" s="142"/>
      <c r="Q485" s="142"/>
      <c r="R485" s="142"/>
      <c r="S485" s="142"/>
      <c r="T485" s="142"/>
      <c r="U485" s="143" t="str">
        <f t="shared" si="22"/>
        <v/>
      </c>
      <c r="V485" s="144"/>
    </row>
    <row r="486" spans="2:22" ht="33" customHeight="1" x14ac:dyDescent="0.3">
      <c r="B486" s="147"/>
      <c r="C486" s="134"/>
      <c r="D486" s="146"/>
      <c r="E486" s="136"/>
      <c r="F486" s="318"/>
      <c r="G486" s="233" t="str">
        <f t="shared" si="21"/>
        <v/>
      </c>
      <c r="H486" s="233" t="str">
        <f>IF(ISBLANK($D486),"",IF(ISERROR(MATCH($U486,'Ent. Datos'!$V$6:$V$1015,0)),$U486,$W$3))</f>
        <v/>
      </c>
      <c r="I486" s="135"/>
      <c r="J486" s="136"/>
      <c r="K486" s="145"/>
      <c r="L486" s="145"/>
      <c r="M486" s="145"/>
      <c r="N486" s="145"/>
      <c r="O486" s="142"/>
      <c r="P486" s="142"/>
      <c r="Q486" s="142"/>
      <c r="R486" s="142"/>
      <c r="S486" s="142"/>
      <c r="T486" s="142"/>
      <c r="U486" s="143" t="str">
        <f t="shared" si="22"/>
        <v/>
      </c>
      <c r="V486" s="144"/>
    </row>
    <row r="487" spans="2:22" ht="33" customHeight="1" x14ac:dyDescent="0.3">
      <c r="B487" s="147"/>
      <c r="C487" s="134"/>
      <c r="D487" s="146"/>
      <c r="E487" s="136"/>
      <c r="F487" s="318"/>
      <c r="G487" s="233" t="str">
        <f t="shared" si="21"/>
        <v/>
      </c>
      <c r="H487" s="233" t="str">
        <f>IF(ISBLANK($D487),"",IF(ISERROR(MATCH($U487,'Ent. Datos'!$V$6:$V$1015,0)),$U487,$W$3))</f>
        <v/>
      </c>
      <c r="I487" s="135"/>
      <c r="J487" s="136"/>
      <c r="K487" s="145"/>
      <c r="L487" s="145"/>
      <c r="M487" s="145"/>
      <c r="N487" s="145"/>
      <c r="O487" s="142"/>
      <c r="P487" s="142"/>
      <c r="Q487" s="142"/>
      <c r="R487" s="142"/>
      <c r="S487" s="142"/>
      <c r="T487" s="142"/>
      <c r="U487" s="143" t="str">
        <f t="shared" si="22"/>
        <v/>
      </c>
      <c r="V487" s="144"/>
    </row>
    <row r="488" spans="2:22" ht="33" customHeight="1" x14ac:dyDescent="0.3">
      <c r="B488" s="147"/>
      <c r="C488" s="134"/>
      <c r="D488" s="146"/>
      <c r="E488" s="136"/>
      <c r="F488" s="318"/>
      <c r="G488" s="233" t="str">
        <f t="shared" si="21"/>
        <v/>
      </c>
      <c r="H488" s="233" t="str">
        <f>IF(ISBLANK($D488),"",IF(ISERROR(MATCH($U488,'Ent. Datos'!$V$6:$V$1015,0)),$U488,$W$3))</f>
        <v/>
      </c>
      <c r="I488" s="135"/>
      <c r="J488" s="136"/>
      <c r="K488" s="145"/>
      <c r="L488" s="145"/>
      <c r="M488" s="145"/>
      <c r="N488" s="145"/>
      <c r="O488" s="142"/>
      <c r="P488" s="142"/>
      <c r="Q488" s="142"/>
      <c r="R488" s="142"/>
      <c r="S488" s="142"/>
      <c r="T488" s="142"/>
      <c r="U488" s="143" t="str">
        <f t="shared" si="22"/>
        <v/>
      </c>
      <c r="V488" s="144"/>
    </row>
    <row r="489" spans="2:22" ht="33" customHeight="1" x14ac:dyDescent="0.3">
      <c r="B489" s="147"/>
      <c r="C489" s="134"/>
      <c r="D489" s="146"/>
      <c r="E489" s="136"/>
      <c r="F489" s="318"/>
      <c r="G489" s="233" t="str">
        <f t="shared" si="21"/>
        <v/>
      </c>
      <c r="H489" s="233" t="str">
        <f>IF(ISBLANK($D489),"",IF(ISERROR(MATCH($U489,'Ent. Datos'!$V$6:$V$1015,0)),$U489,$W$3))</f>
        <v/>
      </c>
      <c r="I489" s="135"/>
      <c r="J489" s="136"/>
      <c r="K489" s="145"/>
      <c r="L489" s="145"/>
      <c r="M489" s="145"/>
      <c r="N489" s="145"/>
      <c r="O489" s="142"/>
      <c r="P489" s="142"/>
      <c r="Q489" s="142"/>
      <c r="R489" s="142"/>
      <c r="S489" s="142"/>
      <c r="T489" s="142"/>
      <c r="U489" s="143" t="str">
        <f t="shared" si="22"/>
        <v/>
      </c>
      <c r="V489" s="144"/>
    </row>
    <row r="490" spans="2:22" ht="33" customHeight="1" x14ac:dyDescent="0.3">
      <c r="B490" s="147"/>
      <c r="C490" s="134"/>
      <c r="D490" s="146"/>
      <c r="E490" s="136"/>
      <c r="F490" s="318"/>
      <c r="G490" s="233" t="str">
        <f t="shared" si="21"/>
        <v/>
      </c>
      <c r="H490" s="233" t="str">
        <f>IF(ISBLANK($D490),"",IF(ISERROR(MATCH($U490,'Ent. Datos'!$V$6:$V$1015,0)),$U490,$W$3))</f>
        <v/>
      </c>
      <c r="I490" s="135"/>
      <c r="J490" s="136"/>
      <c r="K490" s="145"/>
      <c r="L490" s="145"/>
      <c r="M490" s="145"/>
      <c r="N490" s="145"/>
      <c r="O490" s="142"/>
      <c r="P490" s="142"/>
      <c r="Q490" s="142"/>
      <c r="R490" s="142"/>
      <c r="S490" s="142"/>
      <c r="T490" s="142"/>
      <c r="U490" s="143" t="str">
        <f t="shared" si="22"/>
        <v/>
      </c>
      <c r="V490" s="144"/>
    </row>
    <row r="491" spans="2:22" ht="33" customHeight="1" x14ac:dyDescent="0.3">
      <c r="B491" s="147"/>
      <c r="C491" s="134"/>
      <c r="D491" s="146"/>
      <c r="E491" s="136"/>
      <c r="F491" s="318"/>
      <c r="G491" s="233" t="str">
        <f t="shared" si="21"/>
        <v/>
      </c>
      <c r="H491" s="233" t="str">
        <f>IF(ISBLANK($D491),"",IF(ISERROR(MATCH($U491,'Ent. Datos'!$V$6:$V$1015,0)),$U491,$W$3))</f>
        <v/>
      </c>
      <c r="I491" s="135"/>
      <c r="J491" s="136"/>
      <c r="K491" s="145"/>
      <c r="L491" s="145"/>
      <c r="M491" s="145"/>
      <c r="N491" s="145"/>
      <c r="O491" s="142"/>
      <c r="P491" s="142"/>
      <c r="Q491" s="142"/>
      <c r="R491" s="142"/>
      <c r="S491" s="142"/>
      <c r="T491" s="142"/>
      <c r="U491" s="143" t="str">
        <f t="shared" si="22"/>
        <v/>
      </c>
      <c r="V491" s="144"/>
    </row>
    <row r="492" spans="2:22" ht="33" customHeight="1" x14ac:dyDescent="0.3">
      <c r="B492" s="147"/>
      <c r="C492" s="134"/>
      <c r="D492" s="146"/>
      <c r="E492" s="136"/>
      <c r="F492" s="318"/>
      <c r="G492" s="233" t="str">
        <f t="shared" si="21"/>
        <v/>
      </c>
      <c r="H492" s="233" t="str">
        <f>IF(ISBLANK($D492),"",IF(ISERROR(MATCH($U492,'Ent. Datos'!$V$6:$V$1015,0)),$U492,$W$3))</f>
        <v/>
      </c>
      <c r="I492" s="135"/>
      <c r="J492" s="136"/>
      <c r="K492" s="145"/>
      <c r="L492" s="145"/>
      <c r="M492" s="145"/>
      <c r="N492" s="145"/>
      <c r="O492" s="142"/>
      <c r="P492" s="142"/>
      <c r="Q492" s="142"/>
      <c r="R492" s="142"/>
      <c r="S492" s="142"/>
      <c r="T492" s="142"/>
      <c r="U492" s="143" t="str">
        <f t="shared" si="22"/>
        <v/>
      </c>
      <c r="V492" s="144"/>
    </row>
    <row r="493" spans="2:22" ht="33" customHeight="1" x14ac:dyDescent="0.3">
      <c r="B493" s="147"/>
      <c r="C493" s="134"/>
      <c r="D493" s="146"/>
      <c r="E493" s="136"/>
      <c r="F493" s="318"/>
      <c r="G493" s="233" t="str">
        <f t="shared" si="21"/>
        <v/>
      </c>
      <c r="H493" s="233" t="str">
        <f>IF(ISBLANK($D493),"",IF(ISERROR(MATCH($U493,'Ent. Datos'!$V$6:$V$1015,0)),$U493,$W$3))</f>
        <v/>
      </c>
      <c r="I493" s="135"/>
      <c r="J493" s="136"/>
      <c r="K493" s="145"/>
      <c r="L493" s="145"/>
      <c r="M493" s="145"/>
      <c r="N493" s="145"/>
      <c r="O493" s="142"/>
      <c r="P493" s="142"/>
      <c r="Q493" s="142"/>
      <c r="R493" s="142"/>
      <c r="S493" s="142"/>
      <c r="T493" s="142"/>
      <c r="U493" s="143" t="str">
        <f t="shared" si="22"/>
        <v/>
      </c>
      <c r="V493" s="144"/>
    </row>
    <row r="494" spans="2:22" ht="33" customHeight="1" x14ac:dyDescent="0.3">
      <c r="B494" s="147"/>
      <c r="C494" s="134"/>
      <c r="D494" s="146"/>
      <c r="E494" s="136"/>
      <c r="F494" s="318"/>
      <c r="G494" s="233" t="str">
        <f t="shared" si="21"/>
        <v/>
      </c>
      <c r="H494" s="233" t="str">
        <f>IF(ISBLANK($D494),"",IF(ISERROR(MATCH($U494,'Ent. Datos'!$V$6:$V$1015,0)),$U494,$W$3))</f>
        <v/>
      </c>
      <c r="I494" s="135"/>
      <c r="J494" s="136"/>
      <c r="K494" s="145"/>
      <c r="L494" s="145"/>
      <c r="M494" s="145"/>
      <c r="N494" s="145"/>
      <c r="O494" s="142"/>
      <c r="P494" s="142"/>
      <c r="Q494" s="142"/>
      <c r="R494" s="142"/>
      <c r="S494" s="142"/>
      <c r="T494" s="142"/>
      <c r="U494" s="143" t="str">
        <f t="shared" si="22"/>
        <v/>
      </c>
      <c r="V494" s="144"/>
    </row>
    <row r="495" spans="2:22" ht="33" customHeight="1" x14ac:dyDescent="0.3">
      <c r="B495" s="147"/>
      <c r="C495" s="134"/>
      <c r="D495" s="146"/>
      <c r="E495" s="136"/>
      <c r="F495" s="318"/>
      <c r="G495" s="233" t="str">
        <f t="shared" si="21"/>
        <v/>
      </c>
      <c r="H495" s="233" t="str">
        <f>IF(ISBLANK($D495),"",IF(ISERROR(MATCH($U495,'Ent. Datos'!$V$6:$V$1015,0)),$U495,$W$3))</f>
        <v/>
      </c>
      <c r="I495" s="135"/>
      <c r="J495" s="136"/>
      <c r="K495" s="145"/>
      <c r="L495" s="145"/>
      <c r="M495" s="145"/>
      <c r="N495" s="145"/>
      <c r="O495" s="142"/>
      <c r="P495" s="142"/>
      <c r="Q495" s="142"/>
      <c r="R495" s="142"/>
      <c r="S495" s="142"/>
      <c r="T495" s="142"/>
      <c r="U495" s="143" t="str">
        <f t="shared" si="22"/>
        <v/>
      </c>
      <c r="V495" s="144"/>
    </row>
    <row r="496" spans="2:22" ht="33" customHeight="1" x14ac:dyDescent="0.3">
      <c r="B496" s="147"/>
      <c r="C496" s="134"/>
      <c r="D496" s="146"/>
      <c r="E496" s="136"/>
      <c r="F496" s="318"/>
      <c r="G496" s="233" t="str">
        <f t="shared" si="21"/>
        <v/>
      </c>
      <c r="H496" s="233" t="str">
        <f>IF(ISBLANK($D496),"",IF(ISERROR(MATCH($U496,'Ent. Datos'!$V$6:$V$1015,0)),$U496,$W$3))</f>
        <v/>
      </c>
      <c r="I496" s="135"/>
      <c r="J496" s="136"/>
      <c r="K496" s="145"/>
      <c r="L496" s="145"/>
      <c r="M496" s="145"/>
      <c r="N496" s="145"/>
      <c r="O496" s="142"/>
      <c r="P496" s="142"/>
      <c r="Q496" s="142"/>
      <c r="R496" s="142"/>
      <c r="S496" s="142"/>
      <c r="T496" s="142"/>
      <c r="U496" s="143" t="str">
        <f t="shared" si="22"/>
        <v/>
      </c>
      <c r="V496" s="144"/>
    </row>
    <row r="497" spans="2:22" ht="33" customHeight="1" x14ac:dyDescent="0.3">
      <c r="B497" s="147"/>
      <c r="C497" s="134"/>
      <c r="D497" s="146"/>
      <c r="E497" s="136"/>
      <c r="F497" s="318"/>
      <c r="G497" s="233" t="str">
        <f t="shared" si="21"/>
        <v/>
      </c>
      <c r="H497" s="233" t="str">
        <f>IF(ISBLANK($D497),"",IF(ISERROR(MATCH($U497,'Ent. Datos'!$V$6:$V$1015,0)),$U497,$W$3))</f>
        <v/>
      </c>
      <c r="I497" s="135"/>
      <c r="J497" s="136"/>
      <c r="K497" s="145"/>
      <c r="L497" s="145"/>
      <c r="M497" s="145"/>
      <c r="N497" s="145"/>
      <c r="O497" s="142"/>
      <c r="P497" s="142"/>
      <c r="Q497" s="142"/>
      <c r="R497" s="142"/>
      <c r="S497" s="142"/>
      <c r="T497" s="142"/>
      <c r="U497" s="143" t="str">
        <f t="shared" si="22"/>
        <v/>
      </c>
      <c r="V497" s="144"/>
    </row>
    <row r="498" spans="2:22" ht="33" customHeight="1" x14ac:dyDescent="0.3">
      <c r="B498" s="147"/>
      <c r="C498" s="134"/>
      <c r="D498" s="146"/>
      <c r="E498" s="136"/>
      <c r="F498" s="318"/>
      <c r="G498" s="233" t="str">
        <f t="shared" si="21"/>
        <v/>
      </c>
      <c r="H498" s="233" t="str">
        <f>IF(ISBLANK($D498),"",IF(ISERROR(MATCH($U498,'Ent. Datos'!$V$6:$V$1015,0)),$U498,$W$3))</f>
        <v/>
      </c>
      <c r="I498" s="135"/>
      <c r="J498" s="136"/>
      <c r="K498" s="145"/>
      <c r="L498" s="145"/>
      <c r="M498" s="145"/>
      <c r="N498" s="145"/>
      <c r="O498" s="142"/>
      <c r="P498" s="142"/>
      <c r="Q498" s="142"/>
      <c r="R498" s="142"/>
      <c r="S498" s="142"/>
      <c r="T498" s="142"/>
      <c r="U498" s="143" t="str">
        <f t="shared" si="22"/>
        <v/>
      </c>
      <c r="V498" s="144"/>
    </row>
    <row r="499" spans="2:22" ht="33" customHeight="1" x14ac:dyDescent="0.3">
      <c r="B499" s="147"/>
      <c r="C499" s="134"/>
      <c r="D499" s="146"/>
      <c r="E499" s="136"/>
      <c r="F499" s="318"/>
      <c r="G499" s="233" t="str">
        <f t="shared" si="21"/>
        <v/>
      </c>
      <c r="H499" s="233" t="str">
        <f>IF(ISBLANK($D499),"",IF(ISERROR(MATCH($U499,'Ent. Datos'!$V$6:$V$1015,0)),$U499,$W$3))</f>
        <v/>
      </c>
      <c r="I499" s="135"/>
      <c r="J499" s="136"/>
      <c r="K499" s="145"/>
      <c r="L499" s="145"/>
      <c r="M499" s="145"/>
      <c r="N499" s="145"/>
      <c r="O499" s="142"/>
      <c r="P499" s="142"/>
      <c r="Q499" s="142"/>
      <c r="R499" s="142"/>
      <c r="S499" s="142"/>
      <c r="T499" s="142"/>
      <c r="U499" s="143" t="str">
        <f t="shared" si="22"/>
        <v/>
      </c>
      <c r="V499" s="144"/>
    </row>
    <row r="500" spans="2:22" ht="33" customHeight="1" x14ac:dyDescent="0.3">
      <c r="B500" s="147"/>
      <c r="C500" s="134"/>
      <c r="D500" s="146"/>
      <c r="E500" s="136"/>
      <c r="F500" s="318"/>
      <c r="G500" s="233" t="str">
        <f t="shared" si="21"/>
        <v/>
      </c>
      <c r="H500" s="233" t="str">
        <f>IF(ISBLANK($D500),"",IF(ISERROR(MATCH($U500,'Ent. Datos'!$V$6:$V$1015,0)),$U500,$W$3))</f>
        <v/>
      </c>
      <c r="I500" s="135"/>
      <c r="J500" s="136"/>
      <c r="K500" s="145"/>
      <c r="L500" s="145"/>
      <c r="M500" s="145"/>
      <c r="N500" s="145"/>
      <c r="O500" s="142"/>
      <c r="P500" s="142"/>
      <c r="Q500" s="142"/>
      <c r="R500" s="142"/>
      <c r="S500" s="142"/>
      <c r="T500" s="142"/>
      <c r="U500" s="143" t="str">
        <f t="shared" si="22"/>
        <v/>
      </c>
      <c r="V500" s="144"/>
    </row>
    <row r="501" spans="2:22" ht="33" customHeight="1" x14ac:dyDescent="0.3">
      <c r="B501" s="147"/>
      <c r="C501" s="134"/>
      <c r="D501" s="146"/>
      <c r="E501" s="136"/>
      <c r="F501" s="318"/>
      <c r="G501" s="233" t="str">
        <f t="shared" si="21"/>
        <v/>
      </c>
      <c r="H501" s="233" t="str">
        <f>IF(ISBLANK($D501),"",IF(ISERROR(MATCH($U501,'Ent. Datos'!$V$6:$V$1015,0)),$U501,$W$3))</f>
        <v/>
      </c>
      <c r="I501" s="135"/>
      <c r="J501" s="136"/>
      <c r="K501" s="145"/>
      <c r="L501" s="145"/>
      <c r="M501" s="145"/>
      <c r="N501" s="145"/>
      <c r="O501" s="142"/>
      <c r="P501" s="142"/>
      <c r="Q501" s="142"/>
      <c r="R501" s="142"/>
      <c r="S501" s="142"/>
      <c r="T501" s="142"/>
      <c r="U501" s="143" t="str">
        <f t="shared" si="22"/>
        <v/>
      </c>
      <c r="V501" s="144"/>
    </row>
    <row r="502" spans="2:22" ht="33" customHeight="1" x14ac:dyDescent="0.3">
      <c r="B502" s="147"/>
      <c r="C502" s="134"/>
      <c r="D502" s="146"/>
      <c r="E502" s="136"/>
      <c r="F502" s="318"/>
      <c r="G502" s="233" t="str">
        <f t="shared" si="21"/>
        <v/>
      </c>
      <c r="H502" s="233" t="str">
        <f>IF(ISBLANK($D502),"",IF(ISERROR(MATCH($U502,'Ent. Datos'!$V$6:$V$1015,0)),$U502,$W$3))</f>
        <v/>
      </c>
      <c r="I502" s="135"/>
      <c r="J502" s="136"/>
      <c r="K502" s="145"/>
      <c r="L502" s="145"/>
      <c r="M502" s="145"/>
      <c r="N502" s="145"/>
      <c r="O502" s="142"/>
      <c r="P502" s="142"/>
      <c r="Q502" s="142"/>
      <c r="R502" s="142"/>
      <c r="S502" s="142"/>
      <c r="T502" s="142"/>
      <c r="U502" s="143" t="str">
        <f t="shared" si="22"/>
        <v/>
      </c>
      <c r="V502" s="144"/>
    </row>
    <row r="503" spans="2:22" ht="33" customHeight="1" x14ac:dyDescent="0.3">
      <c r="B503" s="147"/>
      <c r="C503" s="134"/>
      <c r="D503" s="146"/>
      <c r="E503" s="136"/>
      <c r="F503" s="318"/>
      <c r="G503" s="233" t="str">
        <f t="shared" si="21"/>
        <v/>
      </c>
      <c r="H503" s="233" t="str">
        <f>IF(ISBLANK($D503),"",IF(ISERROR(MATCH($U503,'Ent. Datos'!$V$6:$V$1015,0)),$U503,$W$3))</f>
        <v/>
      </c>
      <c r="I503" s="135"/>
      <c r="J503" s="136"/>
      <c r="K503" s="145"/>
      <c r="L503" s="145"/>
      <c r="M503" s="145"/>
      <c r="N503" s="145"/>
      <c r="O503" s="142"/>
      <c r="P503" s="142"/>
      <c r="Q503" s="142"/>
      <c r="R503" s="142"/>
      <c r="S503" s="142"/>
      <c r="T503" s="142"/>
      <c r="U503" s="143" t="str">
        <f t="shared" si="22"/>
        <v/>
      </c>
      <c r="V503" s="144"/>
    </row>
    <row r="504" spans="2:22" ht="33" customHeight="1" x14ac:dyDescent="0.3">
      <c r="B504" s="147"/>
      <c r="C504" s="134"/>
      <c r="D504" s="146"/>
      <c r="E504" s="136"/>
      <c r="F504" s="318"/>
      <c r="G504" s="233" t="str">
        <f t="shared" si="21"/>
        <v/>
      </c>
      <c r="H504" s="233" t="str">
        <f>IF(ISBLANK($D504),"",IF(ISERROR(MATCH($U504,'Ent. Datos'!$V$6:$V$1015,0)),$U504,$W$3))</f>
        <v/>
      </c>
      <c r="I504" s="135"/>
      <c r="J504" s="136"/>
      <c r="K504" s="145"/>
      <c r="L504" s="145"/>
      <c r="M504" s="145"/>
      <c r="N504" s="145"/>
      <c r="O504" s="142"/>
      <c r="P504" s="142"/>
      <c r="Q504" s="142"/>
      <c r="R504" s="142"/>
      <c r="S504" s="142"/>
      <c r="T504" s="142"/>
      <c r="U504" s="143" t="str">
        <f t="shared" si="22"/>
        <v/>
      </c>
      <c r="V504" s="144"/>
    </row>
    <row r="505" spans="2:22" ht="33" customHeight="1" x14ac:dyDescent="0.3">
      <c r="B505" s="147"/>
      <c r="C505" s="134"/>
      <c r="D505" s="146"/>
      <c r="E505" s="136"/>
      <c r="F505" s="318"/>
      <c r="G505" s="233" t="str">
        <f t="shared" si="21"/>
        <v/>
      </c>
      <c r="H505" s="233" t="str">
        <f>IF(ISBLANK($D505),"",IF(ISERROR(MATCH($U505,'Ent. Datos'!$V$6:$V$1015,0)),$U505,$W$3))</f>
        <v/>
      </c>
      <c r="I505" s="135"/>
      <c r="J505" s="136"/>
      <c r="K505" s="145"/>
      <c r="L505" s="145"/>
      <c r="M505" s="145"/>
      <c r="N505" s="145"/>
      <c r="O505" s="142"/>
      <c r="P505" s="142"/>
      <c r="Q505" s="142"/>
      <c r="R505" s="142"/>
      <c r="S505" s="142"/>
      <c r="T505" s="142"/>
      <c r="U505" s="143" t="str">
        <f t="shared" si="22"/>
        <v/>
      </c>
      <c r="V505" s="144"/>
    </row>
    <row r="506" spans="2:22" ht="33" customHeight="1" x14ac:dyDescent="0.3">
      <c r="B506" s="147"/>
      <c r="C506" s="134"/>
      <c r="D506" s="146"/>
      <c r="E506" s="136"/>
      <c r="F506" s="318"/>
      <c r="G506" s="233" t="str">
        <f t="shared" si="21"/>
        <v/>
      </c>
      <c r="H506" s="233" t="str">
        <f>IF(ISBLANK($D506),"",IF(ISERROR(MATCH($U506,'Ent. Datos'!$V$6:$V$1015,0)),$U506,$W$3))</f>
        <v/>
      </c>
      <c r="I506" s="135"/>
      <c r="J506" s="136"/>
      <c r="K506" s="145"/>
      <c r="L506" s="145"/>
      <c r="M506" s="145"/>
      <c r="N506" s="145"/>
      <c r="O506" s="142"/>
      <c r="P506" s="142"/>
      <c r="Q506" s="142"/>
      <c r="R506" s="142"/>
      <c r="S506" s="142"/>
      <c r="T506" s="142"/>
      <c r="U506" s="143" t="str">
        <f t="shared" si="22"/>
        <v/>
      </c>
      <c r="V506" s="144"/>
    </row>
    <row r="507" spans="2:22" ht="33" customHeight="1" x14ac:dyDescent="0.3">
      <c r="B507" s="147"/>
      <c r="C507" s="134"/>
      <c r="D507" s="146"/>
      <c r="E507" s="136"/>
      <c r="F507" s="318"/>
      <c r="G507" s="233" t="str">
        <f t="shared" si="21"/>
        <v/>
      </c>
      <c r="H507" s="233" t="str">
        <f>IF(ISBLANK($D507),"",IF(ISERROR(MATCH($U507,'Ent. Datos'!$V$6:$V$1015,0)),$U507,$W$3))</f>
        <v/>
      </c>
      <c r="I507" s="135"/>
      <c r="J507" s="136"/>
      <c r="K507" s="145"/>
      <c r="L507" s="145"/>
      <c r="M507" s="145"/>
      <c r="N507" s="145"/>
      <c r="O507" s="142"/>
      <c r="P507" s="142"/>
      <c r="Q507" s="142"/>
      <c r="R507" s="142"/>
      <c r="S507" s="142"/>
      <c r="T507" s="142"/>
      <c r="U507" s="143" t="str">
        <f t="shared" si="22"/>
        <v/>
      </c>
      <c r="V507" s="144"/>
    </row>
    <row r="508" spans="2:22" ht="33" customHeight="1" x14ac:dyDescent="0.3">
      <c r="B508" s="147"/>
      <c r="C508" s="134"/>
      <c r="D508" s="146"/>
      <c r="E508" s="136"/>
      <c r="F508" s="318"/>
      <c r="G508" s="233" t="str">
        <f t="shared" si="21"/>
        <v/>
      </c>
      <c r="H508" s="233" t="str">
        <f>IF(ISBLANK($D508),"",IF(ISERROR(MATCH($U508,'Ent. Datos'!$V$6:$V$1015,0)),$U508,$W$3))</f>
        <v/>
      </c>
      <c r="I508" s="135"/>
      <c r="J508" s="136"/>
      <c r="K508" s="145"/>
      <c r="L508" s="145"/>
      <c r="M508" s="145"/>
      <c r="N508" s="145"/>
      <c r="O508" s="142"/>
      <c r="P508" s="142"/>
      <c r="Q508" s="142"/>
      <c r="R508" s="142"/>
      <c r="S508" s="142"/>
      <c r="T508" s="142"/>
      <c r="U508" s="143" t="str">
        <f t="shared" si="22"/>
        <v/>
      </c>
      <c r="V508" s="144"/>
    </row>
    <row r="509" spans="2:22" ht="33" customHeight="1" x14ac:dyDescent="0.3">
      <c r="B509" s="147"/>
      <c r="C509" s="134"/>
      <c r="D509" s="146"/>
      <c r="E509" s="136"/>
      <c r="F509" s="318"/>
      <c r="G509" s="233" t="str">
        <f t="shared" si="21"/>
        <v/>
      </c>
      <c r="H509" s="233" t="str">
        <f>IF(ISBLANK($D509),"",IF(ISERROR(MATCH($U509,'Ent. Datos'!$V$6:$V$1015,0)),$U509,$W$3))</f>
        <v/>
      </c>
      <c r="I509" s="135"/>
      <c r="J509" s="136"/>
      <c r="K509" s="145"/>
      <c r="L509" s="145"/>
      <c r="M509" s="145"/>
      <c r="N509" s="145"/>
      <c r="O509" s="142"/>
      <c r="P509" s="142"/>
      <c r="Q509" s="142"/>
      <c r="R509" s="142"/>
      <c r="S509" s="142"/>
      <c r="T509" s="142"/>
      <c r="U509" s="143" t="str">
        <f t="shared" si="22"/>
        <v/>
      </c>
      <c r="V509" s="144"/>
    </row>
    <row r="510" spans="2:22" ht="33" customHeight="1" x14ac:dyDescent="0.3">
      <c r="B510" s="147"/>
      <c r="C510" s="134"/>
      <c r="D510" s="146"/>
      <c r="E510" s="136"/>
      <c r="F510" s="318"/>
      <c r="G510" s="233" t="str">
        <f t="shared" si="21"/>
        <v/>
      </c>
      <c r="H510" s="233" t="str">
        <f>IF(ISBLANK($D510),"",IF(ISERROR(MATCH($U510,'Ent. Datos'!$V$6:$V$1015,0)),$U510,$W$3))</f>
        <v/>
      </c>
      <c r="I510" s="135"/>
      <c r="J510" s="136"/>
      <c r="K510" s="145"/>
      <c r="L510" s="145"/>
      <c r="M510" s="145"/>
      <c r="N510" s="145"/>
      <c r="O510" s="142"/>
      <c r="P510" s="142"/>
      <c r="Q510" s="142"/>
      <c r="R510" s="142"/>
      <c r="S510" s="142"/>
      <c r="T510" s="142"/>
      <c r="U510" s="143" t="str">
        <f t="shared" si="22"/>
        <v/>
      </c>
      <c r="V510" s="144"/>
    </row>
    <row r="511" spans="2:22" ht="33" customHeight="1" x14ac:dyDescent="0.3">
      <c r="B511" s="147"/>
      <c r="C511" s="134"/>
      <c r="D511" s="146"/>
      <c r="E511" s="136"/>
      <c r="F511" s="318"/>
      <c r="G511" s="233" t="str">
        <f t="shared" si="21"/>
        <v/>
      </c>
      <c r="H511" s="233" t="str">
        <f>IF(ISBLANK($D511),"",IF(ISERROR(MATCH($U511,'Ent. Datos'!$V$6:$V$1015,0)),$U511,$W$3))</f>
        <v/>
      </c>
      <c r="I511" s="135"/>
      <c r="J511" s="136"/>
      <c r="K511" s="145"/>
      <c r="L511" s="145"/>
      <c r="M511" s="145"/>
      <c r="N511" s="145"/>
      <c r="O511" s="142"/>
      <c r="P511" s="142"/>
      <c r="Q511" s="142"/>
      <c r="R511" s="142"/>
      <c r="S511" s="142"/>
      <c r="T511" s="142"/>
      <c r="U511" s="143" t="str">
        <f t="shared" si="22"/>
        <v/>
      </c>
      <c r="V511" s="144"/>
    </row>
    <row r="512" spans="2:22" ht="33" customHeight="1" x14ac:dyDescent="0.3">
      <c r="B512" s="147"/>
      <c r="C512" s="134"/>
      <c r="D512" s="146"/>
      <c r="E512" s="136"/>
      <c r="F512" s="318"/>
      <c r="G512" s="233" t="str">
        <f t="shared" si="21"/>
        <v/>
      </c>
      <c r="H512" s="233" t="str">
        <f>IF(ISBLANK($D512),"",IF(ISERROR(MATCH($U512,'Ent. Datos'!$V$6:$V$1015,0)),$U512,$W$3))</f>
        <v/>
      </c>
      <c r="I512" s="135"/>
      <c r="J512" s="136"/>
      <c r="K512" s="145"/>
      <c r="L512" s="145"/>
      <c r="M512" s="145"/>
      <c r="N512" s="145"/>
      <c r="O512" s="142"/>
      <c r="P512" s="142"/>
      <c r="Q512" s="142"/>
      <c r="R512" s="142"/>
      <c r="S512" s="142"/>
      <c r="T512" s="142"/>
      <c r="U512" s="143" t="str">
        <f t="shared" si="22"/>
        <v/>
      </c>
      <c r="V512" s="144"/>
    </row>
    <row r="513" spans="2:22" ht="33" customHeight="1" x14ac:dyDescent="0.3">
      <c r="B513" s="147"/>
      <c r="C513" s="134"/>
      <c r="D513" s="146"/>
      <c r="E513" s="136"/>
      <c r="F513" s="318"/>
      <c r="G513" s="233" t="str">
        <f t="shared" si="21"/>
        <v/>
      </c>
      <c r="H513" s="233" t="str">
        <f>IF(ISBLANK($D513),"",IF(ISERROR(MATCH($U513,'Ent. Datos'!$V$6:$V$1015,0)),$U513,$W$3))</f>
        <v/>
      </c>
      <c r="I513" s="135"/>
      <c r="J513" s="136"/>
      <c r="K513" s="145"/>
      <c r="L513" s="145"/>
      <c r="M513" s="145"/>
      <c r="N513" s="145"/>
      <c r="O513" s="142"/>
      <c r="P513" s="142"/>
      <c r="Q513" s="142"/>
      <c r="R513" s="142"/>
      <c r="S513" s="142"/>
      <c r="T513" s="142"/>
      <c r="U513" s="143" t="str">
        <f t="shared" si="22"/>
        <v/>
      </c>
      <c r="V513" s="144"/>
    </row>
    <row r="514" spans="2:22" ht="33" customHeight="1" x14ac:dyDescent="0.3">
      <c r="B514" s="147"/>
      <c r="C514" s="134"/>
      <c r="D514" s="146"/>
      <c r="E514" s="136"/>
      <c r="F514" s="318"/>
      <c r="G514" s="233" t="str">
        <f t="shared" si="21"/>
        <v/>
      </c>
      <c r="H514" s="233" t="str">
        <f>IF(ISBLANK($D514),"",IF(ISERROR(MATCH($U514,'Ent. Datos'!$V$6:$V$1015,0)),$U514,$W$3))</f>
        <v/>
      </c>
      <c r="I514" s="135"/>
      <c r="J514" s="136"/>
      <c r="K514" s="145"/>
      <c r="L514" s="145"/>
      <c r="M514" s="145"/>
      <c r="N514" s="145"/>
      <c r="O514" s="142"/>
      <c r="P514" s="142"/>
      <c r="Q514" s="142"/>
      <c r="R514" s="142"/>
      <c r="S514" s="142"/>
      <c r="T514" s="142"/>
      <c r="U514" s="143" t="str">
        <f t="shared" si="22"/>
        <v/>
      </c>
      <c r="V514" s="144"/>
    </row>
    <row r="515" spans="2:22" ht="33" customHeight="1" x14ac:dyDescent="0.3">
      <c r="B515" s="147"/>
      <c r="C515" s="134"/>
      <c r="D515" s="146"/>
      <c r="E515" s="136"/>
      <c r="F515" s="318"/>
      <c r="G515" s="233" t="str">
        <f t="shared" si="21"/>
        <v/>
      </c>
      <c r="H515" s="233" t="str">
        <f>IF(ISBLANK($D515),"",IF(ISERROR(MATCH($U515,'Ent. Datos'!$V$6:$V$1015,0)),$U515,$W$3))</f>
        <v/>
      </c>
      <c r="I515" s="135"/>
      <c r="J515" s="136"/>
      <c r="K515" s="145"/>
      <c r="L515" s="145"/>
      <c r="M515" s="145"/>
      <c r="N515" s="145"/>
      <c r="O515" s="142"/>
      <c r="P515" s="142"/>
      <c r="Q515" s="142"/>
      <c r="R515" s="142"/>
      <c r="S515" s="142"/>
      <c r="T515" s="142"/>
      <c r="U515" s="143" t="str">
        <f t="shared" si="22"/>
        <v/>
      </c>
      <c r="V515" s="144"/>
    </row>
    <row r="516" spans="2:22" ht="33" customHeight="1" x14ac:dyDescent="0.3">
      <c r="B516" s="147"/>
      <c r="C516" s="134"/>
      <c r="D516" s="146"/>
      <c r="E516" s="136"/>
      <c r="F516" s="318"/>
      <c r="G516" s="233" t="str">
        <f t="shared" si="21"/>
        <v/>
      </c>
      <c r="H516" s="233" t="str">
        <f>IF(ISBLANK($D516),"",IF(ISERROR(MATCH($U516,'Ent. Datos'!$V$6:$V$1015,0)),$U516,$W$3))</f>
        <v/>
      </c>
      <c r="I516" s="135"/>
      <c r="J516" s="136"/>
      <c r="K516" s="145"/>
      <c r="L516" s="145"/>
      <c r="M516" s="145"/>
      <c r="N516" s="145"/>
      <c r="O516" s="142"/>
      <c r="P516" s="142"/>
      <c r="Q516" s="142"/>
      <c r="R516" s="142"/>
      <c r="S516" s="142"/>
      <c r="T516" s="142"/>
      <c r="U516" s="143" t="str">
        <f t="shared" si="22"/>
        <v/>
      </c>
      <c r="V516" s="144"/>
    </row>
    <row r="517" spans="2:22" ht="33" customHeight="1" x14ac:dyDescent="0.3">
      <c r="B517" s="147"/>
      <c r="C517" s="134"/>
      <c r="D517" s="146"/>
      <c r="E517" s="136"/>
      <c r="F517" s="318"/>
      <c r="G517" s="233" t="str">
        <f t="shared" si="21"/>
        <v/>
      </c>
      <c r="H517" s="233" t="str">
        <f>IF(ISBLANK($D517),"",IF(ISERROR(MATCH($U517,'Ent. Datos'!$V$6:$V$1015,0)),$U517,$W$3))</f>
        <v/>
      </c>
      <c r="I517" s="135"/>
      <c r="J517" s="136"/>
      <c r="K517" s="145"/>
      <c r="L517" s="145"/>
      <c r="M517" s="145"/>
      <c r="N517" s="145"/>
      <c r="O517" s="142"/>
      <c r="P517" s="142"/>
      <c r="Q517" s="142"/>
      <c r="R517" s="142"/>
      <c r="S517" s="142"/>
      <c r="T517" s="142"/>
      <c r="U517" s="143" t="str">
        <f t="shared" si="22"/>
        <v/>
      </c>
      <c r="V517" s="144"/>
    </row>
    <row r="518" spans="2:22" ht="33" customHeight="1" x14ac:dyDescent="0.3">
      <c r="B518" s="147"/>
      <c r="C518" s="134"/>
      <c r="D518" s="146"/>
      <c r="E518" s="136"/>
      <c r="F518" s="318"/>
      <c r="G518" s="233" t="str">
        <f t="shared" ref="G518:G581" si="24">IF($V$3-$F518&gt;$V$1,$U518,"")</f>
        <v/>
      </c>
      <c r="H518" s="233" t="str">
        <f>IF(ISBLANK($D518),"",IF(ISERROR(MATCH($U518,'Ent. Datos'!$V$6:$V$1015,0)),$U518,$W$3))</f>
        <v/>
      </c>
      <c r="I518" s="135"/>
      <c r="J518" s="136"/>
      <c r="K518" s="145"/>
      <c r="L518" s="145"/>
      <c r="M518" s="145"/>
      <c r="N518" s="145"/>
      <c r="O518" s="142"/>
      <c r="P518" s="142"/>
      <c r="Q518" s="142"/>
      <c r="R518" s="142"/>
      <c r="S518" s="142"/>
      <c r="T518" s="142"/>
      <c r="U518" s="143" t="str">
        <f t="shared" ref="U518:U542" si="25">TEXT(TRIM(CLEAN($D518)),"??????")</f>
        <v/>
      </c>
      <c r="V518" s="144"/>
    </row>
    <row r="519" spans="2:22" ht="33" customHeight="1" x14ac:dyDescent="0.3">
      <c r="B519" s="147"/>
      <c r="C519" s="134"/>
      <c r="D519" s="146"/>
      <c r="E519" s="136"/>
      <c r="F519" s="318"/>
      <c r="G519" s="233" t="str">
        <f t="shared" si="24"/>
        <v/>
      </c>
      <c r="H519" s="233" t="str">
        <f>IF(ISBLANK($D519),"",IF(ISERROR(MATCH($U519,'Ent. Datos'!$V$6:$V$1015,0)),$U519,$W$3))</f>
        <v/>
      </c>
      <c r="I519" s="135"/>
      <c r="J519" s="136"/>
      <c r="K519" s="145"/>
      <c r="L519" s="145"/>
      <c r="M519" s="145"/>
      <c r="N519" s="145"/>
      <c r="O519" s="142"/>
      <c r="P519" s="142"/>
      <c r="Q519" s="142"/>
      <c r="R519" s="142"/>
      <c r="S519" s="142"/>
      <c r="T519" s="142"/>
      <c r="U519" s="143" t="str">
        <f t="shared" si="25"/>
        <v/>
      </c>
      <c r="V519" s="144"/>
    </row>
    <row r="520" spans="2:22" ht="33" customHeight="1" x14ac:dyDescent="0.3">
      <c r="B520" s="147"/>
      <c r="C520" s="134"/>
      <c r="D520" s="146"/>
      <c r="E520" s="136"/>
      <c r="F520" s="318"/>
      <c r="G520" s="233" t="str">
        <f t="shared" si="24"/>
        <v/>
      </c>
      <c r="H520" s="233" t="str">
        <f>IF(ISBLANK($D520),"",IF(ISERROR(MATCH($U520,'Ent. Datos'!$V$6:$V$1015,0)),$U520,$W$3))</f>
        <v/>
      </c>
      <c r="I520" s="135"/>
      <c r="J520" s="136"/>
      <c r="K520" s="145"/>
      <c r="L520" s="145"/>
      <c r="M520" s="145"/>
      <c r="N520" s="145"/>
      <c r="O520" s="142"/>
      <c r="P520" s="142"/>
      <c r="Q520" s="142"/>
      <c r="R520" s="142"/>
      <c r="S520" s="142"/>
      <c r="T520" s="142"/>
      <c r="U520" s="143" t="str">
        <f t="shared" si="25"/>
        <v/>
      </c>
      <c r="V520" s="144"/>
    </row>
    <row r="521" spans="2:22" ht="33" customHeight="1" x14ac:dyDescent="0.3">
      <c r="B521" s="147"/>
      <c r="C521" s="134"/>
      <c r="D521" s="146"/>
      <c r="E521" s="136"/>
      <c r="F521" s="318"/>
      <c r="G521" s="233" t="str">
        <f t="shared" si="24"/>
        <v/>
      </c>
      <c r="H521" s="233" t="str">
        <f>IF(ISBLANK($D521),"",IF(ISERROR(MATCH($U521,'Ent. Datos'!$V$6:$V$1015,0)),$U521,$W$3))</f>
        <v/>
      </c>
      <c r="I521" s="135"/>
      <c r="J521" s="136"/>
      <c r="K521" s="145"/>
      <c r="L521" s="145"/>
      <c r="M521" s="145"/>
      <c r="N521" s="145"/>
      <c r="O521" s="142"/>
      <c r="P521" s="142"/>
      <c r="Q521" s="142"/>
      <c r="R521" s="142"/>
      <c r="S521" s="142"/>
      <c r="T521" s="142"/>
      <c r="U521" s="143" t="str">
        <f t="shared" si="25"/>
        <v/>
      </c>
      <c r="V521" s="144"/>
    </row>
    <row r="522" spans="2:22" ht="33" customHeight="1" x14ac:dyDescent="0.3">
      <c r="B522" s="147"/>
      <c r="C522" s="134"/>
      <c r="D522" s="146"/>
      <c r="E522" s="136"/>
      <c r="F522" s="318"/>
      <c r="G522" s="233" t="str">
        <f t="shared" si="24"/>
        <v/>
      </c>
      <c r="H522" s="233" t="str">
        <f>IF(ISBLANK($D522),"",IF(ISERROR(MATCH($U522,'Ent. Datos'!$V$6:$V$1015,0)),$U522,$W$3))</f>
        <v/>
      </c>
      <c r="I522" s="135"/>
      <c r="J522" s="136"/>
      <c r="K522" s="145"/>
      <c r="L522" s="145"/>
      <c r="M522" s="145"/>
      <c r="N522" s="145"/>
      <c r="O522" s="142"/>
      <c r="P522" s="142"/>
      <c r="Q522" s="142"/>
      <c r="R522" s="142"/>
      <c r="S522" s="142"/>
      <c r="T522" s="142"/>
      <c r="U522" s="143" t="str">
        <f t="shared" si="25"/>
        <v/>
      </c>
      <c r="V522" s="144"/>
    </row>
    <row r="523" spans="2:22" ht="33" customHeight="1" x14ac:dyDescent="0.3">
      <c r="B523" s="147"/>
      <c r="C523" s="134"/>
      <c r="D523" s="146"/>
      <c r="E523" s="136"/>
      <c r="F523" s="318"/>
      <c r="G523" s="233" t="str">
        <f t="shared" si="24"/>
        <v/>
      </c>
      <c r="H523" s="233" t="str">
        <f>IF(ISBLANK($D523),"",IF(ISERROR(MATCH($U523,'Ent. Datos'!$V$6:$V$1015,0)),$U523,$W$3))</f>
        <v/>
      </c>
      <c r="I523" s="135"/>
      <c r="J523" s="136"/>
      <c r="K523" s="145"/>
      <c r="L523" s="145"/>
      <c r="M523" s="145"/>
      <c r="N523" s="145"/>
      <c r="O523" s="142"/>
      <c r="P523" s="142"/>
      <c r="Q523" s="142"/>
      <c r="R523" s="142"/>
      <c r="S523" s="142"/>
      <c r="T523" s="142"/>
      <c r="U523" s="143" t="str">
        <f t="shared" si="25"/>
        <v/>
      </c>
      <c r="V523" s="144"/>
    </row>
    <row r="524" spans="2:22" ht="33" customHeight="1" x14ac:dyDescent="0.3">
      <c r="B524" s="147"/>
      <c r="C524" s="134"/>
      <c r="D524" s="146"/>
      <c r="E524" s="136"/>
      <c r="F524" s="318"/>
      <c r="G524" s="233" t="str">
        <f t="shared" si="24"/>
        <v/>
      </c>
      <c r="H524" s="233" t="str">
        <f>IF(ISBLANK($D524),"",IF(ISERROR(MATCH($U524,'Ent. Datos'!$V$6:$V$1015,0)),$U524,$W$3))</f>
        <v/>
      </c>
      <c r="I524" s="135"/>
      <c r="J524" s="136"/>
      <c r="K524" s="145"/>
      <c r="L524" s="145"/>
      <c r="M524" s="145"/>
      <c r="N524" s="145"/>
      <c r="O524" s="142"/>
      <c r="P524" s="142"/>
      <c r="Q524" s="142"/>
      <c r="R524" s="142"/>
      <c r="S524" s="142"/>
      <c r="T524" s="142"/>
      <c r="U524" s="143" t="str">
        <f t="shared" si="25"/>
        <v/>
      </c>
      <c r="V524" s="144"/>
    </row>
    <row r="525" spans="2:22" ht="33" customHeight="1" x14ac:dyDescent="0.3">
      <c r="B525" s="147"/>
      <c r="C525" s="134"/>
      <c r="D525" s="146"/>
      <c r="E525" s="136"/>
      <c r="F525" s="318"/>
      <c r="G525" s="233" t="str">
        <f t="shared" si="24"/>
        <v/>
      </c>
      <c r="H525" s="233" t="str">
        <f>IF(ISBLANK($D525),"",IF(ISERROR(MATCH($U525,'Ent. Datos'!$V$6:$V$1015,0)),$U525,$W$3))</f>
        <v/>
      </c>
      <c r="I525" s="135"/>
      <c r="J525" s="136"/>
      <c r="K525" s="145"/>
      <c r="L525" s="145"/>
      <c r="M525" s="145"/>
      <c r="N525" s="145"/>
      <c r="O525" s="142"/>
      <c r="P525" s="142"/>
      <c r="Q525" s="142"/>
      <c r="R525" s="142"/>
      <c r="S525" s="142"/>
      <c r="T525" s="142"/>
      <c r="U525" s="143" t="str">
        <f t="shared" si="25"/>
        <v/>
      </c>
      <c r="V525" s="144"/>
    </row>
    <row r="526" spans="2:22" ht="33" customHeight="1" x14ac:dyDescent="0.3">
      <c r="B526" s="147"/>
      <c r="C526" s="134"/>
      <c r="D526" s="146"/>
      <c r="E526" s="136"/>
      <c r="F526" s="318"/>
      <c r="G526" s="233" t="str">
        <f t="shared" si="24"/>
        <v/>
      </c>
      <c r="H526" s="233" t="str">
        <f>IF(ISBLANK($D526),"",IF(ISERROR(MATCH($U526,'Ent. Datos'!$V$6:$V$1015,0)),$U526,$W$3))</f>
        <v/>
      </c>
      <c r="I526" s="135"/>
      <c r="J526" s="136"/>
      <c r="K526" s="145"/>
      <c r="L526" s="145"/>
      <c r="M526" s="145"/>
      <c r="N526" s="145"/>
      <c r="O526" s="142"/>
      <c r="P526" s="142"/>
      <c r="Q526" s="142"/>
      <c r="R526" s="142"/>
      <c r="S526" s="142"/>
      <c r="T526" s="142"/>
      <c r="U526" s="143" t="str">
        <f t="shared" si="25"/>
        <v/>
      </c>
      <c r="V526" s="144"/>
    </row>
    <row r="527" spans="2:22" ht="33" customHeight="1" x14ac:dyDescent="0.3">
      <c r="B527" s="147"/>
      <c r="C527" s="134"/>
      <c r="D527" s="146"/>
      <c r="E527" s="136"/>
      <c r="F527" s="318"/>
      <c r="G527" s="233" t="str">
        <f t="shared" si="24"/>
        <v/>
      </c>
      <c r="H527" s="233" t="str">
        <f>IF(ISBLANK($D527),"",IF(ISERROR(MATCH($U527,'Ent. Datos'!$V$6:$V$1015,0)),$U527,$W$3))</f>
        <v/>
      </c>
      <c r="I527" s="135"/>
      <c r="J527" s="136"/>
      <c r="K527" s="145"/>
      <c r="L527" s="145"/>
      <c r="M527" s="145"/>
      <c r="N527" s="145"/>
      <c r="O527" s="142"/>
      <c r="P527" s="142"/>
      <c r="Q527" s="142"/>
      <c r="R527" s="142"/>
      <c r="S527" s="142"/>
      <c r="T527" s="142"/>
      <c r="U527" s="143" t="str">
        <f t="shared" si="25"/>
        <v/>
      </c>
      <c r="V527" s="144"/>
    </row>
    <row r="528" spans="2:22" ht="33" customHeight="1" x14ac:dyDescent="0.3">
      <c r="B528" s="147"/>
      <c r="C528" s="134"/>
      <c r="D528" s="146"/>
      <c r="E528" s="136"/>
      <c r="F528" s="318"/>
      <c r="G528" s="233" t="str">
        <f t="shared" si="24"/>
        <v/>
      </c>
      <c r="H528" s="233" t="str">
        <f>IF(ISBLANK($D528),"",IF(ISERROR(MATCH($U528,'Ent. Datos'!$V$6:$V$1015,0)),$U528,$W$3))</f>
        <v/>
      </c>
      <c r="I528" s="135"/>
      <c r="J528" s="136"/>
      <c r="K528" s="145"/>
      <c r="L528" s="145"/>
      <c r="M528" s="145"/>
      <c r="N528" s="145"/>
      <c r="O528" s="142"/>
      <c r="P528" s="142"/>
      <c r="Q528" s="142"/>
      <c r="R528" s="142"/>
      <c r="S528" s="142"/>
      <c r="T528" s="142"/>
      <c r="U528" s="143" t="str">
        <f t="shared" si="25"/>
        <v/>
      </c>
      <c r="V528" s="144"/>
    </row>
    <row r="529" spans="2:22" ht="33" customHeight="1" x14ac:dyDescent="0.3">
      <c r="B529" s="147"/>
      <c r="C529" s="134"/>
      <c r="D529" s="146"/>
      <c r="E529" s="136"/>
      <c r="F529" s="318"/>
      <c r="G529" s="233" t="str">
        <f t="shared" si="24"/>
        <v/>
      </c>
      <c r="H529" s="233" t="str">
        <f>IF(ISBLANK($D529),"",IF(ISERROR(MATCH($U529,'Ent. Datos'!$V$6:$V$1015,0)),$U529,$W$3))</f>
        <v/>
      </c>
      <c r="I529" s="135"/>
      <c r="J529" s="136"/>
      <c r="K529" s="145"/>
      <c r="L529" s="145"/>
      <c r="M529" s="145"/>
      <c r="N529" s="145"/>
      <c r="O529" s="142"/>
      <c r="P529" s="142"/>
      <c r="Q529" s="142"/>
      <c r="R529" s="142"/>
      <c r="S529" s="142"/>
      <c r="T529" s="142"/>
      <c r="U529" s="143" t="str">
        <f t="shared" si="25"/>
        <v/>
      </c>
      <c r="V529" s="144"/>
    </row>
    <row r="530" spans="2:22" ht="33" customHeight="1" x14ac:dyDescent="0.3">
      <c r="B530" s="147"/>
      <c r="C530" s="134"/>
      <c r="D530" s="146"/>
      <c r="E530" s="136"/>
      <c r="F530" s="318"/>
      <c r="G530" s="233" t="str">
        <f t="shared" si="24"/>
        <v/>
      </c>
      <c r="H530" s="233" t="str">
        <f>IF(ISBLANK($D530),"",IF(ISERROR(MATCH($U530,'Ent. Datos'!$V$6:$V$1015,0)),$U530,$W$3))</f>
        <v/>
      </c>
      <c r="I530" s="135"/>
      <c r="J530" s="136"/>
      <c r="K530" s="145"/>
      <c r="L530" s="145"/>
      <c r="M530" s="145"/>
      <c r="N530" s="145"/>
      <c r="O530" s="142"/>
      <c r="P530" s="142"/>
      <c r="Q530" s="142"/>
      <c r="R530" s="142"/>
      <c r="S530" s="142"/>
      <c r="T530" s="142"/>
      <c r="U530" s="143" t="str">
        <f t="shared" si="25"/>
        <v/>
      </c>
      <c r="V530" s="144"/>
    </row>
    <row r="531" spans="2:22" ht="33" customHeight="1" x14ac:dyDescent="0.3">
      <c r="B531" s="147"/>
      <c r="C531" s="134"/>
      <c r="D531" s="146"/>
      <c r="E531" s="136"/>
      <c r="F531" s="318"/>
      <c r="G531" s="233" t="str">
        <f t="shared" si="24"/>
        <v/>
      </c>
      <c r="H531" s="233" t="str">
        <f>IF(ISBLANK($D531),"",IF(ISERROR(MATCH($U531,'Ent. Datos'!$V$6:$V$1015,0)),$U531,$W$3))</f>
        <v/>
      </c>
      <c r="I531" s="135"/>
      <c r="J531" s="136"/>
      <c r="K531" s="145"/>
      <c r="L531" s="145"/>
      <c r="M531" s="145"/>
      <c r="N531" s="145"/>
      <c r="O531" s="142"/>
      <c r="P531" s="142"/>
      <c r="Q531" s="142"/>
      <c r="R531" s="142"/>
      <c r="S531" s="142"/>
      <c r="T531" s="142"/>
      <c r="U531" s="143" t="str">
        <f t="shared" si="25"/>
        <v/>
      </c>
      <c r="V531" s="144"/>
    </row>
    <row r="532" spans="2:22" ht="33" customHeight="1" x14ac:dyDescent="0.3">
      <c r="B532" s="147"/>
      <c r="C532" s="134"/>
      <c r="D532" s="146"/>
      <c r="E532" s="136"/>
      <c r="F532" s="318"/>
      <c r="G532" s="233" t="str">
        <f t="shared" si="24"/>
        <v/>
      </c>
      <c r="H532" s="233" t="str">
        <f>IF(ISBLANK($D532),"",IF(ISERROR(MATCH($U532,'Ent. Datos'!$V$6:$V$1015,0)),$U532,$W$3))</f>
        <v/>
      </c>
      <c r="I532" s="135"/>
      <c r="J532" s="136"/>
      <c r="K532" s="145"/>
      <c r="L532" s="145"/>
      <c r="M532" s="145"/>
      <c r="N532" s="145"/>
      <c r="O532" s="142"/>
      <c r="P532" s="142"/>
      <c r="Q532" s="142"/>
      <c r="R532" s="142"/>
      <c r="S532" s="142"/>
      <c r="T532" s="142"/>
      <c r="U532" s="143" t="str">
        <f t="shared" si="25"/>
        <v/>
      </c>
      <c r="V532" s="144"/>
    </row>
    <row r="533" spans="2:22" ht="33" customHeight="1" x14ac:dyDescent="0.3">
      <c r="B533" s="147"/>
      <c r="C533" s="134"/>
      <c r="D533" s="146"/>
      <c r="E533" s="136"/>
      <c r="F533" s="318"/>
      <c r="G533" s="233" t="str">
        <f t="shared" si="24"/>
        <v/>
      </c>
      <c r="H533" s="233" t="str">
        <f>IF(ISBLANK($D533),"",IF(ISERROR(MATCH($U533,'Ent. Datos'!$V$6:$V$1015,0)),$U533,$W$3))</f>
        <v/>
      </c>
      <c r="I533" s="135"/>
      <c r="J533" s="136"/>
      <c r="K533" s="145"/>
      <c r="L533" s="145"/>
      <c r="M533" s="145"/>
      <c r="N533" s="145"/>
      <c r="O533" s="142"/>
      <c r="P533" s="142"/>
      <c r="Q533" s="142"/>
      <c r="R533" s="142"/>
      <c r="S533" s="142"/>
      <c r="T533" s="142"/>
      <c r="U533" s="143" t="str">
        <f t="shared" si="25"/>
        <v/>
      </c>
      <c r="V533" s="144"/>
    </row>
    <row r="534" spans="2:22" ht="33" customHeight="1" x14ac:dyDescent="0.3">
      <c r="B534" s="147"/>
      <c r="C534" s="134"/>
      <c r="D534" s="146"/>
      <c r="E534" s="136"/>
      <c r="F534" s="318"/>
      <c r="G534" s="233" t="str">
        <f t="shared" si="24"/>
        <v/>
      </c>
      <c r="H534" s="233" t="str">
        <f>IF(ISBLANK($D534),"",IF(ISERROR(MATCH($U534,'Ent. Datos'!$V$6:$V$1015,0)),$U534,$W$3))</f>
        <v/>
      </c>
      <c r="I534" s="135"/>
      <c r="J534" s="136"/>
      <c r="K534" s="145"/>
      <c r="L534" s="145"/>
      <c r="M534" s="145"/>
      <c r="N534" s="145"/>
      <c r="O534" s="142"/>
      <c r="P534" s="142"/>
      <c r="Q534" s="142"/>
      <c r="R534" s="142"/>
      <c r="S534" s="142"/>
      <c r="T534" s="142"/>
      <c r="U534" s="143" t="str">
        <f t="shared" si="25"/>
        <v/>
      </c>
      <c r="V534" s="144"/>
    </row>
    <row r="535" spans="2:22" ht="33" customHeight="1" x14ac:dyDescent="0.3">
      <c r="B535" s="147"/>
      <c r="C535" s="134"/>
      <c r="D535" s="146"/>
      <c r="E535" s="136"/>
      <c r="F535" s="318"/>
      <c r="G535" s="233" t="str">
        <f t="shared" si="24"/>
        <v/>
      </c>
      <c r="H535" s="233" t="str">
        <f>IF(ISBLANK($D535),"",IF(ISERROR(MATCH($U535,'Ent. Datos'!$V$6:$V$1015,0)),$U535,$W$3))</f>
        <v/>
      </c>
      <c r="I535" s="135"/>
      <c r="J535" s="136"/>
      <c r="K535" s="145"/>
      <c r="L535" s="145"/>
      <c r="M535" s="145"/>
      <c r="N535" s="145"/>
      <c r="O535" s="142"/>
      <c r="P535" s="142"/>
      <c r="Q535" s="142"/>
      <c r="R535" s="142"/>
      <c r="S535" s="142"/>
      <c r="T535" s="142"/>
      <c r="U535" s="143" t="str">
        <f t="shared" si="25"/>
        <v/>
      </c>
      <c r="V535" s="144"/>
    </row>
    <row r="536" spans="2:22" ht="33" customHeight="1" x14ac:dyDescent="0.3">
      <c r="B536" s="147"/>
      <c r="C536" s="134"/>
      <c r="D536" s="146"/>
      <c r="E536" s="136"/>
      <c r="F536" s="318"/>
      <c r="G536" s="233" t="str">
        <f t="shared" si="24"/>
        <v/>
      </c>
      <c r="H536" s="233" t="str">
        <f>IF(ISBLANK($D536),"",IF(ISERROR(MATCH($U536,'Ent. Datos'!$V$6:$V$1015,0)),$U536,$W$3))</f>
        <v/>
      </c>
      <c r="I536" s="135"/>
      <c r="J536" s="136"/>
      <c r="K536" s="145"/>
      <c r="L536" s="145"/>
      <c r="M536" s="145"/>
      <c r="N536" s="145"/>
      <c r="O536" s="142"/>
      <c r="P536" s="142"/>
      <c r="Q536" s="142"/>
      <c r="R536" s="142"/>
      <c r="S536" s="142"/>
      <c r="T536" s="142"/>
      <c r="U536" s="143" t="str">
        <f t="shared" si="25"/>
        <v/>
      </c>
      <c r="V536" s="144"/>
    </row>
    <row r="537" spans="2:22" ht="33" customHeight="1" x14ac:dyDescent="0.3">
      <c r="B537" s="147"/>
      <c r="C537" s="134"/>
      <c r="D537" s="146"/>
      <c r="E537" s="136"/>
      <c r="F537" s="318"/>
      <c r="G537" s="233" t="str">
        <f t="shared" si="24"/>
        <v/>
      </c>
      <c r="H537" s="233" t="str">
        <f>IF(ISBLANK($D537),"",IF(ISERROR(MATCH($U537,'Ent. Datos'!$V$6:$V$1015,0)),$U537,$W$3))</f>
        <v/>
      </c>
      <c r="I537" s="135"/>
      <c r="J537" s="136"/>
      <c r="K537" s="145"/>
      <c r="L537" s="145"/>
      <c r="M537" s="145"/>
      <c r="N537" s="145"/>
      <c r="O537" s="142"/>
      <c r="P537" s="142"/>
      <c r="Q537" s="142"/>
      <c r="R537" s="142"/>
      <c r="S537" s="142"/>
      <c r="T537" s="142"/>
      <c r="U537" s="143" t="str">
        <f t="shared" si="25"/>
        <v/>
      </c>
      <c r="V537" s="144"/>
    </row>
    <row r="538" spans="2:22" ht="33" customHeight="1" x14ac:dyDescent="0.3">
      <c r="B538" s="147"/>
      <c r="C538" s="134"/>
      <c r="D538" s="146"/>
      <c r="E538" s="136"/>
      <c r="F538" s="318"/>
      <c r="G538" s="233" t="str">
        <f t="shared" si="24"/>
        <v/>
      </c>
      <c r="H538" s="233" t="str">
        <f>IF(ISBLANK($D538),"",IF(ISERROR(MATCH($U538,'Ent. Datos'!$V$6:$V$1015,0)),$U538,$W$3))</f>
        <v/>
      </c>
      <c r="I538" s="135"/>
      <c r="J538" s="136"/>
      <c r="K538" s="145"/>
      <c r="L538" s="145"/>
      <c r="M538" s="145"/>
      <c r="N538" s="145"/>
      <c r="O538" s="142"/>
      <c r="P538" s="142"/>
      <c r="Q538" s="142"/>
      <c r="R538" s="142"/>
      <c r="S538" s="142"/>
      <c r="T538" s="142"/>
      <c r="U538" s="143" t="str">
        <f t="shared" si="25"/>
        <v/>
      </c>
      <c r="V538" s="144"/>
    </row>
    <row r="539" spans="2:22" ht="33" customHeight="1" x14ac:dyDescent="0.3">
      <c r="B539" s="147"/>
      <c r="C539" s="134"/>
      <c r="D539" s="146"/>
      <c r="E539" s="136"/>
      <c r="F539" s="318"/>
      <c r="G539" s="233" t="str">
        <f t="shared" si="24"/>
        <v/>
      </c>
      <c r="H539" s="233" t="str">
        <f>IF(ISBLANK($D539),"",IF(ISERROR(MATCH($U539,'Ent. Datos'!$V$6:$V$1015,0)),$U539,$W$3))</f>
        <v/>
      </c>
      <c r="I539" s="135"/>
      <c r="J539" s="136"/>
      <c r="K539" s="145"/>
      <c r="L539" s="145"/>
      <c r="M539" s="145"/>
      <c r="N539" s="145"/>
      <c r="O539" s="142"/>
      <c r="P539" s="142"/>
      <c r="Q539" s="142"/>
      <c r="R539" s="142"/>
      <c r="S539" s="142"/>
      <c r="T539" s="142"/>
      <c r="U539" s="143" t="str">
        <f t="shared" si="25"/>
        <v/>
      </c>
      <c r="V539" s="144"/>
    </row>
    <row r="540" spans="2:22" ht="33" customHeight="1" x14ac:dyDescent="0.3">
      <c r="B540" s="147"/>
      <c r="C540" s="134"/>
      <c r="D540" s="146"/>
      <c r="E540" s="136"/>
      <c r="F540" s="318"/>
      <c r="G540" s="233" t="str">
        <f t="shared" si="24"/>
        <v/>
      </c>
      <c r="H540" s="233" t="str">
        <f>IF(ISBLANK($D540),"",IF(ISERROR(MATCH($U540,'Ent. Datos'!$V$6:$V$1015,0)),$U540,$W$3))</f>
        <v/>
      </c>
      <c r="I540" s="135"/>
      <c r="J540" s="136"/>
      <c r="K540" s="145"/>
      <c r="L540" s="145"/>
      <c r="M540" s="145"/>
      <c r="N540" s="145"/>
      <c r="O540" s="142"/>
      <c r="P540" s="142"/>
      <c r="Q540" s="142"/>
      <c r="R540" s="142"/>
      <c r="S540" s="142"/>
      <c r="T540" s="142"/>
      <c r="U540" s="143" t="str">
        <f t="shared" si="25"/>
        <v/>
      </c>
      <c r="V540" s="144"/>
    </row>
    <row r="541" spans="2:22" ht="33" customHeight="1" x14ac:dyDescent="0.3">
      <c r="B541" s="147"/>
      <c r="C541" s="134"/>
      <c r="D541" s="146"/>
      <c r="E541" s="136"/>
      <c r="F541" s="318"/>
      <c r="G541" s="233" t="str">
        <f t="shared" si="24"/>
        <v/>
      </c>
      <c r="H541" s="233" t="str">
        <f>IF(ISBLANK($D541),"",IF(ISERROR(MATCH($U541,'Ent. Datos'!$V$6:$V$1015,0)),$U541,$W$3))</f>
        <v/>
      </c>
      <c r="I541" s="135"/>
      <c r="J541" s="136"/>
      <c r="K541" s="145"/>
      <c r="L541" s="145"/>
      <c r="M541" s="145"/>
      <c r="N541" s="145"/>
      <c r="O541" s="142"/>
      <c r="P541" s="142"/>
      <c r="Q541" s="142"/>
      <c r="R541" s="142"/>
      <c r="S541" s="142"/>
      <c r="T541" s="142"/>
      <c r="U541" s="143" t="str">
        <f t="shared" si="25"/>
        <v/>
      </c>
      <c r="V541" s="144"/>
    </row>
    <row r="542" spans="2:22" ht="33" customHeight="1" x14ac:dyDescent="0.3">
      <c r="B542" s="147"/>
      <c r="C542" s="134"/>
      <c r="D542" s="146"/>
      <c r="E542" s="136"/>
      <c r="F542" s="318"/>
      <c r="G542" s="233" t="str">
        <f t="shared" si="24"/>
        <v/>
      </c>
      <c r="H542" s="233" t="str">
        <f>IF(ISBLANK($D542),"",IF(ISERROR(MATCH($U542,'Ent. Datos'!$V$6:$V$1015,0)),$U542,$W$3))</f>
        <v/>
      </c>
      <c r="I542" s="135"/>
      <c r="J542" s="136"/>
      <c r="K542" s="145"/>
      <c r="L542" s="145"/>
      <c r="M542" s="145"/>
      <c r="N542" s="145"/>
      <c r="O542" s="142"/>
      <c r="P542" s="142"/>
      <c r="Q542" s="142"/>
      <c r="R542" s="142"/>
      <c r="S542" s="142"/>
      <c r="T542" s="142"/>
      <c r="U542" s="143" t="str">
        <f t="shared" si="25"/>
        <v/>
      </c>
      <c r="V542" s="144"/>
    </row>
    <row r="543" spans="2:22" ht="33" customHeight="1" x14ac:dyDescent="0.3">
      <c r="B543" s="148"/>
      <c r="C543" s="134"/>
      <c r="D543" s="146"/>
      <c r="E543" s="149"/>
      <c r="F543" s="319"/>
      <c r="G543" s="233">
        <f t="shared" si="24"/>
        <v>0</v>
      </c>
      <c r="H543" s="233" t="str">
        <f>IF(ISBLANK($D543),"",IF(ISERROR(MATCH($U543,'Ent. Datos'!$V$6:$V$1015,0)),$U543,$W$3))</f>
        <v/>
      </c>
      <c r="I543" s="150"/>
      <c r="J543" s="138"/>
      <c r="K543" s="142"/>
      <c r="L543" s="142"/>
      <c r="M543" s="142"/>
      <c r="N543" s="142"/>
      <c r="O543" s="142"/>
      <c r="P543" s="142"/>
      <c r="Q543" s="142"/>
      <c r="R543" s="142"/>
      <c r="S543" s="142"/>
      <c r="T543" s="142"/>
      <c r="U543" s="151"/>
      <c r="V543" s="144"/>
    </row>
    <row r="544" spans="2:22" ht="33" customHeight="1" x14ac:dyDescent="0.3">
      <c r="B544" s="152"/>
      <c r="C544" s="134"/>
      <c r="D544" s="136"/>
      <c r="E544" s="153"/>
      <c r="F544" s="320"/>
      <c r="G544" s="233">
        <f t="shared" si="24"/>
        <v>0</v>
      </c>
      <c r="H544" s="233" t="str">
        <f>IF(ISBLANK($D544),"",IF(ISERROR(MATCH($U544,'Ent. Datos'!$V$6:$V$1015,0)),$U544,$W$3))</f>
        <v/>
      </c>
      <c r="I544" s="154"/>
      <c r="J544" s="155"/>
      <c r="K544" s="142"/>
      <c r="L544" s="142"/>
      <c r="M544" s="142"/>
      <c r="N544" s="142"/>
      <c r="O544" s="142"/>
      <c r="P544" s="142"/>
      <c r="Q544" s="142"/>
      <c r="R544" s="142"/>
      <c r="S544" s="142"/>
      <c r="T544" s="142"/>
      <c r="U544" s="13"/>
      <c r="V544" s="156"/>
    </row>
    <row r="545" spans="2:22" ht="33" customHeight="1" x14ac:dyDescent="0.3">
      <c r="B545" s="157"/>
      <c r="C545" s="134"/>
      <c r="D545" s="136"/>
      <c r="E545" s="145"/>
      <c r="F545" s="321"/>
      <c r="G545" s="233">
        <f t="shared" si="24"/>
        <v>0</v>
      </c>
      <c r="H545" s="233" t="str">
        <f>IF(ISBLANK($D545),"",IF(ISERROR(MATCH($U545,'Ent. Datos'!$V$6:$V$1015,0)),$U545,$W$3))</f>
        <v/>
      </c>
      <c r="I545" s="158"/>
      <c r="J545" s="142"/>
      <c r="K545" s="142"/>
      <c r="L545" s="142"/>
      <c r="M545" s="142"/>
      <c r="N545" s="142"/>
      <c r="O545" s="142"/>
      <c r="P545" s="142"/>
      <c r="Q545" s="142"/>
      <c r="R545" s="142"/>
      <c r="S545" s="142"/>
      <c r="T545" s="142"/>
      <c r="U545" s="159"/>
      <c r="V545" s="156"/>
    </row>
    <row r="546" spans="2:22" ht="33" customHeight="1" x14ac:dyDescent="0.3">
      <c r="B546" s="152"/>
      <c r="C546" s="134"/>
      <c r="D546" s="136"/>
      <c r="E546" s="153"/>
      <c r="F546" s="320"/>
      <c r="G546" s="233">
        <f t="shared" si="24"/>
        <v>0</v>
      </c>
      <c r="H546" s="233" t="str">
        <f>IF(ISBLANK($D546),"",IF(ISERROR(MATCH($U546,'Ent. Datos'!$V$6:$V$1015,0)),$U546,$W$3))</f>
        <v/>
      </c>
      <c r="I546" s="154"/>
      <c r="J546" s="155"/>
      <c r="K546" s="142"/>
      <c r="L546" s="142"/>
      <c r="M546" s="142"/>
      <c r="N546" s="142"/>
      <c r="O546" s="142"/>
      <c r="P546" s="142"/>
      <c r="Q546" s="142"/>
      <c r="R546" s="142"/>
      <c r="S546" s="142"/>
      <c r="T546" s="142"/>
      <c r="U546" s="159"/>
      <c r="V546" s="156"/>
    </row>
    <row r="547" spans="2:22" ht="33" customHeight="1" x14ac:dyDescent="0.3">
      <c r="B547" s="157"/>
      <c r="C547" s="134"/>
      <c r="D547" s="136"/>
      <c r="E547" s="145"/>
      <c r="F547" s="321"/>
      <c r="G547" s="233">
        <f t="shared" si="24"/>
        <v>0</v>
      </c>
      <c r="H547" s="233" t="str">
        <f>IF(ISBLANK($D547),"",IF(ISERROR(MATCH($U547,'Ent. Datos'!$V$6:$V$1015,0)),$U547,$W$3))</f>
        <v/>
      </c>
      <c r="I547" s="158"/>
      <c r="J547" s="142"/>
      <c r="K547" s="142"/>
      <c r="L547" s="142"/>
      <c r="M547" s="142"/>
      <c r="N547" s="142"/>
      <c r="O547" s="142"/>
      <c r="P547" s="142"/>
      <c r="Q547" s="142"/>
      <c r="R547" s="142"/>
      <c r="S547" s="142"/>
      <c r="T547" s="142"/>
      <c r="U547" s="159"/>
      <c r="V547" s="156"/>
    </row>
    <row r="548" spans="2:22" ht="33" customHeight="1" x14ac:dyDescent="0.3">
      <c r="B548" s="152"/>
      <c r="C548" s="134"/>
      <c r="D548" s="136"/>
      <c r="E548" s="153"/>
      <c r="F548" s="320"/>
      <c r="G548" s="233">
        <f t="shared" si="24"/>
        <v>0</v>
      </c>
      <c r="H548" s="233" t="str">
        <f>IF(ISBLANK($D548),"",IF(ISERROR(MATCH($U548,'Ent. Datos'!$V$6:$V$1015,0)),$U548,$W$3))</f>
        <v/>
      </c>
      <c r="I548" s="154"/>
      <c r="J548" s="155"/>
      <c r="K548" s="142"/>
      <c r="L548" s="142"/>
      <c r="M548" s="142"/>
      <c r="N548" s="142"/>
      <c r="O548" s="142"/>
      <c r="P548" s="142"/>
      <c r="Q548" s="142"/>
      <c r="R548" s="142"/>
      <c r="S548" s="142"/>
      <c r="T548" s="142"/>
      <c r="U548" s="159"/>
      <c r="V548" s="156"/>
    </row>
    <row r="549" spans="2:22" ht="33" customHeight="1" x14ac:dyDescent="0.3">
      <c r="B549" s="157"/>
      <c r="C549" s="134"/>
      <c r="D549" s="136"/>
      <c r="E549" s="145"/>
      <c r="F549" s="321"/>
      <c r="G549" s="233">
        <f t="shared" si="24"/>
        <v>0</v>
      </c>
      <c r="H549" s="233" t="str">
        <f>IF(ISBLANK($D549),"",IF(ISERROR(MATCH($U549,'Ent. Datos'!$V$6:$V$1015,0)),$U549,$W$3))</f>
        <v/>
      </c>
      <c r="I549" s="158"/>
      <c r="J549" s="142"/>
      <c r="K549" s="142"/>
      <c r="L549" s="142"/>
      <c r="M549" s="142"/>
      <c r="N549" s="142"/>
      <c r="O549" s="142"/>
      <c r="P549" s="142"/>
      <c r="Q549" s="142"/>
      <c r="R549" s="142"/>
      <c r="S549" s="142"/>
      <c r="T549" s="142"/>
      <c r="U549" s="159"/>
      <c r="V549" s="156"/>
    </row>
    <row r="550" spans="2:22" ht="33" customHeight="1" x14ac:dyDescent="0.3">
      <c r="B550" s="152"/>
      <c r="C550" s="134"/>
      <c r="D550" s="136"/>
      <c r="E550" s="153"/>
      <c r="F550" s="320"/>
      <c r="G550" s="233">
        <f t="shared" si="24"/>
        <v>0</v>
      </c>
      <c r="H550" s="233" t="str">
        <f>IF(ISBLANK($D550),"",IF(ISERROR(MATCH($U550,'Ent. Datos'!$V$6:$V$1015,0)),$U550,$W$3))</f>
        <v/>
      </c>
      <c r="I550" s="154"/>
      <c r="J550" s="155"/>
      <c r="K550" s="142"/>
      <c r="L550" s="142"/>
      <c r="M550" s="142"/>
      <c r="N550" s="142"/>
      <c r="O550" s="142"/>
      <c r="P550" s="142"/>
      <c r="Q550" s="142"/>
      <c r="R550" s="142"/>
      <c r="S550" s="142"/>
      <c r="T550" s="142"/>
      <c r="U550" s="159"/>
      <c r="V550" s="156"/>
    </row>
    <row r="551" spans="2:22" ht="33" customHeight="1" x14ac:dyDescent="0.3">
      <c r="B551" s="157"/>
      <c r="C551" s="134"/>
      <c r="D551" s="136"/>
      <c r="E551" s="145"/>
      <c r="F551" s="321"/>
      <c r="G551" s="233">
        <f t="shared" si="24"/>
        <v>0</v>
      </c>
      <c r="H551" s="233" t="str">
        <f>IF(ISBLANK($D551),"",IF(ISERROR(MATCH($U551,'Ent. Datos'!$V$6:$V$1015,0)),$U551,$W$3))</f>
        <v/>
      </c>
      <c r="I551" s="158"/>
      <c r="J551" s="142"/>
      <c r="K551" s="142"/>
      <c r="L551" s="142"/>
      <c r="M551" s="142"/>
      <c r="N551" s="142"/>
      <c r="O551" s="142"/>
      <c r="P551" s="142"/>
      <c r="Q551" s="142"/>
      <c r="R551" s="142"/>
      <c r="S551" s="142"/>
      <c r="T551" s="142"/>
      <c r="U551" s="159"/>
      <c r="V551" s="156"/>
    </row>
    <row r="552" spans="2:22" ht="33" customHeight="1" x14ac:dyDescent="0.3">
      <c r="B552" s="152"/>
      <c r="C552" s="134"/>
      <c r="D552" s="136"/>
      <c r="E552" s="153"/>
      <c r="F552" s="320"/>
      <c r="G552" s="233">
        <f t="shared" si="24"/>
        <v>0</v>
      </c>
      <c r="H552" s="233" t="str">
        <f>IF(ISBLANK($D552),"",IF(ISERROR(MATCH($U552,'Ent. Datos'!$V$6:$V$1015,0)),$U552,$W$3))</f>
        <v/>
      </c>
      <c r="I552" s="154"/>
      <c r="J552" s="155"/>
      <c r="K552" s="142"/>
      <c r="L552" s="142"/>
      <c r="M552" s="142"/>
      <c r="N552" s="142"/>
      <c r="O552" s="142"/>
      <c r="P552" s="142"/>
      <c r="Q552" s="142"/>
      <c r="R552" s="142"/>
      <c r="S552" s="142"/>
      <c r="T552" s="142"/>
      <c r="U552" s="159"/>
      <c r="V552" s="156"/>
    </row>
    <row r="553" spans="2:22" ht="33" customHeight="1" x14ac:dyDescent="0.3">
      <c r="B553" s="157"/>
      <c r="C553" s="134"/>
      <c r="D553" s="136"/>
      <c r="E553" s="145"/>
      <c r="F553" s="321"/>
      <c r="G553" s="233">
        <f t="shared" si="24"/>
        <v>0</v>
      </c>
      <c r="H553" s="233" t="str">
        <f>IF(ISBLANK($D553),"",IF(ISERROR(MATCH($U553,'Ent. Datos'!$V$6:$V$1015,0)),$U553,$W$3))</f>
        <v/>
      </c>
      <c r="I553" s="158"/>
      <c r="J553" s="142"/>
      <c r="K553" s="142"/>
      <c r="L553" s="142"/>
      <c r="M553" s="142"/>
      <c r="N553" s="142"/>
      <c r="O553" s="142"/>
      <c r="P553" s="142"/>
      <c r="Q553" s="142"/>
      <c r="R553" s="142"/>
      <c r="S553" s="142"/>
      <c r="T553" s="142"/>
      <c r="U553" s="159"/>
      <c r="V553" s="156"/>
    </row>
    <row r="554" spans="2:22" ht="33" customHeight="1" x14ac:dyDescent="0.3">
      <c r="B554" s="152"/>
      <c r="C554" s="134"/>
      <c r="D554" s="136"/>
      <c r="E554" s="153"/>
      <c r="F554" s="320"/>
      <c r="G554" s="233">
        <f t="shared" si="24"/>
        <v>0</v>
      </c>
      <c r="H554" s="233" t="str">
        <f>IF(ISBLANK($D554),"",IF(ISERROR(MATCH($U554,'Ent. Datos'!$V$6:$V$1015,0)),$U554,$W$3))</f>
        <v/>
      </c>
      <c r="I554" s="154"/>
      <c r="J554" s="155"/>
      <c r="K554" s="142"/>
      <c r="L554" s="142"/>
      <c r="M554" s="142"/>
      <c r="N554" s="142"/>
      <c r="O554" s="142"/>
      <c r="P554" s="142"/>
      <c r="Q554" s="142"/>
      <c r="R554" s="142"/>
      <c r="S554" s="142"/>
      <c r="T554" s="142"/>
      <c r="U554" s="159"/>
      <c r="V554" s="156"/>
    </row>
    <row r="555" spans="2:22" ht="33" customHeight="1" x14ac:dyDescent="0.3">
      <c r="B555" s="157"/>
      <c r="C555" s="134"/>
      <c r="D555" s="136"/>
      <c r="E555" s="145"/>
      <c r="F555" s="321"/>
      <c r="G555" s="233">
        <f t="shared" si="24"/>
        <v>0</v>
      </c>
      <c r="H555" s="233" t="str">
        <f>IF(ISBLANK($D555),"",IF(ISERROR(MATCH($U555,'Ent. Datos'!$V$6:$V$1015,0)),$U555,$W$3))</f>
        <v/>
      </c>
      <c r="I555" s="158"/>
      <c r="J555" s="142"/>
      <c r="K555" s="142"/>
      <c r="L555" s="142"/>
      <c r="M555" s="142"/>
      <c r="N555" s="142"/>
      <c r="O555" s="142"/>
      <c r="P555" s="142"/>
      <c r="Q555" s="142"/>
      <c r="R555" s="142"/>
      <c r="S555" s="142"/>
      <c r="T555" s="142"/>
      <c r="U555" s="159"/>
      <c r="V555" s="156"/>
    </row>
    <row r="556" spans="2:22" ht="33" customHeight="1" x14ac:dyDescent="0.3">
      <c r="B556" s="152"/>
      <c r="C556" s="134"/>
      <c r="D556" s="136"/>
      <c r="E556" s="153"/>
      <c r="F556" s="320"/>
      <c r="G556" s="233">
        <f t="shared" si="24"/>
        <v>0</v>
      </c>
      <c r="H556" s="233" t="str">
        <f>IF(ISBLANK($D556),"",IF(ISERROR(MATCH($U556,'Ent. Datos'!$V$6:$V$1015,0)),$U556,$W$3))</f>
        <v/>
      </c>
      <c r="I556" s="154"/>
      <c r="J556" s="155"/>
      <c r="K556" s="142"/>
      <c r="L556" s="142"/>
      <c r="M556" s="142"/>
      <c r="N556" s="142"/>
      <c r="O556" s="142"/>
      <c r="P556" s="142"/>
      <c r="Q556" s="142"/>
      <c r="R556" s="142"/>
      <c r="S556" s="142"/>
      <c r="T556" s="142"/>
      <c r="U556" s="159"/>
      <c r="V556" s="156"/>
    </row>
    <row r="557" spans="2:22" ht="33" customHeight="1" x14ac:dyDescent="0.3">
      <c r="B557" s="157"/>
      <c r="C557" s="134"/>
      <c r="D557" s="136"/>
      <c r="E557" s="145"/>
      <c r="F557" s="321"/>
      <c r="G557" s="233">
        <f t="shared" si="24"/>
        <v>0</v>
      </c>
      <c r="H557" s="233" t="str">
        <f>IF(ISBLANK($D557),"",IF(ISERROR(MATCH($U557,'Ent. Datos'!$V$6:$V$1015,0)),$U557,$W$3))</f>
        <v/>
      </c>
      <c r="I557" s="158"/>
      <c r="J557" s="142"/>
      <c r="K557" s="142"/>
      <c r="L557" s="142"/>
      <c r="M557" s="142"/>
      <c r="N557" s="142"/>
      <c r="O557" s="142"/>
      <c r="P557" s="142"/>
      <c r="Q557" s="142"/>
      <c r="R557" s="142"/>
      <c r="S557" s="142"/>
      <c r="T557" s="142"/>
      <c r="U557" s="159"/>
      <c r="V557" s="156"/>
    </row>
    <row r="558" spans="2:22" ht="33" customHeight="1" x14ac:dyDescent="0.3">
      <c r="B558" s="152"/>
      <c r="C558" s="134"/>
      <c r="D558" s="136"/>
      <c r="E558" s="153"/>
      <c r="F558" s="320"/>
      <c r="G558" s="233">
        <f t="shared" si="24"/>
        <v>0</v>
      </c>
      <c r="H558" s="233" t="str">
        <f>IF(ISBLANK($D558),"",IF(ISERROR(MATCH($U558,'Ent. Datos'!$V$6:$V$1015,0)),$U558,$W$3))</f>
        <v/>
      </c>
      <c r="I558" s="154"/>
      <c r="J558" s="155"/>
      <c r="K558" s="142"/>
      <c r="L558" s="142"/>
      <c r="M558" s="142"/>
      <c r="N558" s="142"/>
      <c r="O558" s="142"/>
      <c r="P558" s="142"/>
      <c r="Q558" s="142"/>
      <c r="R558" s="142"/>
      <c r="S558" s="142"/>
      <c r="T558" s="142"/>
      <c r="U558" s="159"/>
      <c r="V558" s="156"/>
    </row>
    <row r="559" spans="2:22" ht="33" customHeight="1" x14ac:dyDescent="0.3">
      <c r="B559" s="157"/>
      <c r="C559" s="134"/>
      <c r="D559" s="136"/>
      <c r="E559" s="145"/>
      <c r="F559" s="321"/>
      <c r="G559" s="233">
        <f t="shared" si="24"/>
        <v>0</v>
      </c>
      <c r="H559" s="233" t="str">
        <f>IF(ISBLANK($D559),"",IF(ISERROR(MATCH($U559,'Ent. Datos'!$V$6:$V$1015,0)),$U559,$W$3))</f>
        <v/>
      </c>
      <c r="I559" s="158"/>
      <c r="J559" s="142"/>
      <c r="K559" s="142"/>
      <c r="L559" s="142"/>
      <c r="M559" s="142"/>
      <c r="N559" s="142"/>
      <c r="O559" s="142"/>
      <c r="P559" s="142"/>
      <c r="Q559" s="142"/>
      <c r="R559" s="142"/>
      <c r="S559" s="142"/>
      <c r="T559" s="142"/>
      <c r="U559" s="159"/>
      <c r="V559" s="156"/>
    </row>
    <row r="560" spans="2:22" ht="33" customHeight="1" x14ac:dyDescent="0.3">
      <c r="B560" s="152"/>
      <c r="C560" s="134"/>
      <c r="D560" s="136"/>
      <c r="E560" s="153"/>
      <c r="F560" s="320"/>
      <c r="G560" s="233">
        <f t="shared" si="24"/>
        <v>0</v>
      </c>
      <c r="H560" s="233" t="str">
        <f>IF(ISBLANK($D560),"",IF(ISERROR(MATCH($U560,'Ent. Datos'!$V$6:$V$1015,0)),$U560,$W$3))</f>
        <v/>
      </c>
      <c r="I560" s="154"/>
      <c r="J560" s="155"/>
      <c r="K560" s="142"/>
      <c r="L560" s="142"/>
      <c r="M560" s="142"/>
      <c r="N560" s="142"/>
      <c r="O560" s="142"/>
      <c r="P560" s="142"/>
      <c r="Q560" s="142"/>
      <c r="R560" s="142"/>
      <c r="S560" s="142"/>
      <c r="T560" s="142"/>
      <c r="U560" s="159"/>
      <c r="V560" s="156"/>
    </row>
    <row r="561" spans="2:22" ht="33" customHeight="1" x14ac:dyDescent="0.3">
      <c r="B561" s="157"/>
      <c r="C561" s="134"/>
      <c r="D561" s="136"/>
      <c r="E561" s="145"/>
      <c r="F561" s="321"/>
      <c r="G561" s="233">
        <f t="shared" si="24"/>
        <v>0</v>
      </c>
      <c r="H561" s="233" t="str">
        <f>IF(ISBLANK($D561),"",IF(ISERROR(MATCH($U561,'Ent. Datos'!$V$6:$V$1015,0)),$U561,$W$3))</f>
        <v/>
      </c>
      <c r="I561" s="158"/>
      <c r="J561" s="142"/>
      <c r="K561" s="142"/>
      <c r="L561" s="142"/>
      <c r="M561" s="142"/>
      <c r="N561" s="142"/>
      <c r="O561" s="142"/>
      <c r="P561" s="142"/>
      <c r="Q561" s="142"/>
      <c r="R561" s="142"/>
      <c r="S561" s="142"/>
      <c r="T561" s="142"/>
      <c r="U561" s="159"/>
      <c r="V561" s="156"/>
    </row>
    <row r="562" spans="2:22" ht="33" customHeight="1" x14ac:dyDescent="0.3">
      <c r="B562" s="152"/>
      <c r="C562" s="134"/>
      <c r="D562" s="136"/>
      <c r="E562" s="153"/>
      <c r="F562" s="320"/>
      <c r="G562" s="233">
        <f t="shared" si="24"/>
        <v>0</v>
      </c>
      <c r="H562" s="233" t="str">
        <f>IF(ISBLANK($D562),"",IF(ISERROR(MATCH($U562,'Ent. Datos'!$V$6:$V$1015,0)),$U562,$W$3))</f>
        <v/>
      </c>
      <c r="I562" s="154"/>
      <c r="J562" s="155"/>
      <c r="K562" s="142"/>
      <c r="L562" s="142"/>
      <c r="M562" s="142"/>
      <c r="N562" s="142"/>
      <c r="O562" s="142"/>
      <c r="P562" s="142"/>
      <c r="Q562" s="142"/>
      <c r="R562" s="142"/>
      <c r="S562" s="142"/>
      <c r="T562" s="142"/>
      <c r="U562" s="159"/>
      <c r="V562" s="156"/>
    </row>
    <row r="563" spans="2:22" ht="33" customHeight="1" x14ac:dyDescent="0.3">
      <c r="B563" s="157"/>
      <c r="C563" s="134"/>
      <c r="D563" s="136"/>
      <c r="E563" s="145"/>
      <c r="F563" s="321"/>
      <c r="G563" s="233">
        <f t="shared" si="24"/>
        <v>0</v>
      </c>
      <c r="H563" s="233" t="str">
        <f>IF(ISBLANK($D563),"",IF(ISERROR(MATCH($U563,'Ent. Datos'!$V$6:$V$1015,0)),$U563,$W$3))</f>
        <v/>
      </c>
      <c r="I563" s="158"/>
      <c r="J563" s="142"/>
      <c r="K563" s="142"/>
      <c r="L563" s="142"/>
      <c r="M563" s="142"/>
      <c r="N563" s="142"/>
      <c r="O563" s="142"/>
      <c r="P563" s="142"/>
      <c r="Q563" s="142"/>
      <c r="R563" s="142"/>
      <c r="S563" s="142"/>
      <c r="T563" s="142"/>
      <c r="U563" s="159"/>
      <c r="V563" s="156"/>
    </row>
    <row r="564" spans="2:22" ht="33" customHeight="1" x14ac:dyDescent="0.3">
      <c r="B564" s="152"/>
      <c r="C564" s="134"/>
      <c r="D564" s="136"/>
      <c r="E564" s="153"/>
      <c r="F564" s="320"/>
      <c r="G564" s="233">
        <f t="shared" si="24"/>
        <v>0</v>
      </c>
      <c r="H564" s="233" t="str">
        <f>IF(ISBLANK($D564),"",IF(ISERROR(MATCH($U564,'Ent. Datos'!$V$6:$V$1015,0)),$U564,$W$3))</f>
        <v/>
      </c>
      <c r="I564" s="154"/>
      <c r="J564" s="155"/>
      <c r="K564" s="142"/>
      <c r="L564" s="142"/>
      <c r="M564" s="142"/>
      <c r="N564" s="142"/>
      <c r="O564" s="142"/>
      <c r="P564" s="142"/>
      <c r="Q564" s="142"/>
      <c r="R564" s="142"/>
      <c r="S564" s="142"/>
      <c r="T564" s="142"/>
      <c r="U564" s="159"/>
      <c r="V564" s="156"/>
    </row>
    <row r="565" spans="2:22" ht="33" customHeight="1" x14ac:dyDescent="0.3">
      <c r="B565" s="157"/>
      <c r="C565" s="134"/>
      <c r="D565" s="136"/>
      <c r="E565" s="145"/>
      <c r="F565" s="321"/>
      <c r="G565" s="233">
        <f t="shared" si="24"/>
        <v>0</v>
      </c>
      <c r="H565" s="233" t="str">
        <f>IF(ISBLANK($D565),"",IF(ISERROR(MATCH($U565,'Ent. Datos'!$V$6:$V$1015,0)),$U565,$W$3))</f>
        <v/>
      </c>
      <c r="I565" s="158"/>
      <c r="J565" s="142"/>
      <c r="K565" s="142"/>
      <c r="L565" s="142"/>
      <c r="M565" s="142"/>
      <c r="N565" s="142"/>
      <c r="O565" s="142"/>
      <c r="P565" s="142"/>
      <c r="Q565" s="142"/>
      <c r="R565" s="142"/>
      <c r="S565" s="142"/>
      <c r="T565" s="142"/>
      <c r="U565" s="159"/>
      <c r="V565" s="156"/>
    </row>
    <row r="566" spans="2:22" ht="33" customHeight="1" x14ac:dyDescent="0.3">
      <c r="B566" s="152"/>
      <c r="C566" s="134"/>
      <c r="D566" s="136"/>
      <c r="E566" s="153"/>
      <c r="F566" s="320"/>
      <c r="G566" s="233">
        <f t="shared" si="24"/>
        <v>0</v>
      </c>
      <c r="H566" s="233" t="str">
        <f>IF(ISBLANK($D566),"",IF(ISERROR(MATCH($U566,'Ent. Datos'!$V$6:$V$1015,0)),$U566,$W$3))</f>
        <v/>
      </c>
      <c r="I566" s="154"/>
      <c r="J566" s="155"/>
      <c r="K566" s="142"/>
      <c r="L566" s="142"/>
      <c r="M566" s="142"/>
      <c r="N566" s="142"/>
      <c r="O566" s="142"/>
      <c r="P566" s="142"/>
      <c r="Q566" s="142"/>
      <c r="R566" s="142"/>
      <c r="S566" s="142"/>
      <c r="T566" s="142"/>
      <c r="U566" s="159"/>
      <c r="V566" s="156"/>
    </row>
    <row r="567" spans="2:22" ht="33" customHeight="1" x14ac:dyDescent="0.3">
      <c r="B567" s="157"/>
      <c r="C567" s="134"/>
      <c r="D567" s="136"/>
      <c r="E567" s="145"/>
      <c r="F567" s="321"/>
      <c r="G567" s="233">
        <f t="shared" si="24"/>
        <v>0</v>
      </c>
      <c r="H567" s="233" t="str">
        <f>IF(ISBLANK($D567),"",IF(ISERROR(MATCH($U567,'Ent. Datos'!$V$6:$V$1015,0)),$U567,$W$3))</f>
        <v/>
      </c>
      <c r="I567" s="158"/>
      <c r="J567" s="142"/>
      <c r="K567" s="142"/>
      <c r="L567" s="142"/>
      <c r="M567" s="142"/>
      <c r="N567" s="142"/>
      <c r="O567" s="142"/>
      <c r="P567" s="142"/>
      <c r="Q567" s="142"/>
      <c r="R567" s="142"/>
      <c r="S567" s="142"/>
      <c r="T567" s="142"/>
      <c r="U567" s="159"/>
      <c r="V567" s="156"/>
    </row>
    <row r="568" spans="2:22" ht="33" customHeight="1" x14ac:dyDescent="0.3">
      <c r="B568" s="152"/>
      <c r="C568" s="134"/>
      <c r="D568" s="136"/>
      <c r="E568" s="153"/>
      <c r="F568" s="320"/>
      <c r="G568" s="233">
        <f t="shared" si="24"/>
        <v>0</v>
      </c>
      <c r="H568" s="233" t="str">
        <f>IF(ISBLANK($D568),"",IF(ISERROR(MATCH($U568,'Ent. Datos'!$V$6:$V$1015,0)),$U568,$W$3))</f>
        <v/>
      </c>
      <c r="I568" s="154"/>
      <c r="J568" s="155"/>
      <c r="K568" s="142"/>
      <c r="L568" s="142"/>
      <c r="M568" s="142"/>
      <c r="N568" s="142"/>
      <c r="O568" s="142"/>
      <c r="P568" s="142"/>
      <c r="Q568" s="142"/>
      <c r="R568" s="142"/>
      <c r="S568" s="142"/>
      <c r="T568" s="142"/>
      <c r="U568" s="159"/>
      <c r="V568" s="156"/>
    </row>
    <row r="569" spans="2:22" ht="33" customHeight="1" x14ac:dyDescent="0.3">
      <c r="B569" s="157"/>
      <c r="C569" s="134"/>
      <c r="D569" s="136"/>
      <c r="E569" s="145"/>
      <c r="F569" s="321"/>
      <c r="G569" s="233">
        <f t="shared" si="24"/>
        <v>0</v>
      </c>
      <c r="H569" s="233" t="str">
        <f>IF(ISBLANK($D569),"",IF(ISERROR(MATCH($U569,'Ent. Datos'!$V$6:$V$1015,0)),$U569,$W$3))</f>
        <v/>
      </c>
      <c r="I569" s="158"/>
      <c r="J569" s="142"/>
      <c r="K569" s="142"/>
      <c r="L569" s="142"/>
      <c r="M569" s="142"/>
      <c r="N569" s="142"/>
      <c r="O569" s="142"/>
      <c r="P569" s="142"/>
      <c r="Q569" s="142"/>
      <c r="R569" s="142"/>
      <c r="S569" s="142"/>
      <c r="T569" s="142"/>
      <c r="U569" s="159"/>
      <c r="V569" s="156"/>
    </row>
    <row r="570" spans="2:22" ht="33" customHeight="1" x14ac:dyDescent="0.3">
      <c r="B570" s="152"/>
      <c r="C570" s="134"/>
      <c r="D570" s="136"/>
      <c r="E570" s="153"/>
      <c r="F570" s="320"/>
      <c r="G570" s="233">
        <f t="shared" si="24"/>
        <v>0</v>
      </c>
      <c r="H570" s="233" t="str">
        <f>IF(ISBLANK($D570),"",IF(ISERROR(MATCH($U570,'Ent. Datos'!$V$6:$V$1015,0)),$U570,$W$3))</f>
        <v/>
      </c>
      <c r="I570" s="154"/>
      <c r="J570" s="155"/>
      <c r="K570" s="142"/>
      <c r="L570" s="142"/>
      <c r="M570" s="142"/>
      <c r="N570" s="142"/>
      <c r="O570" s="142"/>
      <c r="P570" s="142"/>
      <c r="Q570" s="142"/>
      <c r="R570" s="142"/>
      <c r="S570" s="142"/>
      <c r="T570" s="142"/>
      <c r="U570" s="159"/>
      <c r="V570" s="156"/>
    </row>
    <row r="571" spans="2:22" ht="33" customHeight="1" x14ac:dyDescent="0.3">
      <c r="B571" s="157"/>
      <c r="C571" s="134"/>
      <c r="D571" s="136"/>
      <c r="E571" s="145"/>
      <c r="F571" s="321"/>
      <c r="G571" s="233">
        <f t="shared" si="24"/>
        <v>0</v>
      </c>
      <c r="H571" s="233" t="str">
        <f>IF(ISBLANK($D571),"",IF(ISERROR(MATCH($U571,'Ent. Datos'!$V$6:$V$1015,0)),$U571,$W$3))</f>
        <v/>
      </c>
      <c r="I571" s="158"/>
      <c r="J571" s="142"/>
      <c r="K571" s="142"/>
      <c r="L571" s="142"/>
      <c r="M571" s="142"/>
      <c r="N571" s="142"/>
      <c r="O571" s="142"/>
      <c r="P571" s="142"/>
      <c r="Q571" s="142"/>
      <c r="R571" s="142"/>
      <c r="S571" s="142"/>
      <c r="T571" s="142"/>
      <c r="U571" s="159"/>
      <c r="V571" s="156"/>
    </row>
    <row r="572" spans="2:22" ht="33" customHeight="1" x14ac:dyDescent="0.3">
      <c r="B572" s="152"/>
      <c r="C572" s="134"/>
      <c r="D572" s="136"/>
      <c r="E572" s="153"/>
      <c r="F572" s="320"/>
      <c r="G572" s="233">
        <f t="shared" si="24"/>
        <v>0</v>
      </c>
      <c r="H572" s="233" t="str">
        <f>IF(ISBLANK($D572),"",IF(ISERROR(MATCH($U572,'Ent. Datos'!$V$6:$V$1015,0)),$U572,$W$3))</f>
        <v/>
      </c>
      <c r="I572" s="154"/>
      <c r="J572" s="155"/>
      <c r="K572" s="142"/>
      <c r="L572" s="142"/>
      <c r="M572" s="142"/>
      <c r="N572" s="142"/>
      <c r="O572" s="142"/>
      <c r="P572" s="142"/>
      <c r="Q572" s="142"/>
      <c r="R572" s="142"/>
      <c r="S572" s="142"/>
      <c r="T572" s="142"/>
      <c r="U572" s="159"/>
      <c r="V572" s="156"/>
    </row>
    <row r="573" spans="2:22" ht="33" customHeight="1" x14ac:dyDescent="0.3">
      <c r="B573" s="157"/>
      <c r="C573" s="134"/>
      <c r="D573" s="136"/>
      <c r="E573" s="145"/>
      <c r="F573" s="321"/>
      <c r="G573" s="233">
        <f t="shared" si="24"/>
        <v>0</v>
      </c>
      <c r="H573" s="233" t="str">
        <f>IF(ISBLANK($D573),"",IF(ISERROR(MATCH($U573,'Ent. Datos'!$V$6:$V$1015,0)),$U573,$W$3))</f>
        <v/>
      </c>
      <c r="I573" s="158"/>
      <c r="J573" s="142"/>
      <c r="K573" s="142"/>
      <c r="L573" s="142"/>
      <c r="M573" s="142"/>
      <c r="N573" s="142"/>
      <c r="O573" s="142"/>
      <c r="P573" s="142"/>
      <c r="Q573" s="142"/>
      <c r="R573" s="142"/>
      <c r="S573" s="142"/>
      <c r="T573" s="142"/>
      <c r="U573" s="159"/>
      <c r="V573" s="156"/>
    </row>
    <row r="574" spans="2:22" ht="33" customHeight="1" x14ac:dyDescent="0.3">
      <c r="B574" s="152"/>
      <c r="C574" s="134"/>
      <c r="D574" s="136"/>
      <c r="E574" s="153"/>
      <c r="F574" s="320"/>
      <c r="G574" s="233">
        <f t="shared" si="24"/>
        <v>0</v>
      </c>
      <c r="H574" s="233" t="str">
        <f>IF(ISBLANK($D574),"",IF(ISERROR(MATCH($U574,'Ent. Datos'!$V$6:$V$1015,0)),$U574,$W$3))</f>
        <v/>
      </c>
      <c r="I574" s="154"/>
      <c r="J574" s="155"/>
      <c r="K574" s="142"/>
      <c r="L574" s="142"/>
      <c r="M574" s="142"/>
      <c r="N574" s="142"/>
      <c r="O574" s="142"/>
      <c r="P574" s="142"/>
      <c r="Q574" s="142"/>
      <c r="R574" s="142"/>
      <c r="S574" s="142"/>
      <c r="T574" s="142"/>
      <c r="U574" s="159"/>
      <c r="V574" s="156"/>
    </row>
    <row r="575" spans="2:22" ht="33" customHeight="1" x14ac:dyDescent="0.3">
      <c r="B575" s="157"/>
      <c r="C575" s="134"/>
      <c r="D575" s="136"/>
      <c r="E575" s="145"/>
      <c r="F575" s="321"/>
      <c r="G575" s="233">
        <f t="shared" si="24"/>
        <v>0</v>
      </c>
      <c r="H575" s="233" t="str">
        <f>IF(ISBLANK($D575),"",IF(ISERROR(MATCH($U575,'Ent. Datos'!$V$6:$V$1015,0)),$U575,$W$3))</f>
        <v/>
      </c>
      <c r="I575" s="158"/>
      <c r="J575" s="142"/>
      <c r="K575" s="142"/>
      <c r="L575" s="142"/>
      <c r="M575" s="142"/>
      <c r="N575" s="142"/>
      <c r="O575" s="142"/>
      <c r="P575" s="142"/>
      <c r="Q575" s="142"/>
      <c r="R575" s="142"/>
      <c r="S575" s="142"/>
      <c r="T575" s="142"/>
      <c r="U575" s="159"/>
      <c r="V575" s="156"/>
    </row>
    <row r="576" spans="2:22" ht="33" customHeight="1" x14ac:dyDescent="0.3">
      <c r="B576" s="152"/>
      <c r="C576" s="134"/>
      <c r="D576" s="136"/>
      <c r="E576" s="153"/>
      <c r="F576" s="320"/>
      <c r="G576" s="233">
        <f t="shared" si="24"/>
        <v>0</v>
      </c>
      <c r="H576" s="233" t="str">
        <f>IF(ISBLANK($D576),"",IF(ISERROR(MATCH($U576,'Ent. Datos'!$V$6:$V$1015,0)),$U576,$W$3))</f>
        <v/>
      </c>
      <c r="I576" s="154"/>
      <c r="J576" s="155"/>
      <c r="K576" s="142"/>
      <c r="L576" s="142"/>
      <c r="M576" s="142"/>
      <c r="N576" s="142"/>
      <c r="O576" s="142"/>
      <c r="P576" s="142"/>
      <c r="Q576" s="142"/>
      <c r="R576" s="142"/>
      <c r="S576" s="142"/>
      <c r="T576" s="142"/>
      <c r="U576" s="159"/>
      <c r="V576" s="156"/>
    </row>
    <row r="577" spans="2:22" ht="33" customHeight="1" x14ac:dyDescent="0.3">
      <c r="B577" s="157"/>
      <c r="C577" s="134"/>
      <c r="D577" s="136"/>
      <c r="E577" s="145"/>
      <c r="F577" s="321"/>
      <c r="G577" s="233">
        <f t="shared" si="24"/>
        <v>0</v>
      </c>
      <c r="H577" s="233" t="str">
        <f>IF(ISBLANK($D577),"",IF(ISERROR(MATCH($U577,'Ent. Datos'!$V$6:$V$1015,0)),$U577,$W$3))</f>
        <v/>
      </c>
      <c r="I577" s="158"/>
      <c r="J577" s="142"/>
      <c r="K577" s="142"/>
      <c r="L577" s="142"/>
      <c r="M577" s="142"/>
      <c r="N577" s="142"/>
      <c r="O577" s="142"/>
      <c r="P577" s="142"/>
      <c r="Q577" s="142"/>
      <c r="R577" s="142"/>
      <c r="S577" s="142"/>
      <c r="T577" s="142"/>
      <c r="U577" s="159"/>
      <c r="V577" s="156"/>
    </row>
    <row r="578" spans="2:22" ht="33" customHeight="1" x14ac:dyDescent="0.3">
      <c r="B578" s="152"/>
      <c r="C578" s="134"/>
      <c r="D578" s="136"/>
      <c r="E578" s="153"/>
      <c r="F578" s="320"/>
      <c r="G578" s="233">
        <f t="shared" si="24"/>
        <v>0</v>
      </c>
      <c r="H578" s="233" t="str">
        <f>IF(ISBLANK($D578),"",IF(ISERROR(MATCH($U578,'Ent. Datos'!$V$6:$V$1015,0)),$U578,$W$3))</f>
        <v/>
      </c>
      <c r="I578" s="154"/>
      <c r="J578" s="155"/>
      <c r="K578" s="142"/>
      <c r="L578" s="142"/>
      <c r="M578" s="142"/>
      <c r="N578" s="142"/>
      <c r="O578" s="142"/>
      <c r="P578" s="142"/>
      <c r="Q578" s="142"/>
      <c r="R578" s="142"/>
      <c r="S578" s="142"/>
      <c r="T578" s="142"/>
      <c r="U578" s="159"/>
      <c r="V578" s="156"/>
    </row>
    <row r="579" spans="2:22" ht="33" customHeight="1" x14ac:dyDescent="0.3">
      <c r="B579" s="157"/>
      <c r="C579" s="134"/>
      <c r="D579" s="136"/>
      <c r="E579" s="145"/>
      <c r="F579" s="321"/>
      <c r="G579" s="233">
        <f t="shared" si="24"/>
        <v>0</v>
      </c>
      <c r="H579" s="233" t="str">
        <f>IF(ISBLANK($D579),"",IF(ISERROR(MATCH($U579,'Ent. Datos'!$V$6:$V$1015,0)),$U579,$W$3))</f>
        <v/>
      </c>
      <c r="I579" s="158"/>
      <c r="J579" s="142"/>
      <c r="K579" s="142"/>
      <c r="L579" s="142"/>
      <c r="M579" s="142"/>
      <c r="N579" s="142"/>
      <c r="O579" s="142"/>
      <c r="P579" s="142"/>
      <c r="Q579" s="142"/>
      <c r="R579" s="142"/>
      <c r="S579" s="142"/>
      <c r="T579" s="142"/>
      <c r="U579" s="159"/>
      <c r="V579" s="156"/>
    </row>
    <row r="580" spans="2:22" ht="33" customHeight="1" x14ac:dyDescent="0.3">
      <c r="B580" s="152"/>
      <c r="C580" s="134"/>
      <c r="D580" s="136"/>
      <c r="E580" s="153"/>
      <c r="F580" s="320"/>
      <c r="G580" s="233">
        <f t="shared" si="24"/>
        <v>0</v>
      </c>
      <c r="H580" s="233" t="str">
        <f>IF(ISBLANK($D580),"",IF(ISERROR(MATCH($U580,'Ent. Datos'!$V$6:$V$1015,0)),$U580,$W$3))</f>
        <v/>
      </c>
      <c r="I580" s="154"/>
      <c r="J580" s="155"/>
      <c r="K580" s="142"/>
      <c r="L580" s="142"/>
      <c r="M580" s="142"/>
      <c r="N580" s="142"/>
      <c r="O580" s="142"/>
      <c r="P580" s="142"/>
      <c r="Q580" s="142"/>
      <c r="R580" s="142"/>
      <c r="S580" s="142"/>
      <c r="T580" s="142"/>
      <c r="U580" s="159"/>
      <c r="V580" s="156"/>
    </row>
    <row r="581" spans="2:22" ht="33" customHeight="1" x14ac:dyDescent="0.3">
      <c r="B581" s="157"/>
      <c r="C581" s="134"/>
      <c r="D581" s="136"/>
      <c r="E581" s="145"/>
      <c r="F581" s="321"/>
      <c r="G581" s="233">
        <f t="shared" si="24"/>
        <v>0</v>
      </c>
      <c r="H581" s="233" t="str">
        <f>IF(ISBLANK($D581),"",IF(ISERROR(MATCH($U581,'Ent. Datos'!$V$6:$V$1015,0)),$U581,$W$3))</f>
        <v/>
      </c>
      <c r="I581" s="158"/>
      <c r="J581" s="142"/>
      <c r="K581" s="142"/>
      <c r="L581" s="142"/>
      <c r="M581" s="142"/>
      <c r="N581" s="142"/>
      <c r="O581" s="142"/>
      <c r="P581" s="142"/>
      <c r="Q581" s="142"/>
      <c r="R581" s="142"/>
      <c r="S581" s="142"/>
      <c r="T581" s="142"/>
      <c r="U581" s="159"/>
      <c r="V581" s="156"/>
    </row>
    <row r="582" spans="2:22" ht="33" customHeight="1" x14ac:dyDescent="0.3">
      <c r="B582" s="152"/>
      <c r="C582" s="134"/>
      <c r="D582" s="136"/>
      <c r="E582" s="153"/>
      <c r="F582" s="320"/>
      <c r="G582" s="233">
        <f t="shared" ref="G582:G645" si="26">IF($V$3-$F582&gt;$V$1,$U582,"")</f>
        <v>0</v>
      </c>
      <c r="H582" s="233" t="str">
        <f>IF(ISBLANK($D582),"",IF(ISERROR(MATCH($U582,'Ent. Datos'!$V$6:$V$1015,0)),$U582,$W$3))</f>
        <v/>
      </c>
      <c r="I582" s="154"/>
      <c r="J582" s="155"/>
      <c r="K582" s="142"/>
      <c r="L582" s="142"/>
      <c r="M582" s="142"/>
      <c r="N582" s="142"/>
      <c r="O582" s="142"/>
      <c r="P582" s="142"/>
      <c r="Q582" s="142"/>
      <c r="R582" s="142"/>
      <c r="S582" s="142"/>
      <c r="T582" s="142"/>
      <c r="U582" s="159"/>
      <c r="V582" s="156"/>
    </row>
    <row r="583" spans="2:22" ht="33" customHeight="1" x14ac:dyDescent="0.3">
      <c r="B583" s="157"/>
      <c r="C583" s="134"/>
      <c r="D583" s="136"/>
      <c r="E583" s="145"/>
      <c r="F583" s="321"/>
      <c r="G583" s="233">
        <f t="shared" si="26"/>
        <v>0</v>
      </c>
      <c r="H583" s="233" t="str">
        <f>IF(ISBLANK($D583),"",IF(ISERROR(MATCH($U583,'Ent. Datos'!$V$6:$V$1015,0)),$U583,$W$3))</f>
        <v/>
      </c>
      <c r="I583" s="158"/>
      <c r="J583" s="142"/>
      <c r="K583" s="142"/>
      <c r="L583" s="142"/>
      <c r="M583" s="142"/>
      <c r="N583" s="142"/>
      <c r="O583" s="142"/>
      <c r="P583" s="142"/>
      <c r="Q583" s="142"/>
      <c r="R583" s="142"/>
      <c r="S583" s="142"/>
      <c r="T583" s="142"/>
      <c r="U583" s="159"/>
      <c r="V583" s="156"/>
    </row>
    <row r="584" spans="2:22" ht="33" customHeight="1" x14ac:dyDescent="0.3">
      <c r="B584" s="152"/>
      <c r="C584" s="134"/>
      <c r="D584" s="136"/>
      <c r="E584" s="153"/>
      <c r="F584" s="320"/>
      <c r="G584" s="233">
        <f t="shared" si="26"/>
        <v>0</v>
      </c>
      <c r="H584" s="233" t="str">
        <f>IF(ISBLANK($D584),"",IF(ISERROR(MATCH($U584,'Ent. Datos'!$V$6:$V$1015,0)),$U584,$W$3))</f>
        <v/>
      </c>
      <c r="I584" s="154"/>
      <c r="J584" s="155"/>
      <c r="K584" s="142"/>
      <c r="L584" s="142"/>
      <c r="M584" s="142"/>
      <c r="N584" s="142"/>
      <c r="O584" s="142"/>
      <c r="P584" s="142"/>
      <c r="Q584" s="142"/>
      <c r="R584" s="142"/>
      <c r="S584" s="142"/>
      <c r="T584" s="142"/>
      <c r="U584" s="159"/>
      <c r="V584" s="156"/>
    </row>
    <row r="585" spans="2:22" ht="33" customHeight="1" x14ac:dyDescent="0.3">
      <c r="B585" s="157"/>
      <c r="C585" s="134"/>
      <c r="D585" s="136"/>
      <c r="E585" s="145"/>
      <c r="F585" s="321"/>
      <c r="G585" s="233">
        <f t="shared" si="26"/>
        <v>0</v>
      </c>
      <c r="H585" s="233" t="str">
        <f>IF(ISBLANK($D585),"",IF(ISERROR(MATCH($U585,'Ent. Datos'!$V$6:$V$1015,0)),$U585,$W$3))</f>
        <v/>
      </c>
      <c r="I585" s="158"/>
      <c r="J585" s="142"/>
      <c r="K585" s="142"/>
      <c r="L585" s="142"/>
      <c r="M585" s="142"/>
      <c r="N585" s="142"/>
      <c r="O585" s="142"/>
      <c r="P585" s="142"/>
      <c r="Q585" s="142"/>
      <c r="R585" s="142"/>
      <c r="S585" s="142"/>
      <c r="T585" s="142"/>
      <c r="U585" s="159"/>
      <c r="V585" s="156"/>
    </row>
    <row r="586" spans="2:22" ht="33" customHeight="1" x14ac:dyDescent="0.3">
      <c r="B586" s="152"/>
      <c r="C586" s="134"/>
      <c r="D586" s="136"/>
      <c r="E586" s="153"/>
      <c r="F586" s="320"/>
      <c r="G586" s="233">
        <f t="shared" si="26"/>
        <v>0</v>
      </c>
      <c r="H586" s="233" t="str">
        <f>IF(ISBLANK($D586),"",IF(ISERROR(MATCH($U586,'Ent. Datos'!$V$6:$V$1015,0)),$U586,$W$3))</f>
        <v/>
      </c>
      <c r="I586" s="154"/>
      <c r="J586" s="155"/>
      <c r="K586" s="142"/>
      <c r="L586" s="142"/>
      <c r="M586" s="142"/>
      <c r="N586" s="142"/>
      <c r="O586" s="142"/>
      <c r="P586" s="142"/>
      <c r="Q586" s="142"/>
      <c r="R586" s="142"/>
      <c r="S586" s="142"/>
      <c r="T586" s="142"/>
      <c r="U586" s="159"/>
      <c r="V586" s="156"/>
    </row>
    <row r="587" spans="2:22" ht="33" customHeight="1" x14ac:dyDescent="0.3">
      <c r="B587" s="157"/>
      <c r="C587" s="134"/>
      <c r="D587" s="136"/>
      <c r="E587" s="145"/>
      <c r="F587" s="321"/>
      <c r="G587" s="233">
        <f t="shared" si="26"/>
        <v>0</v>
      </c>
      <c r="H587" s="233" t="str">
        <f>IF(ISBLANK($D587),"",IF(ISERROR(MATCH($U587,'Ent. Datos'!$V$6:$V$1015,0)),$U587,$W$3))</f>
        <v/>
      </c>
      <c r="I587" s="158"/>
      <c r="J587" s="142"/>
      <c r="K587" s="142"/>
      <c r="L587" s="142"/>
      <c r="M587" s="142"/>
      <c r="N587" s="142"/>
      <c r="O587" s="142"/>
      <c r="P587" s="142"/>
      <c r="Q587" s="142"/>
      <c r="R587" s="142"/>
      <c r="S587" s="142"/>
      <c r="T587" s="142"/>
      <c r="U587" s="159"/>
      <c r="V587" s="156"/>
    </row>
    <row r="588" spans="2:22" ht="33" customHeight="1" x14ac:dyDescent="0.3">
      <c r="B588" s="152"/>
      <c r="C588" s="134"/>
      <c r="D588" s="136"/>
      <c r="E588" s="153"/>
      <c r="F588" s="320"/>
      <c r="G588" s="233">
        <f t="shared" si="26"/>
        <v>0</v>
      </c>
      <c r="H588" s="233" t="str">
        <f>IF(ISBLANK($D588),"",IF(ISERROR(MATCH($U588,'Ent. Datos'!$V$6:$V$1015,0)),$U588,$W$3))</f>
        <v/>
      </c>
      <c r="I588" s="154"/>
      <c r="J588" s="155"/>
      <c r="K588" s="142"/>
      <c r="L588" s="142"/>
      <c r="M588" s="142"/>
      <c r="N588" s="142"/>
      <c r="O588" s="142"/>
      <c r="P588" s="142"/>
      <c r="Q588" s="142"/>
      <c r="R588" s="142"/>
      <c r="S588" s="142"/>
      <c r="T588" s="142"/>
      <c r="U588" s="159"/>
      <c r="V588" s="156"/>
    </row>
    <row r="589" spans="2:22" ht="33" customHeight="1" x14ac:dyDescent="0.3">
      <c r="B589" s="157"/>
      <c r="C589" s="134"/>
      <c r="D589" s="136"/>
      <c r="E589" s="145"/>
      <c r="F589" s="321"/>
      <c r="G589" s="233">
        <f t="shared" si="26"/>
        <v>0</v>
      </c>
      <c r="H589" s="233" t="str">
        <f>IF(ISBLANK($D589),"",IF(ISERROR(MATCH($U589,'Ent. Datos'!$V$6:$V$1015,0)),$U589,$W$3))</f>
        <v/>
      </c>
      <c r="I589" s="158"/>
      <c r="J589" s="142"/>
      <c r="K589" s="142"/>
      <c r="L589" s="142"/>
      <c r="M589" s="142"/>
      <c r="N589" s="142"/>
      <c r="O589" s="142"/>
      <c r="P589" s="142"/>
      <c r="Q589" s="142"/>
      <c r="R589" s="142"/>
      <c r="S589" s="142"/>
      <c r="T589" s="142"/>
      <c r="U589" s="159"/>
      <c r="V589" s="156"/>
    </row>
    <row r="590" spans="2:22" ht="33" customHeight="1" x14ac:dyDescent="0.3">
      <c r="B590" s="152"/>
      <c r="C590" s="134" t="e">
        <v>#N/A</v>
      </c>
      <c r="D590" s="136"/>
      <c r="E590" s="153"/>
      <c r="F590" s="320"/>
      <c r="G590" s="233">
        <f t="shared" si="26"/>
        <v>0</v>
      </c>
      <c r="H590" s="233" t="str">
        <f>IF(ISBLANK($D590),"",IF(ISERROR(MATCH($U590,'Ent. Datos'!$V$6:$V$1015,0)),$U590,$W$3))</f>
        <v/>
      </c>
      <c r="I590" s="154"/>
      <c r="J590" s="155"/>
      <c r="K590" s="142"/>
      <c r="L590" s="142"/>
      <c r="M590" s="142"/>
      <c r="N590" s="142"/>
      <c r="O590" s="142"/>
      <c r="P590" s="142"/>
      <c r="Q590" s="142"/>
      <c r="R590" s="142"/>
      <c r="S590" s="142"/>
      <c r="T590" s="142"/>
      <c r="U590" s="159"/>
      <c r="V590" s="156"/>
    </row>
    <row r="591" spans="2:22" ht="33" customHeight="1" x14ac:dyDescent="0.3">
      <c r="B591" s="157"/>
      <c r="C591" s="134" t="e">
        <v>#N/A</v>
      </c>
      <c r="D591" s="136"/>
      <c r="E591" s="145"/>
      <c r="F591" s="321"/>
      <c r="G591" s="233">
        <f t="shared" si="26"/>
        <v>0</v>
      </c>
      <c r="H591" s="233" t="str">
        <f>IF(ISBLANK($D591),"",IF(ISERROR(MATCH($U591,'Ent. Datos'!$V$6:$V$1015,0)),$U591,$W$3))</f>
        <v/>
      </c>
      <c r="I591" s="158"/>
      <c r="J591" s="142"/>
      <c r="K591" s="142"/>
      <c r="L591" s="142"/>
      <c r="M591" s="142"/>
      <c r="N591" s="142"/>
      <c r="O591" s="142"/>
      <c r="P591" s="142"/>
      <c r="Q591" s="142"/>
      <c r="R591" s="142"/>
      <c r="S591" s="142"/>
      <c r="T591" s="142"/>
      <c r="U591" s="159"/>
      <c r="V591" s="156"/>
    </row>
    <row r="592" spans="2:22" ht="33" customHeight="1" x14ac:dyDescent="0.3">
      <c r="B592" s="152"/>
      <c r="C592" s="134" t="e">
        <v>#N/A</v>
      </c>
      <c r="D592" s="136"/>
      <c r="E592" s="153"/>
      <c r="F592" s="320"/>
      <c r="G592" s="233">
        <f t="shared" si="26"/>
        <v>0</v>
      </c>
      <c r="H592" s="233" t="str">
        <f>IF(ISBLANK($D592),"",IF(ISERROR(MATCH($U592,'Ent. Datos'!$V$6:$V$1015,0)),$U592,$W$3))</f>
        <v/>
      </c>
      <c r="I592" s="154"/>
      <c r="J592" s="155"/>
      <c r="K592" s="142"/>
      <c r="L592" s="142"/>
      <c r="M592" s="142"/>
      <c r="N592" s="142"/>
      <c r="O592" s="142"/>
      <c r="P592" s="142"/>
      <c r="Q592" s="142"/>
      <c r="R592" s="142"/>
      <c r="S592" s="142"/>
      <c r="T592" s="142"/>
      <c r="U592" s="159"/>
      <c r="V592" s="156"/>
    </row>
    <row r="593" spans="2:22" ht="33" customHeight="1" x14ac:dyDescent="0.3">
      <c r="B593" s="157"/>
      <c r="C593" s="134" t="e">
        <v>#N/A</v>
      </c>
      <c r="D593" s="136"/>
      <c r="E593" s="145"/>
      <c r="F593" s="321"/>
      <c r="G593" s="233">
        <f t="shared" si="26"/>
        <v>0</v>
      </c>
      <c r="H593" s="233" t="str">
        <f>IF(ISBLANK($D593),"",IF(ISERROR(MATCH($U593,'Ent. Datos'!$V$6:$V$1015,0)),$U593,$W$3))</f>
        <v/>
      </c>
      <c r="I593" s="158"/>
      <c r="J593" s="142"/>
      <c r="K593" s="142"/>
      <c r="L593" s="142"/>
      <c r="M593" s="142"/>
      <c r="N593" s="142"/>
      <c r="O593" s="142"/>
      <c r="P593" s="142"/>
      <c r="Q593" s="142"/>
      <c r="R593" s="142"/>
      <c r="S593" s="142"/>
      <c r="T593" s="142"/>
      <c r="U593" s="159"/>
      <c r="V593" s="156"/>
    </row>
    <row r="594" spans="2:22" ht="33" customHeight="1" x14ac:dyDescent="0.3">
      <c r="B594" s="152"/>
      <c r="C594" s="134" t="e">
        <v>#N/A</v>
      </c>
      <c r="D594" s="136"/>
      <c r="E594" s="153"/>
      <c r="F594" s="320"/>
      <c r="G594" s="233">
        <f t="shared" si="26"/>
        <v>0</v>
      </c>
      <c r="H594" s="233" t="str">
        <f>IF(ISBLANK($D594),"",IF(ISERROR(MATCH($U594,'Ent. Datos'!$V$6:$V$1015,0)),$U594,$W$3))</f>
        <v/>
      </c>
      <c r="I594" s="154"/>
      <c r="J594" s="155"/>
      <c r="K594" s="142"/>
      <c r="L594" s="142"/>
      <c r="M594" s="142"/>
      <c r="N594" s="142"/>
      <c r="O594" s="142"/>
      <c r="P594" s="142"/>
      <c r="Q594" s="142"/>
      <c r="R594" s="142"/>
      <c r="S594" s="142"/>
      <c r="T594" s="142"/>
      <c r="U594" s="159"/>
      <c r="V594" s="156"/>
    </row>
    <row r="595" spans="2:22" ht="33" customHeight="1" x14ac:dyDescent="0.3">
      <c r="B595" s="157"/>
      <c r="C595" s="134" t="e">
        <v>#N/A</v>
      </c>
      <c r="D595" s="136"/>
      <c r="E595" s="145"/>
      <c r="F595" s="321"/>
      <c r="G595" s="233">
        <f t="shared" si="26"/>
        <v>0</v>
      </c>
      <c r="H595" s="233" t="str">
        <f>IF(ISBLANK($D595),"",IF(ISERROR(MATCH($U595,'Ent. Datos'!$V$6:$V$1015,0)),$U595,$W$3))</f>
        <v/>
      </c>
      <c r="I595" s="158"/>
      <c r="J595" s="142"/>
      <c r="K595" s="142"/>
      <c r="L595" s="142"/>
      <c r="M595" s="142"/>
      <c r="N595" s="142"/>
      <c r="O595" s="142"/>
      <c r="P595" s="142"/>
      <c r="Q595" s="142"/>
      <c r="R595" s="142"/>
      <c r="S595" s="142"/>
      <c r="T595" s="142"/>
      <c r="U595" s="159"/>
      <c r="V595" s="156"/>
    </row>
    <row r="596" spans="2:22" ht="33" customHeight="1" x14ac:dyDescent="0.3">
      <c r="B596" s="152"/>
      <c r="C596" s="134" t="e">
        <v>#N/A</v>
      </c>
      <c r="D596" s="136"/>
      <c r="E596" s="153"/>
      <c r="F596" s="320"/>
      <c r="G596" s="233">
        <f t="shared" si="26"/>
        <v>0</v>
      </c>
      <c r="H596" s="233" t="str">
        <f>IF(ISBLANK($D596),"",IF(ISERROR(MATCH($U596,'Ent. Datos'!$V$6:$V$1015,0)),$U596,$W$3))</f>
        <v/>
      </c>
      <c r="I596" s="154"/>
      <c r="J596" s="155"/>
      <c r="K596" s="142"/>
      <c r="L596" s="142"/>
      <c r="M596" s="142"/>
      <c r="N596" s="142"/>
      <c r="O596" s="142"/>
      <c r="P596" s="142"/>
      <c r="Q596" s="142"/>
      <c r="R596" s="142"/>
      <c r="S596" s="142"/>
      <c r="T596" s="142"/>
      <c r="U596" s="159"/>
      <c r="V596" s="156"/>
    </row>
    <row r="597" spans="2:22" ht="33" customHeight="1" x14ac:dyDescent="0.3">
      <c r="B597" s="157"/>
      <c r="C597" s="134" t="e">
        <v>#N/A</v>
      </c>
      <c r="D597" s="136"/>
      <c r="E597" s="145"/>
      <c r="F597" s="321"/>
      <c r="G597" s="233">
        <f t="shared" si="26"/>
        <v>0</v>
      </c>
      <c r="H597" s="233" t="str">
        <f>IF(ISBLANK($D597),"",IF(ISERROR(MATCH($U597,'Ent. Datos'!$V$6:$V$1015,0)),$U597,$W$3))</f>
        <v/>
      </c>
      <c r="I597" s="158"/>
      <c r="J597" s="142"/>
      <c r="K597" s="142"/>
      <c r="L597" s="142"/>
      <c r="M597" s="142"/>
      <c r="N597" s="142"/>
      <c r="O597" s="142"/>
      <c r="P597" s="142"/>
      <c r="Q597" s="142"/>
      <c r="R597" s="142"/>
      <c r="S597" s="142"/>
      <c r="T597" s="142"/>
      <c r="U597" s="159"/>
      <c r="V597" s="156"/>
    </row>
    <row r="598" spans="2:22" ht="33" customHeight="1" x14ac:dyDescent="0.3">
      <c r="B598" s="152"/>
      <c r="C598" s="134" t="e">
        <v>#N/A</v>
      </c>
      <c r="D598" s="136"/>
      <c r="E598" s="153"/>
      <c r="F598" s="320"/>
      <c r="G598" s="233">
        <f t="shared" si="26"/>
        <v>0</v>
      </c>
      <c r="H598" s="233" t="str">
        <f>IF(ISBLANK($D598),"",IF(ISERROR(MATCH($U598,'Ent. Datos'!$V$6:$V$1015,0)),$U598,$W$3))</f>
        <v/>
      </c>
      <c r="I598" s="154"/>
      <c r="J598" s="155"/>
      <c r="K598" s="142"/>
      <c r="L598" s="142"/>
      <c r="M598" s="142"/>
      <c r="N598" s="142"/>
      <c r="O598" s="142"/>
      <c r="P598" s="142"/>
      <c r="Q598" s="142"/>
      <c r="R598" s="142"/>
      <c r="S598" s="142"/>
      <c r="T598" s="142"/>
      <c r="U598" s="159"/>
      <c r="V598" s="156"/>
    </row>
    <row r="599" spans="2:22" ht="33" customHeight="1" x14ac:dyDescent="0.3">
      <c r="B599" s="157"/>
      <c r="C599" s="134" t="e">
        <v>#N/A</v>
      </c>
      <c r="D599" s="136"/>
      <c r="E599" s="145"/>
      <c r="F599" s="321"/>
      <c r="G599" s="233">
        <f t="shared" si="26"/>
        <v>0</v>
      </c>
      <c r="H599" s="233" t="str">
        <f>IF(ISBLANK($D599),"",IF(ISERROR(MATCH($U599,'Ent. Datos'!$V$6:$V$1015,0)),$U599,$W$3))</f>
        <v/>
      </c>
      <c r="I599" s="158"/>
      <c r="J599" s="142"/>
      <c r="K599" s="142"/>
      <c r="L599" s="142"/>
      <c r="M599" s="142"/>
      <c r="N599" s="142"/>
      <c r="O599" s="142"/>
      <c r="P599" s="142"/>
      <c r="Q599" s="142"/>
      <c r="R599" s="142"/>
      <c r="S599" s="142"/>
      <c r="T599" s="142"/>
      <c r="U599" s="159"/>
      <c r="V599" s="156"/>
    </row>
    <row r="600" spans="2:22" ht="33" customHeight="1" x14ac:dyDescent="0.3">
      <c r="B600" s="152"/>
      <c r="C600" s="134" t="e">
        <v>#N/A</v>
      </c>
      <c r="D600" s="136"/>
      <c r="E600" s="153"/>
      <c r="F600" s="320"/>
      <c r="G600" s="233">
        <f t="shared" si="26"/>
        <v>0</v>
      </c>
      <c r="H600" s="233" t="str">
        <f>IF(ISBLANK($D600),"",IF(ISERROR(MATCH($U600,'Ent. Datos'!$V$6:$V$1015,0)),$U600,$W$3))</f>
        <v/>
      </c>
      <c r="I600" s="154"/>
      <c r="J600" s="155"/>
      <c r="K600" s="142"/>
      <c r="L600" s="142"/>
      <c r="M600" s="142"/>
      <c r="N600" s="142"/>
      <c r="O600" s="142"/>
      <c r="P600" s="142"/>
      <c r="Q600" s="142"/>
      <c r="R600" s="142"/>
      <c r="S600" s="142"/>
      <c r="T600" s="142"/>
      <c r="U600" s="159"/>
      <c r="V600" s="156"/>
    </row>
    <row r="601" spans="2:22" ht="33" customHeight="1" x14ac:dyDescent="0.3">
      <c r="B601" s="157"/>
      <c r="C601" s="134" t="e">
        <v>#N/A</v>
      </c>
      <c r="D601" s="136"/>
      <c r="E601" s="145"/>
      <c r="F601" s="321"/>
      <c r="G601" s="233">
        <f t="shared" si="26"/>
        <v>0</v>
      </c>
      <c r="H601" s="233" t="str">
        <f>IF(ISBLANK($D601),"",IF(ISERROR(MATCH($U601,'Ent. Datos'!$V$6:$V$1015,0)),$U601,$W$3))</f>
        <v/>
      </c>
      <c r="I601" s="158"/>
      <c r="J601" s="142"/>
      <c r="K601" s="142"/>
      <c r="L601" s="142"/>
      <c r="M601" s="142"/>
      <c r="N601" s="142"/>
      <c r="O601" s="142"/>
      <c r="P601" s="142"/>
      <c r="Q601" s="142"/>
      <c r="R601" s="142"/>
      <c r="S601" s="142"/>
      <c r="T601" s="142"/>
      <c r="U601" s="159"/>
      <c r="V601" s="156"/>
    </row>
    <row r="602" spans="2:22" ht="33" customHeight="1" x14ac:dyDescent="0.3">
      <c r="B602" s="152"/>
      <c r="C602" s="134" t="e">
        <v>#N/A</v>
      </c>
      <c r="D602" s="136"/>
      <c r="E602" s="153"/>
      <c r="F602" s="320"/>
      <c r="G602" s="233">
        <f t="shared" si="26"/>
        <v>0</v>
      </c>
      <c r="H602" s="233" t="str">
        <f>IF(ISBLANK($D602),"",IF(ISERROR(MATCH($U602,'Ent. Datos'!$V$6:$V$1015,0)),$U602,$W$3))</f>
        <v/>
      </c>
      <c r="I602" s="154"/>
      <c r="J602" s="155"/>
      <c r="K602" s="142"/>
      <c r="L602" s="142"/>
      <c r="M602" s="142"/>
      <c r="N602" s="142"/>
      <c r="O602" s="142"/>
      <c r="P602" s="142"/>
      <c r="Q602" s="142"/>
      <c r="R602" s="142"/>
      <c r="S602" s="142"/>
      <c r="T602" s="142"/>
      <c r="U602" s="159"/>
      <c r="V602" s="156"/>
    </row>
    <row r="603" spans="2:22" ht="33" customHeight="1" x14ac:dyDescent="0.3">
      <c r="B603" s="157"/>
      <c r="C603" s="134" t="e">
        <v>#N/A</v>
      </c>
      <c r="D603" s="136"/>
      <c r="E603" s="145"/>
      <c r="F603" s="321"/>
      <c r="G603" s="233">
        <f t="shared" si="26"/>
        <v>0</v>
      </c>
      <c r="H603" s="233" t="str">
        <f>IF(ISBLANK($D603),"",IF(ISERROR(MATCH($U603,'Ent. Datos'!$V$6:$V$1015,0)),$U603,$W$3))</f>
        <v/>
      </c>
      <c r="I603" s="158"/>
      <c r="J603" s="142"/>
      <c r="K603" s="142"/>
      <c r="L603" s="142"/>
      <c r="M603" s="142"/>
      <c r="N603" s="142"/>
      <c r="O603" s="142"/>
      <c r="P603" s="142"/>
      <c r="Q603" s="142"/>
      <c r="R603" s="142"/>
      <c r="S603" s="142"/>
      <c r="T603" s="142"/>
      <c r="U603" s="159"/>
      <c r="V603" s="156"/>
    </row>
    <row r="604" spans="2:22" ht="33" customHeight="1" x14ac:dyDescent="0.3">
      <c r="B604" s="152"/>
      <c r="C604" s="134" t="e">
        <v>#N/A</v>
      </c>
      <c r="D604" s="136"/>
      <c r="E604" s="153"/>
      <c r="F604" s="320"/>
      <c r="G604" s="233">
        <f t="shared" si="26"/>
        <v>0</v>
      </c>
      <c r="H604" s="233" t="str">
        <f>IF(ISBLANK($D604),"",IF(ISERROR(MATCH($U604,'Ent. Datos'!$V$6:$V$1015,0)),$U604,$W$3))</f>
        <v/>
      </c>
      <c r="I604" s="154"/>
      <c r="J604" s="155"/>
      <c r="K604" s="142"/>
      <c r="L604" s="142"/>
      <c r="M604" s="142"/>
      <c r="N604" s="142"/>
      <c r="O604" s="142"/>
      <c r="P604" s="142"/>
      <c r="Q604" s="142"/>
      <c r="R604" s="142"/>
      <c r="S604" s="142"/>
      <c r="T604" s="142"/>
      <c r="U604" s="159"/>
      <c r="V604" s="156"/>
    </row>
    <row r="605" spans="2:22" ht="33" customHeight="1" x14ac:dyDescent="0.3">
      <c r="B605" s="157"/>
      <c r="C605" s="134" t="e">
        <v>#N/A</v>
      </c>
      <c r="D605" s="136"/>
      <c r="E605" s="145"/>
      <c r="F605" s="321"/>
      <c r="G605" s="233">
        <f t="shared" si="26"/>
        <v>0</v>
      </c>
      <c r="H605" s="233" t="str">
        <f>IF(ISBLANK($D605),"",IF(ISERROR(MATCH($U605,'Ent. Datos'!$V$6:$V$1015,0)),$U605,$W$3))</f>
        <v/>
      </c>
      <c r="I605" s="158"/>
      <c r="J605" s="142"/>
      <c r="K605" s="142"/>
      <c r="L605" s="142"/>
      <c r="M605" s="142"/>
      <c r="N605" s="142"/>
      <c r="O605" s="142"/>
      <c r="P605" s="142"/>
      <c r="Q605" s="142"/>
      <c r="R605" s="142"/>
      <c r="S605" s="142"/>
      <c r="T605" s="142"/>
      <c r="U605" s="159"/>
      <c r="V605" s="156"/>
    </row>
    <row r="606" spans="2:22" ht="33" customHeight="1" x14ac:dyDescent="0.3">
      <c r="B606" s="152"/>
      <c r="C606" s="134" t="e">
        <v>#N/A</v>
      </c>
      <c r="D606" s="136"/>
      <c r="E606" s="153"/>
      <c r="F606" s="320"/>
      <c r="G606" s="233">
        <f t="shared" si="26"/>
        <v>0</v>
      </c>
      <c r="H606" s="233" t="str">
        <f>IF(ISBLANK($D606),"",IF(ISERROR(MATCH($U606,'Ent. Datos'!$V$6:$V$1015,0)),$U606,$W$3))</f>
        <v/>
      </c>
      <c r="I606" s="154"/>
      <c r="J606" s="155"/>
      <c r="K606" s="142"/>
      <c r="L606" s="142"/>
      <c r="M606" s="142"/>
      <c r="N606" s="142"/>
      <c r="O606" s="142"/>
      <c r="P606" s="142"/>
      <c r="Q606" s="142"/>
      <c r="R606" s="142"/>
      <c r="S606" s="142"/>
      <c r="T606" s="142"/>
      <c r="U606" s="159"/>
      <c r="V606" s="156"/>
    </row>
    <row r="607" spans="2:22" ht="33" customHeight="1" x14ac:dyDescent="0.3">
      <c r="B607" s="157"/>
      <c r="C607" s="134" t="e">
        <v>#N/A</v>
      </c>
      <c r="D607" s="136"/>
      <c r="E607" s="145"/>
      <c r="F607" s="321"/>
      <c r="G607" s="233">
        <f t="shared" si="26"/>
        <v>0</v>
      </c>
      <c r="H607" s="233" t="str">
        <f>IF(ISBLANK($D607),"",IF(ISERROR(MATCH($U607,'Ent. Datos'!$V$6:$V$1015,0)),$U607,$W$3))</f>
        <v/>
      </c>
      <c r="I607" s="158"/>
      <c r="J607" s="142"/>
      <c r="K607" s="142"/>
      <c r="L607" s="142"/>
      <c r="M607" s="142"/>
      <c r="N607" s="142"/>
      <c r="O607" s="142"/>
      <c r="P607" s="142"/>
      <c r="Q607" s="142"/>
      <c r="R607" s="142"/>
      <c r="S607" s="142"/>
      <c r="T607" s="142"/>
      <c r="U607" s="159"/>
      <c r="V607" s="156"/>
    </row>
    <row r="608" spans="2:22" ht="33" customHeight="1" x14ac:dyDescent="0.3">
      <c r="B608" s="152"/>
      <c r="C608" s="134" t="e">
        <v>#N/A</v>
      </c>
      <c r="D608" s="136"/>
      <c r="E608" s="153"/>
      <c r="F608" s="320"/>
      <c r="G608" s="233">
        <f t="shared" si="26"/>
        <v>0</v>
      </c>
      <c r="H608" s="233" t="str">
        <f>IF(ISBLANK($D608),"",IF(ISERROR(MATCH($U608,'Ent. Datos'!$V$6:$V$1015,0)),$U608,$W$3))</f>
        <v/>
      </c>
      <c r="I608" s="154"/>
      <c r="J608" s="155"/>
      <c r="K608" s="142"/>
      <c r="L608" s="142"/>
      <c r="M608" s="142"/>
      <c r="N608" s="142"/>
      <c r="O608" s="142"/>
      <c r="P608" s="142"/>
      <c r="Q608" s="142"/>
      <c r="R608" s="142"/>
      <c r="S608" s="142"/>
      <c r="T608" s="142"/>
      <c r="U608" s="159"/>
      <c r="V608" s="156"/>
    </row>
    <row r="609" spans="2:22" ht="33" customHeight="1" x14ac:dyDescent="0.3">
      <c r="B609" s="157"/>
      <c r="C609" s="134" t="e">
        <v>#N/A</v>
      </c>
      <c r="D609" s="136"/>
      <c r="E609" s="145"/>
      <c r="F609" s="321"/>
      <c r="G609" s="233">
        <f t="shared" si="26"/>
        <v>0</v>
      </c>
      <c r="H609" s="233" t="str">
        <f>IF(ISBLANK($D609),"",IF(ISERROR(MATCH($U609,'Ent. Datos'!$V$6:$V$1015,0)),$U609,$W$3))</f>
        <v/>
      </c>
      <c r="I609" s="158"/>
      <c r="J609" s="142"/>
      <c r="K609" s="142"/>
      <c r="L609" s="142"/>
      <c r="M609" s="142"/>
      <c r="N609" s="142"/>
      <c r="O609" s="142"/>
      <c r="P609" s="142"/>
      <c r="Q609" s="142"/>
      <c r="R609" s="142"/>
      <c r="S609" s="142"/>
      <c r="T609" s="142"/>
      <c r="U609" s="159"/>
      <c r="V609" s="156"/>
    </row>
    <row r="610" spans="2:22" ht="33" customHeight="1" x14ac:dyDescent="0.3">
      <c r="B610" s="152"/>
      <c r="C610" s="134" t="e">
        <v>#N/A</v>
      </c>
      <c r="D610" s="136"/>
      <c r="E610" s="153"/>
      <c r="F610" s="320"/>
      <c r="G610" s="233">
        <f t="shared" si="26"/>
        <v>0</v>
      </c>
      <c r="H610" s="233" t="str">
        <f>IF(ISBLANK($D610),"",IF(ISERROR(MATCH($U610,'Ent. Datos'!$V$6:$V$1015,0)),$U610,$W$3))</f>
        <v/>
      </c>
      <c r="I610" s="154"/>
      <c r="J610" s="155"/>
      <c r="K610" s="142"/>
      <c r="L610" s="142"/>
      <c r="M610" s="142"/>
      <c r="N610" s="142"/>
      <c r="O610" s="142"/>
      <c r="P610" s="142"/>
      <c r="Q610" s="142"/>
      <c r="R610" s="142"/>
      <c r="S610" s="142"/>
      <c r="T610" s="142"/>
      <c r="U610" s="159"/>
      <c r="V610" s="156"/>
    </row>
    <row r="611" spans="2:22" ht="33" customHeight="1" x14ac:dyDescent="0.3">
      <c r="B611" s="157"/>
      <c r="C611" s="134" t="e">
        <v>#N/A</v>
      </c>
      <c r="D611" s="136"/>
      <c r="E611" s="145"/>
      <c r="F611" s="321"/>
      <c r="G611" s="233">
        <f t="shared" si="26"/>
        <v>0</v>
      </c>
      <c r="H611" s="233" t="str">
        <f>IF(ISBLANK($D611),"",IF(ISERROR(MATCH($U611,'Ent. Datos'!$V$6:$V$1015,0)),$U611,$W$3))</f>
        <v/>
      </c>
      <c r="I611" s="158"/>
      <c r="J611" s="142"/>
      <c r="K611" s="142"/>
      <c r="L611" s="142"/>
      <c r="M611" s="142"/>
      <c r="N611" s="142"/>
      <c r="O611" s="142"/>
      <c r="P611" s="142"/>
      <c r="Q611" s="142"/>
      <c r="R611" s="142"/>
      <c r="S611" s="142"/>
      <c r="T611" s="142"/>
      <c r="U611" s="159"/>
      <c r="V611" s="156"/>
    </row>
    <row r="612" spans="2:22" ht="33" customHeight="1" x14ac:dyDescent="0.3">
      <c r="B612" s="152"/>
      <c r="C612" s="134" t="e">
        <v>#N/A</v>
      </c>
      <c r="D612" s="136"/>
      <c r="E612" s="153"/>
      <c r="F612" s="320"/>
      <c r="G612" s="233">
        <f t="shared" si="26"/>
        <v>0</v>
      </c>
      <c r="H612" s="233" t="str">
        <f>IF(ISBLANK($D612),"",IF(ISERROR(MATCH($U612,'Ent. Datos'!$V$6:$V$1015,0)),$U612,$W$3))</f>
        <v/>
      </c>
      <c r="I612" s="154"/>
      <c r="J612" s="155"/>
      <c r="K612" s="142"/>
      <c r="L612" s="142"/>
      <c r="M612" s="142"/>
      <c r="N612" s="142"/>
      <c r="O612" s="142"/>
      <c r="P612" s="142"/>
      <c r="Q612" s="142"/>
      <c r="R612" s="142"/>
      <c r="S612" s="142"/>
      <c r="T612" s="142"/>
      <c r="U612" s="159"/>
      <c r="V612" s="156"/>
    </row>
    <row r="613" spans="2:22" ht="33" customHeight="1" x14ac:dyDescent="0.3">
      <c r="B613" s="157"/>
      <c r="C613" s="134" t="e">
        <v>#N/A</v>
      </c>
      <c r="D613" s="136"/>
      <c r="E613" s="145"/>
      <c r="F613" s="321"/>
      <c r="G613" s="233">
        <f t="shared" si="26"/>
        <v>0</v>
      </c>
      <c r="H613" s="233" t="str">
        <f>IF(ISBLANK($D613),"",IF(ISERROR(MATCH($U613,'Ent. Datos'!$V$6:$V$1015,0)),$U613,$W$3))</f>
        <v/>
      </c>
      <c r="I613" s="158"/>
      <c r="J613" s="142"/>
      <c r="K613" s="142"/>
      <c r="L613" s="142"/>
      <c r="M613" s="142"/>
      <c r="N613" s="142"/>
      <c r="O613" s="142"/>
      <c r="P613" s="142"/>
      <c r="Q613" s="142"/>
      <c r="R613" s="142"/>
      <c r="S613" s="142"/>
      <c r="T613" s="142"/>
      <c r="U613" s="159"/>
      <c r="V613" s="156"/>
    </row>
    <row r="614" spans="2:22" ht="33" customHeight="1" x14ac:dyDescent="0.3">
      <c r="B614" s="152"/>
      <c r="C614" s="134" t="e">
        <v>#N/A</v>
      </c>
      <c r="D614" s="136"/>
      <c r="E614" s="153"/>
      <c r="F614" s="320"/>
      <c r="G614" s="233">
        <f t="shared" si="26"/>
        <v>0</v>
      </c>
      <c r="H614" s="233" t="str">
        <f>IF(ISBLANK($D614),"",IF(ISERROR(MATCH($U614,'Ent. Datos'!$V$6:$V$1015,0)),$U614,$W$3))</f>
        <v/>
      </c>
      <c r="I614" s="154"/>
      <c r="J614" s="155"/>
      <c r="K614" s="142"/>
      <c r="L614" s="142"/>
      <c r="M614" s="142"/>
      <c r="N614" s="142"/>
      <c r="O614" s="142"/>
      <c r="P614" s="142"/>
      <c r="Q614" s="142"/>
      <c r="R614" s="142"/>
      <c r="S614" s="142"/>
      <c r="T614" s="142"/>
      <c r="U614" s="159"/>
      <c r="V614" s="156"/>
    </row>
    <row r="615" spans="2:22" ht="33" customHeight="1" x14ac:dyDescent="0.3">
      <c r="B615" s="157"/>
      <c r="C615" s="134" t="e">
        <v>#N/A</v>
      </c>
      <c r="D615" s="136"/>
      <c r="E615" s="145"/>
      <c r="F615" s="321"/>
      <c r="G615" s="233">
        <f t="shared" si="26"/>
        <v>0</v>
      </c>
      <c r="H615" s="233" t="str">
        <f>IF(ISBLANK($D615),"",IF(ISERROR(MATCH($U615,'Ent. Datos'!$V$6:$V$1015,0)),$U615,$W$3))</f>
        <v/>
      </c>
      <c r="I615" s="158"/>
      <c r="J615" s="142"/>
      <c r="K615" s="142"/>
      <c r="L615" s="142"/>
      <c r="M615" s="142"/>
      <c r="N615" s="142"/>
      <c r="O615" s="142"/>
      <c r="P615" s="142"/>
      <c r="Q615" s="142"/>
      <c r="R615" s="142"/>
      <c r="S615" s="142"/>
      <c r="T615" s="142"/>
      <c r="U615" s="159"/>
      <c r="V615" s="156"/>
    </row>
    <row r="616" spans="2:22" ht="33" customHeight="1" x14ac:dyDescent="0.3">
      <c r="B616" s="152"/>
      <c r="C616" s="134" t="e">
        <v>#N/A</v>
      </c>
      <c r="D616" s="136"/>
      <c r="E616" s="153"/>
      <c r="F616" s="320"/>
      <c r="G616" s="233">
        <f t="shared" si="26"/>
        <v>0</v>
      </c>
      <c r="H616" s="233" t="str">
        <f>IF(ISBLANK($D616),"",IF(ISERROR(MATCH($U616,'Ent. Datos'!$V$6:$V$1015,0)),$U616,$W$3))</f>
        <v/>
      </c>
      <c r="I616" s="154"/>
      <c r="J616" s="155"/>
      <c r="K616" s="142"/>
      <c r="L616" s="142"/>
      <c r="M616" s="142"/>
      <c r="N616" s="142"/>
      <c r="O616" s="142"/>
      <c r="P616" s="142"/>
      <c r="Q616" s="142"/>
      <c r="R616" s="142"/>
      <c r="S616" s="142"/>
      <c r="T616" s="142"/>
      <c r="U616" s="159"/>
      <c r="V616" s="156"/>
    </row>
    <row r="617" spans="2:22" ht="33" customHeight="1" x14ac:dyDescent="0.3">
      <c r="B617" s="157"/>
      <c r="C617" s="134" t="e">
        <v>#N/A</v>
      </c>
      <c r="D617" s="136"/>
      <c r="E617" s="145"/>
      <c r="F617" s="321"/>
      <c r="G617" s="233">
        <f t="shared" si="26"/>
        <v>0</v>
      </c>
      <c r="H617" s="233" t="str">
        <f>IF(ISBLANK($D617),"",IF(ISERROR(MATCH($U617,'Ent. Datos'!$V$6:$V$1015,0)),$U617,$W$3))</f>
        <v/>
      </c>
      <c r="I617" s="158"/>
      <c r="J617" s="142"/>
      <c r="K617" s="142"/>
      <c r="L617" s="142"/>
      <c r="M617" s="142"/>
      <c r="N617" s="142"/>
      <c r="O617" s="142"/>
      <c r="P617" s="142"/>
      <c r="Q617" s="142"/>
      <c r="R617" s="142"/>
      <c r="S617" s="142"/>
      <c r="T617" s="142"/>
      <c r="U617" s="159"/>
      <c r="V617" s="156"/>
    </row>
    <row r="618" spans="2:22" ht="33" customHeight="1" x14ac:dyDescent="0.3">
      <c r="B618" s="152"/>
      <c r="C618" s="134" t="e">
        <v>#N/A</v>
      </c>
      <c r="D618" s="136"/>
      <c r="E618" s="153"/>
      <c r="F618" s="320"/>
      <c r="G618" s="233">
        <f t="shared" si="26"/>
        <v>0</v>
      </c>
      <c r="H618" s="233" t="str">
        <f>IF(ISBLANK($D618),"",IF(ISERROR(MATCH($U618,'Ent. Datos'!$V$6:$V$1015,0)),$U618,$W$3))</f>
        <v/>
      </c>
      <c r="I618" s="154"/>
      <c r="J618" s="155"/>
      <c r="K618" s="142"/>
      <c r="L618" s="142"/>
      <c r="M618" s="142"/>
      <c r="N618" s="142"/>
      <c r="O618" s="142"/>
      <c r="P618" s="142"/>
      <c r="Q618" s="142"/>
      <c r="R618" s="142"/>
      <c r="S618" s="142"/>
      <c r="T618" s="142"/>
      <c r="U618" s="159"/>
      <c r="V618" s="156"/>
    </row>
    <row r="619" spans="2:22" ht="33" customHeight="1" x14ac:dyDescent="0.3">
      <c r="B619" s="157"/>
      <c r="C619" s="134" t="e">
        <v>#N/A</v>
      </c>
      <c r="D619" s="136"/>
      <c r="E619" s="145"/>
      <c r="F619" s="321"/>
      <c r="G619" s="233">
        <f t="shared" si="26"/>
        <v>0</v>
      </c>
      <c r="H619" s="233" t="str">
        <f>IF(ISBLANK($D619),"",IF(ISERROR(MATCH($U619,'Ent. Datos'!$V$6:$V$1015,0)),$U619,$W$3))</f>
        <v/>
      </c>
      <c r="I619" s="158"/>
      <c r="J619" s="142"/>
      <c r="K619" s="142"/>
      <c r="L619" s="142"/>
      <c r="M619" s="142"/>
      <c r="N619" s="142"/>
      <c r="O619" s="142"/>
      <c r="P619" s="142"/>
      <c r="Q619" s="142"/>
      <c r="R619" s="142"/>
      <c r="S619" s="142"/>
      <c r="T619" s="142"/>
      <c r="U619" s="159"/>
      <c r="V619" s="156"/>
    </row>
    <row r="620" spans="2:22" ht="33" customHeight="1" x14ac:dyDescent="0.3">
      <c r="B620" s="152"/>
      <c r="C620" s="134" t="e">
        <v>#N/A</v>
      </c>
      <c r="D620" s="136"/>
      <c r="E620" s="153"/>
      <c r="F620" s="320"/>
      <c r="G620" s="233">
        <f t="shared" si="26"/>
        <v>0</v>
      </c>
      <c r="H620" s="233" t="str">
        <f>IF(ISBLANK($D620),"",IF(ISERROR(MATCH($U620,'Ent. Datos'!$V$6:$V$1015,0)),$U620,$W$3))</f>
        <v/>
      </c>
      <c r="I620" s="154"/>
      <c r="J620" s="155"/>
      <c r="K620" s="142"/>
      <c r="L620" s="142"/>
      <c r="M620" s="142"/>
      <c r="N620" s="142"/>
      <c r="O620" s="142"/>
      <c r="P620" s="142"/>
      <c r="Q620" s="142"/>
      <c r="R620" s="142"/>
      <c r="S620" s="142"/>
      <c r="T620" s="142"/>
      <c r="U620" s="159"/>
      <c r="V620" s="156"/>
    </row>
    <row r="621" spans="2:22" ht="33" customHeight="1" x14ac:dyDescent="0.3">
      <c r="B621" s="157"/>
      <c r="C621" s="134" t="e">
        <v>#N/A</v>
      </c>
      <c r="D621" s="136"/>
      <c r="E621" s="145"/>
      <c r="F621" s="321"/>
      <c r="G621" s="233">
        <f t="shared" si="26"/>
        <v>0</v>
      </c>
      <c r="H621" s="233" t="str">
        <f>IF(ISBLANK($D621),"",IF(ISERROR(MATCH($U621,'Ent. Datos'!$V$6:$V$1015,0)),$U621,$W$3))</f>
        <v/>
      </c>
      <c r="I621" s="158"/>
      <c r="J621" s="142"/>
      <c r="K621" s="142"/>
      <c r="L621" s="142"/>
      <c r="M621" s="142"/>
      <c r="N621" s="142"/>
      <c r="O621" s="142"/>
      <c r="P621" s="142"/>
      <c r="Q621" s="142"/>
      <c r="R621" s="142"/>
      <c r="S621" s="142"/>
      <c r="T621" s="142"/>
      <c r="U621" s="159"/>
      <c r="V621" s="156"/>
    </row>
    <row r="622" spans="2:22" ht="33" customHeight="1" x14ac:dyDescent="0.3">
      <c r="B622" s="152"/>
      <c r="C622" s="134" t="e">
        <v>#N/A</v>
      </c>
      <c r="D622" s="136"/>
      <c r="E622" s="153"/>
      <c r="F622" s="320"/>
      <c r="G622" s="233">
        <f t="shared" si="26"/>
        <v>0</v>
      </c>
      <c r="H622" s="233" t="str">
        <f>IF(ISBLANK($D622),"",IF(ISERROR(MATCH($U622,'Ent. Datos'!$V$6:$V$1015,0)),$U622,$W$3))</f>
        <v/>
      </c>
      <c r="I622" s="154"/>
      <c r="J622" s="155"/>
      <c r="K622" s="142"/>
      <c r="L622" s="142"/>
      <c r="M622" s="142"/>
      <c r="N622" s="142"/>
      <c r="O622" s="142"/>
      <c r="P622" s="142"/>
      <c r="Q622" s="142"/>
      <c r="R622" s="142"/>
      <c r="S622" s="142"/>
      <c r="T622" s="142"/>
      <c r="U622" s="159"/>
      <c r="V622" s="156"/>
    </row>
    <row r="623" spans="2:22" ht="33" customHeight="1" x14ac:dyDescent="0.3">
      <c r="B623" s="157"/>
      <c r="C623" s="134" t="e">
        <v>#N/A</v>
      </c>
      <c r="D623" s="136"/>
      <c r="E623" s="145"/>
      <c r="F623" s="321"/>
      <c r="G623" s="233">
        <f t="shared" si="26"/>
        <v>0</v>
      </c>
      <c r="H623" s="233" t="str">
        <f>IF(ISBLANK($D623),"",IF(ISERROR(MATCH($U623,'Ent. Datos'!$V$6:$V$1015,0)),$U623,$W$3))</f>
        <v/>
      </c>
      <c r="I623" s="158"/>
      <c r="J623" s="142"/>
      <c r="K623" s="142"/>
      <c r="L623" s="142"/>
      <c r="M623" s="142"/>
      <c r="N623" s="142"/>
      <c r="O623" s="142"/>
      <c r="P623" s="142"/>
      <c r="Q623" s="142"/>
      <c r="R623" s="142"/>
      <c r="S623" s="142"/>
      <c r="T623" s="142"/>
      <c r="U623" s="159"/>
      <c r="V623" s="156"/>
    </row>
    <row r="624" spans="2:22" ht="33" customHeight="1" x14ac:dyDescent="0.3">
      <c r="B624" s="152"/>
      <c r="C624" s="134" t="e">
        <v>#N/A</v>
      </c>
      <c r="D624" s="136"/>
      <c r="E624" s="153"/>
      <c r="F624" s="320"/>
      <c r="G624" s="233">
        <f t="shared" si="26"/>
        <v>0</v>
      </c>
      <c r="H624" s="233" t="str">
        <f>IF(ISBLANK($D624),"",IF(ISERROR(MATCH($U624,'Ent. Datos'!$V$6:$V$1015,0)),$U624,$W$3))</f>
        <v/>
      </c>
      <c r="I624" s="154"/>
      <c r="J624" s="155"/>
      <c r="K624" s="142"/>
      <c r="L624" s="142"/>
      <c r="M624" s="142"/>
      <c r="N624" s="142"/>
      <c r="O624" s="142"/>
      <c r="P624" s="142"/>
      <c r="Q624" s="142"/>
      <c r="R624" s="142"/>
      <c r="S624" s="142"/>
      <c r="T624" s="142"/>
      <c r="U624" s="159"/>
      <c r="V624" s="156"/>
    </row>
    <row r="625" spans="2:22" ht="33" customHeight="1" x14ac:dyDescent="0.3">
      <c r="B625" s="157"/>
      <c r="C625" s="134" t="e">
        <v>#N/A</v>
      </c>
      <c r="D625" s="136"/>
      <c r="E625" s="145"/>
      <c r="F625" s="321"/>
      <c r="G625" s="233">
        <f t="shared" si="26"/>
        <v>0</v>
      </c>
      <c r="H625" s="233" t="str">
        <f>IF(ISBLANK($D625),"",IF(ISERROR(MATCH($U625,'Ent. Datos'!$V$6:$V$1015,0)),$U625,$W$3))</f>
        <v/>
      </c>
      <c r="I625" s="158"/>
      <c r="J625" s="142"/>
      <c r="K625" s="142"/>
      <c r="L625" s="142"/>
      <c r="M625" s="142"/>
      <c r="N625" s="142"/>
      <c r="O625" s="142"/>
      <c r="P625" s="142"/>
      <c r="Q625" s="142"/>
      <c r="R625" s="142"/>
      <c r="S625" s="142"/>
      <c r="T625" s="142"/>
      <c r="U625" s="159"/>
      <c r="V625" s="156"/>
    </row>
    <row r="626" spans="2:22" ht="33" customHeight="1" x14ac:dyDescent="0.3">
      <c r="B626" s="152"/>
      <c r="C626" s="134" t="e">
        <v>#N/A</v>
      </c>
      <c r="D626" s="136"/>
      <c r="E626" s="153"/>
      <c r="F626" s="320"/>
      <c r="G626" s="233">
        <f t="shared" si="26"/>
        <v>0</v>
      </c>
      <c r="H626" s="233" t="str">
        <f>IF(ISBLANK($D626),"",IF(ISERROR(MATCH($U626,'Ent. Datos'!$V$6:$V$1015,0)),$U626,$W$3))</f>
        <v/>
      </c>
      <c r="I626" s="154"/>
      <c r="J626" s="155"/>
      <c r="K626" s="142"/>
      <c r="L626" s="142"/>
      <c r="M626" s="142"/>
      <c r="N626" s="142"/>
      <c r="O626" s="142"/>
      <c r="P626" s="142"/>
      <c r="Q626" s="142"/>
      <c r="R626" s="142"/>
      <c r="S626" s="142"/>
      <c r="T626" s="142"/>
      <c r="U626" s="159"/>
      <c r="V626" s="156"/>
    </row>
    <row r="627" spans="2:22" ht="33" customHeight="1" x14ac:dyDescent="0.3">
      <c r="B627" s="157"/>
      <c r="C627" s="134" t="e">
        <v>#N/A</v>
      </c>
      <c r="D627" s="136"/>
      <c r="E627" s="145"/>
      <c r="F627" s="321"/>
      <c r="G627" s="233">
        <f t="shared" si="26"/>
        <v>0</v>
      </c>
      <c r="H627" s="233" t="str">
        <f>IF(ISBLANK($D627),"",IF(ISERROR(MATCH($U627,'Ent. Datos'!$V$6:$V$1015,0)),$U627,$W$3))</f>
        <v/>
      </c>
      <c r="I627" s="158"/>
      <c r="J627" s="142"/>
      <c r="K627" s="142"/>
      <c r="L627" s="142"/>
      <c r="M627" s="142"/>
      <c r="N627" s="142"/>
      <c r="O627" s="142"/>
      <c r="P627" s="142"/>
      <c r="Q627" s="142"/>
      <c r="R627" s="142"/>
      <c r="S627" s="142"/>
      <c r="T627" s="142"/>
      <c r="U627" s="159"/>
      <c r="V627" s="156"/>
    </row>
    <row r="628" spans="2:22" ht="33" customHeight="1" x14ac:dyDescent="0.3">
      <c r="B628" s="152"/>
      <c r="C628" s="134" t="e">
        <v>#N/A</v>
      </c>
      <c r="D628" s="136"/>
      <c r="E628" s="153"/>
      <c r="F628" s="320"/>
      <c r="G628" s="233">
        <f t="shared" si="26"/>
        <v>0</v>
      </c>
      <c r="H628" s="233" t="str">
        <f>IF(ISBLANK($D628),"",IF(ISERROR(MATCH($U628,'Ent. Datos'!$V$6:$V$1015,0)),$U628,$W$3))</f>
        <v/>
      </c>
      <c r="I628" s="154"/>
      <c r="J628" s="155"/>
      <c r="K628" s="142"/>
      <c r="L628" s="142"/>
      <c r="M628" s="142"/>
      <c r="N628" s="142"/>
      <c r="O628" s="142"/>
      <c r="P628" s="142"/>
      <c r="Q628" s="142"/>
      <c r="R628" s="142"/>
      <c r="S628" s="142"/>
      <c r="T628" s="142"/>
      <c r="U628" s="159"/>
      <c r="V628" s="156"/>
    </row>
    <row r="629" spans="2:22" ht="33" customHeight="1" x14ac:dyDescent="0.3">
      <c r="B629" s="157"/>
      <c r="C629" s="134" t="e">
        <v>#N/A</v>
      </c>
      <c r="D629" s="136"/>
      <c r="E629" s="145"/>
      <c r="F629" s="321"/>
      <c r="G629" s="233">
        <f t="shared" si="26"/>
        <v>0</v>
      </c>
      <c r="H629" s="233" t="str">
        <f>IF(ISBLANK($D629),"",IF(ISERROR(MATCH($U629,'Ent. Datos'!$V$6:$V$1015,0)),$U629,$W$3))</f>
        <v/>
      </c>
      <c r="I629" s="158"/>
      <c r="J629" s="142"/>
      <c r="K629" s="142"/>
      <c r="L629" s="142"/>
      <c r="M629" s="142"/>
      <c r="N629" s="142"/>
      <c r="O629" s="142"/>
      <c r="P629" s="142"/>
      <c r="Q629" s="142"/>
      <c r="R629" s="142"/>
      <c r="S629" s="142"/>
      <c r="T629" s="142"/>
      <c r="U629" s="159"/>
      <c r="V629" s="156"/>
    </row>
    <row r="630" spans="2:22" ht="33" customHeight="1" x14ac:dyDescent="0.3">
      <c r="B630" s="152"/>
      <c r="C630" s="134" t="e">
        <v>#N/A</v>
      </c>
      <c r="D630" s="136"/>
      <c r="E630" s="153"/>
      <c r="F630" s="320"/>
      <c r="G630" s="233">
        <f t="shared" si="26"/>
        <v>0</v>
      </c>
      <c r="H630" s="233" t="str">
        <f>IF(ISBLANK($D630),"",IF(ISERROR(MATCH($U630,'Ent. Datos'!$V$6:$V$1015,0)),$U630,$W$3))</f>
        <v/>
      </c>
      <c r="I630" s="154"/>
      <c r="J630" s="155"/>
      <c r="K630" s="142"/>
      <c r="L630" s="142"/>
      <c r="M630" s="142"/>
      <c r="N630" s="142"/>
      <c r="O630" s="142"/>
      <c r="P630" s="142"/>
      <c r="Q630" s="142"/>
      <c r="R630" s="142"/>
      <c r="S630" s="142"/>
      <c r="T630" s="142"/>
      <c r="U630" s="159"/>
      <c r="V630" s="156"/>
    </row>
    <row r="631" spans="2:22" ht="33" customHeight="1" x14ac:dyDescent="0.3">
      <c r="B631" s="157"/>
      <c r="C631" s="134" t="e">
        <v>#N/A</v>
      </c>
      <c r="D631" s="136"/>
      <c r="E631" s="145"/>
      <c r="F631" s="321"/>
      <c r="G631" s="233">
        <f t="shared" si="26"/>
        <v>0</v>
      </c>
      <c r="H631" s="233" t="str">
        <f>IF(ISBLANK($D631),"",IF(ISERROR(MATCH($U631,'Ent. Datos'!$V$6:$V$1015,0)),$U631,$W$3))</f>
        <v/>
      </c>
      <c r="I631" s="158"/>
      <c r="J631" s="142"/>
      <c r="K631" s="142"/>
      <c r="L631" s="142"/>
      <c r="M631" s="142"/>
      <c r="N631" s="142"/>
      <c r="O631" s="142"/>
      <c r="P631" s="142"/>
      <c r="Q631" s="142"/>
      <c r="R631" s="142"/>
      <c r="S631" s="142"/>
      <c r="T631" s="142"/>
      <c r="U631" s="159"/>
      <c r="V631" s="156"/>
    </row>
    <row r="632" spans="2:22" ht="33" customHeight="1" x14ac:dyDescent="0.3">
      <c r="B632" s="152"/>
      <c r="C632" s="134" t="e">
        <v>#N/A</v>
      </c>
      <c r="D632" s="136"/>
      <c r="E632" s="153"/>
      <c r="F632" s="320"/>
      <c r="G632" s="233">
        <f t="shared" si="26"/>
        <v>0</v>
      </c>
      <c r="H632" s="233" t="str">
        <f>IF(ISBLANK($D632),"",IF(ISERROR(MATCH($U632,'Ent. Datos'!$V$6:$V$1015,0)),$U632,$W$3))</f>
        <v/>
      </c>
      <c r="I632" s="154"/>
      <c r="J632" s="155"/>
      <c r="K632" s="142"/>
      <c r="L632" s="142"/>
      <c r="M632" s="142"/>
      <c r="N632" s="142"/>
      <c r="O632" s="142"/>
      <c r="P632" s="142"/>
      <c r="Q632" s="142"/>
      <c r="R632" s="142"/>
      <c r="S632" s="142"/>
      <c r="T632" s="142"/>
      <c r="U632" s="159"/>
      <c r="V632" s="156"/>
    </row>
    <row r="633" spans="2:22" ht="33" customHeight="1" x14ac:dyDescent="0.3">
      <c r="B633" s="157"/>
      <c r="C633" s="134" t="e">
        <v>#N/A</v>
      </c>
      <c r="D633" s="136"/>
      <c r="E633" s="145"/>
      <c r="F633" s="321"/>
      <c r="G633" s="233">
        <f t="shared" si="26"/>
        <v>0</v>
      </c>
      <c r="H633" s="233" t="str">
        <f>IF(ISBLANK($D633),"",IF(ISERROR(MATCH($U633,'Ent. Datos'!$V$6:$V$1015,0)),$U633,$W$3))</f>
        <v/>
      </c>
      <c r="I633" s="158"/>
      <c r="J633" s="142"/>
      <c r="K633" s="142"/>
      <c r="L633" s="142"/>
      <c r="M633" s="142"/>
      <c r="N633" s="142"/>
      <c r="O633" s="142"/>
      <c r="P633" s="142"/>
      <c r="Q633" s="142"/>
      <c r="R633" s="142"/>
      <c r="S633" s="142"/>
      <c r="T633" s="142"/>
      <c r="U633" s="159"/>
      <c r="V633" s="156"/>
    </row>
    <row r="634" spans="2:22" ht="33" customHeight="1" x14ac:dyDescent="0.3">
      <c r="B634" s="152"/>
      <c r="C634" s="134" t="e">
        <v>#N/A</v>
      </c>
      <c r="D634" s="136"/>
      <c r="E634" s="153"/>
      <c r="F634" s="320"/>
      <c r="G634" s="233">
        <f t="shared" si="26"/>
        <v>0</v>
      </c>
      <c r="H634" s="233" t="str">
        <f>IF(ISBLANK($D634),"",IF(ISERROR(MATCH($U634,'Ent. Datos'!$V$6:$V$1015,0)),$U634,$W$3))</f>
        <v/>
      </c>
      <c r="I634" s="154"/>
      <c r="J634" s="155"/>
      <c r="K634" s="142"/>
      <c r="L634" s="142"/>
      <c r="M634" s="142"/>
      <c r="N634" s="142"/>
      <c r="O634" s="142"/>
      <c r="P634" s="142"/>
      <c r="Q634" s="142"/>
      <c r="R634" s="142"/>
      <c r="S634" s="142"/>
      <c r="T634" s="142"/>
      <c r="U634" s="159"/>
      <c r="V634" s="156"/>
    </row>
    <row r="635" spans="2:22" ht="33" customHeight="1" x14ac:dyDescent="0.3">
      <c r="B635" s="157"/>
      <c r="C635" s="134" t="e">
        <v>#N/A</v>
      </c>
      <c r="D635" s="136"/>
      <c r="E635" s="145"/>
      <c r="F635" s="321"/>
      <c r="G635" s="233">
        <f t="shared" si="26"/>
        <v>0</v>
      </c>
      <c r="H635" s="233" t="str">
        <f>IF(ISBLANK($D635),"",IF(ISERROR(MATCH($U635,'Ent. Datos'!$V$6:$V$1015,0)),$U635,$W$3))</f>
        <v/>
      </c>
      <c r="I635" s="158"/>
      <c r="J635" s="142"/>
      <c r="K635" s="142"/>
      <c r="L635" s="142"/>
      <c r="M635" s="142"/>
      <c r="N635" s="142"/>
      <c r="O635" s="142"/>
      <c r="P635" s="142"/>
      <c r="Q635" s="142"/>
      <c r="R635" s="142"/>
      <c r="S635" s="142"/>
      <c r="T635" s="142"/>
      <c r="U635" s="159"/>
      <c r="V635" s="156"/>
    </row>
    <row r="636" spans="2:22" ht="33" customHeight="1" x14ac:dyDescent="0.3">
      <c r="B636" s="152"/>
      <c r="C636" s="134" t="e">
        <v>#N/A</v>
      </c>
      <c r="D636" s="136"/>
      <c r="E636" s="153"/>
      <c r="F636" s="320"/>
      <c r="G636" s="233">
        <f t="shared" si="26"/>
        <v>0</v>
      </c>
      <c r="H636" s="233" t="str">
        <f>IF(ISBLANK($D636),"",IF(ISERROR(MATCH($U636,'Ent. Datos'!$V$6:$V$1015,0)),$U636,$W$3))</f>
        <v/>
      </c>
      <c r="I636" s="154"/>
      <c r="J636" s="155"/>
      <c r="K636" s="142"/>
      <c r="L636" s="142"/>
      <c r="M636" s="142"/>
      <c r="N636" s="142"/>
      <c r="O636" s="142"/>
      <c r="P636" s="142"/>
      <c r="Q636" s="142"/>
      <c r="R636" s="142"/>
      <c r="S636" s="142"/>
      <c r="T636" s="142"/>
      <c r="U636" s="159"/>
      <c r="V636" s="156"/>
    </row>
    <row r="637" spans="2:22" ht="33" customHeight="1" x14ac:dyDescent="0.3">
      <c r="B637" s="157"/>
      <c r="C637" s="134" t="e">
        <v>#N/A</v>
      </c>
      <c r="D637" s="136"/>
      <c r="E637" s="145"/>
      <c r="F637" s="321"/>
      <c r="G637" s="233">
        <f t="shared" si="26"/>
        <v>0</v>
      </c>
      <c r="H637" s="233" t="str">
        <f>IF(ISBLANK($D637),"",IF(ISERROR(MATCH($U637,'Ent. Datos'!$V$6:$V$1015,0)),$U637,$W$3))</f>
        <v/>
      </c>
      <c r="I637" s="158"/>
      <c r="J637" s="142"/>
      <c r="K637" s="142"/>
      <c r="L637" s="142"/>
      <c r="M637" s="142"/>
      <c r="N637" s="142"/>
      <c r="O637" s="142"/>
      <c r="P637" s="142"/>
      <c r="Q637" s="142"/>
      <c r="R637" s="142"/>
      <c r="S637" s="142"/>
      <c r="T637" s="142"/>
      <c r="U637" s="159"/>
      <c r="V637" s="156"/>
    </row>
    <row r="638" spans="2:22" ht="33" customHeight="1" x14ac:dyDescent="0.3">
      <c r="B638" s="152"/>
      <c r="C638" s="134" t="e">
        <v>#N/A</v>
      </c>
      <c r="D638" s="136"/>
      <c r="E638" s="153"/>
      <c r="F638" s="320"/>
      <c r="G638" s="233">
        <f t="shared" si="26"/>
        <v>0</v>
      </c>
      <c r="H638" s="233" t="str">
        <f>IF(ISBLANK($D638),"",IF(ISERROR(MATCH($U638,'Ent. Datos'!$V$6:$V$1015,0)),$U638,$W$3))</f>
        <v/>
      </c>
      <c r="I638" s="154"/>
      <c r="J638" s="155"/>
      <c r="K638" s="142"/>
      <c r="L638" s="142"/>
      <c r="M638" s="142"/>
      <c r="N638" s="142"/>
      <c r="O638" s="142"/>
      <c r="P638" s="142"/>
      <c r="Q638" s="142"/>
      <c r="R638" s="142"/>
      <c r="S638" s="142"/>
      <c r="T638" s="142"/>
      <c r="U638" s="159"/>
      <c r="V638" s="156"/>
    </row>
    <row r="639" spans="2:22" ht="33" customHeight="1" x14ac:dyDescent="0.3">
      <c r="B639" s="157"/>
      <c r="C639" s="134" t="e">
        <v>#N/A</v>
      </c>
      <c r="D639" s="136"/>
      <c r="E639" s="145"/>
      <c r="F639" s="321"/>
      <c r="G639" s="233">
        <f t="shared" si="26"/>
        <v>0</v>
      </c>
      <c r="H639" s="233" t="str">
        <f>IF(ISBLANK($D639),"",IF(ISERROR(MATCH($U639,'Ent. Datos'!$V$6:$V$1015,0)),$U639,$W$3))</f>
        <v/>
      </c>
      <c r="I639" s="158"/>
      <c r="J639" s="142"/>
      <c r="K639" s="142"/>
      <c r="L639" s="142"/>
      <c r="M639" s="142"/>
      <c r="N639" s="142"/>
      <c r="O639" s="142"/>
      <c r="P639" s="142"/>
      <c r="Q639" s="142"/>
      <c r="R639" s="142"/>
      <c r="S639" s="142"/>
      <c r="T639" s="142"/>
      <c r="U639" s="159"/>
      <c r="V639" s="156"/>
    </row>
    <row r="640" spans="2:22" ht="33" customHeight="1" x14ac:dyDescent="0.3">
      <c r="B640" s="152"/>
      <c r="C640" s="134" t="e">
        <v>#N/A</v>
      </c>
      <c r="D640" s="136"/>
      <c r="E640" s="153"/>
      <c r="F640" s="320"/>
      <c r="G640" s="233">
        <f t="shared" si="26"/>
        <v>0</v>
      </c>
      <c r="H640" s="233" t="str">
        <f>IF(ISBLANK($D640),"",IF(ISERROR(MATCH($U640,'Ent. Datos'!$V$6:$V$1015,0)),$U640,$W$3))</f>
        <v/>
      </c>
      <c r="I640" s="154"/>
      <c r="J640" s="155"/>
      <c r="K640" s="142"/>
      <c r="L640" s="142"/>
      <c r="M640" s="142"/>
      <c r="N640" s="142"/>
      <c r="O640" s="142"/>
      <c r="P640" s="142"/>
      <c r="Q640" s="142"/>
      <c r="R640" s="142"/>
      <c r="S640" s="142"/>
      <c r="T640" s="142"/>
      <c r="U640" s="159"/>
      <c r="V640" s="156"/>
    </row>
    <row r="641" spans="2:22" ht="33" customHeight="1" x14ac:dyDescent="0.3">
      <c r="B641" s="157"/>
      <c r="C641" s="134" t="e">
        <v>#N/A</v>
      </c>
      <c r="D641" s="136"/>
      <c r="E641" s="145"/>
      <c r="F641" s="321"/>
      <c r="G641" s="233">
        <f t="shared" si="26"/>
        <v>0</v>
      </c>
      <c r="H641" s="233" t="str">
        <f>IF(ISBLANK($D641),"",IF(ISERROR(MATCH($U641,'Ent. Datos'!$V$6:$V$1015,0)),$U641,$W$3))</f>
        <v/>
      </c>
      <c r="I641" s="158"/>
      <c r="J641" s="142"/>
      <c r="K641" s="142"/>
      <c r="L641" s="142"/>
      <c r="M641" s="142"/>
      <c r="N641" s="142"/>
      <c r="O641" s="142"/>
      <c r="P641" s="142"/>
      <c r="Q641" s="142"/>
      <c r="R641" s="142"/>
      <c r="S641" s="142"/>
      <c r="T641" s="142"/>
      <c r="U641" s="159"/>
      <c r="V641" s="156"/>
    </row>
    <row r="642" spans="2:22" ht="33" customHeight="1" x14ac:dyDescent="0.3">
      <c r="B642" s="152"/>
      <c r="C642" s="134" t="e">
        <v>#N/A</v>
      </c>
      <c r="D642" s="136"/>
      <c r="E642" s="153"/>
      <c r="F642" s="320"/>
      <c r="G642" s="233">
        <f t="shared" si="26"/>
        <v>0</v>
      </c>
      <c r="H642" s="233" t="str">
        <f>IF(ISBLANK($D642),"",IF(ISERROR(MATCH($U642,'Ent. Datos'!$V$6:$V$1015,0)),$U642,$W$3))</f>
        <v/>
      </c>
      <c r="I642" s="154"/>
      <c r="J642" s="155"/>
      <c r="K642" s="142"/>
      <c r="L642" s="142"/>
      <c r="M642" s="142"/>
      <c r="N642" s="142"/>
      <c r="O642" s="142"/>
      <c r="P642" s="142"/>
      <c r="Q642" s="142"/>
      <c r="R642" s="142"/>
      <c r="S642" s="142"/>
      <c r="T642" s="142"/>
      <c r="U642" s="159"/>
      <c r="V642" s="156"/>
    </row>
    <row r="643" spans="2:22" ht="33" customHeight="1" x14ac:dyDescent="0.3">
      <c r="B643" s="157"/>
      <c r="C643" s="134" t="e">
        <v>#N/A</v>
      </c>
      <c r="D643" s="136"/>
      <c r="E643" s="145"/>
      <c r="F643" s="321"/>
      <c r="G643" s="233">
        <f t="shared" si="26"/>
        <v>0</v>
      </c>
      <c r="H643" s="233" t="str">
        <f>IF(ISBLANK($D643),"",IF(ISERROR(MATCH($U643,'Ent. Datos'!$V$6:$V$1015,0)),$U643,$W$3))</f>
        <v/>
      </c>
      <c r="I643" s="158"/>
      <c r="J643" s="142"/>
      <c r="K643" s="142"/>
      <c r="L643" s="142"/>
      <c r="M643" s="142"/>
      <c r="N643" s="142"/>
      <c r="O643" s="142"/>
      <c r="P643" s="142"/>
      <c r="Q643" s="142"/>
      <c r="R643" s="142"/>
      <c r="S643" s="142"/>
      <c r="T643" s="142"/>
      <c r="U643" s="159"/>
      <c r="V643" s="156"/>
    </row>
    <row r="644" spans="2:22" ht="33" customHeight="1" x14ac:dyDescent="0.3">
      <c r="B644" s="152"/>
      <c r="C644" s="134" t="e">
        <v>#N/A</v>
      </c>
      <c r="D644" s="136"/>
      <c r="E644" s="153"/>
      <c r="F644" s="320"/>
      <c r="G644" s="233">
        <f t="shared" si="26"/>
        <v>0</v>
      </c>
      <c r="H644" s="233" t="str">
        <f>IF(ISBLANK($D644),"",IF(ISERROR(MATCH($U644,'Ent. Datos'!$V$6:$V$1015,0)),$U644,$W$3))</f>
        <v/>
      </c>
      <c r="I644" s="154"/>
      <c r="J644" s="155"/>
      <c r="K644" s="142"/>
      <c r="L644" s="142"/>
      <c r="M644" s="142"/>
      <c r="N644" s="142"/>
      <c r="O644" s="142"/>
      <c r="P644" s="142"/>
      <c r="Q644" s="142"/>
      <c r="R644" s="142"/>
      <c r="S644" s="142"/>
      <c r="T644" s="142"/>
      <c r="U644" s="159"/>
      <c r="V644" s="156"/>
    </row>
    <row r="645" spans="2:22" ht="33" customHeight="1" x14ac:dyDescent="0.3">
      <c r="B645" s="157"/>
      <c r="C645" s="134" t="e">
        <v>#N/A</v>
      </c>
      <c r="D645" s="136"/>
      <c r="E645" s="145"/>
      <c r="F645" s="321"/>
      <c r="G645" s="233">
        <f t="shared" si="26"/>
        <v>0</v>
      </c>
      <c r="H645" s="233" t="str">
        <f>IF(ISBLANK($D645),"",IF(ISERROR(MATCH($U645,'Ent. Datos'!$V$6:$V$1015,0)),$U645,$W$3))</f>
        <v/>
      </c>
      <c r="I645" s="158"/>
      <c r="J645" s="142"/>
      <c r="K645" s="142"/>
      <c r="L645" s="142"/>
      <c r="M645" s="142"/>
      <c r="N645" s="142"/>
      <c r="O645" s="142"/>
      <c r="P645" s="142"/>
      <c r="Q645" s="142"/>
      <c r="R645" s="142"/>
      <c r="S645" s="142"/>
      <c r="T645" s="142"/>
      <c r="U645" s="159"/>
      <c r="V645" s="156"/>
    </row>
    <row r="646" spans="2:22" ht="33" customHeight="1" x14ac:dyDescent="0.3">
      <c r="B646" s="152"/>
      <c r="C646" s="134" t="e">
        <v>#N/A</v>
      </c>
      <c r="D646" s="136"/>
      <c r="E646" s="153"/>
      <c r="F646" s="320"/>
      <c r="G646" s="233">
        <f t="shared" ref="G646:G709" si="27">IF($V$3-$F646&gt;$V$1,$U646,"")</f>
        <v>0</v>
      </c>
      <c r="H646" s="233" t="str">
        <f>IF(ISBLANK($D646),"",IF(ISERROR(MATCH($U646,'Ent. Datos'!$V$6:$V$1015,0)),$U646,$W$3))</f>
        <v/>
      </c>
      <c r="I646" s="154"/>
      <c r="J646" s="155"/>
      <c r="K646" s="142"/>
      <c r="L646" s="142"/>
      <c r="M646" s="142"/>
      <c r="N646" s="142"/>
      <c r="O646" s="142"/>
      <c r="P646" s="142"/>
      <c r="Q646" s="142"/>
      <c r="R646" s="142"/>
      <c r="S646" s="142"/>
      <c r="T646" s="142"/>
      <c r="U646" s="159"/>
      <c r="V646" s="156"/>
    </row>
    <row r="647" spans="2:22" ht="33" customHeight="1" x14ac:dyDescent="0.3">
      <c r="B647" s="157"/>
      <c r="C647" s="134" t="e">
        <v>#N/A</v>
      </c>
      <c r="D647" s="136"/>
      <c r="E647" s="145"/>
      <c r="F647" s="321"/>
      <c r="G647" s="233">
        <f t="shared" si="27"/>
        <v>0</v>
      </c>
      <c r="H647" s="233" t="str">
        <f>IF(ISBLANK($D647),"",IF(ISERROR(MATCH($U647,'Ent. Datos'!$V$6:$V$1015,0)),$U647,$W$3))</f>
        <v/>
      </c>
      <c r="I647" s="158"/>
      <c r="J647" s="142"/>
      <c r="K647" s="142"/>
      <c r="L647" s="142"/>
      <c r="M647" s="142"/>
      <c r="N647" s="142"/>
      <c r="O647" s="142"/>
      <c r="P647" s="142"/>
      <c r="Q647" s="142"/>
      <c r="R647" s="142"/>
      <c r="S647" s="142"/>
      <c r="T647" s="142"/>
      <c r="U647" s="159"/>
      <c r="V647" s="156"/>
    </row>
    <row r="648" spans="2:22" ht="33" customHeight="1" x14ac:dyDescent="0.3">
      <c r="B648" s="152"/>
      <c r="C648" s="134" t="e">
        <v>#N/A</v>
      </c>
      <c r="D648" s="136"/>
      <c r="E648" s="153"/>
      <c r="F648" s="320"/>
      <c r="G648" s="233">
        <f t="shared" si="27"/>
        <v>0</v>
      </c>
      <c r="H648" s="233" t="str">
        <f>IF(ISBLANK($D648),"",IF(ISERROR(MATCH($U648,'Ent. Datos'!$V$6:$V$1015,0)),$U648,$W$3))</f>
        <v/>
      </c>
      <c r="I648" s="154"/>
      <c r="J648" s="155"/>
      <c r="K648" s="142"/>
      <c r="L648" s="142"/>
      <c r="M648" s="142"/>
      <c r="N648" s="142"/>
      <c r="O648" s="142"/>
      <c r="P648" s="142"/>
      <c r="Q648" s="142"/>
      <c r="R648" s="142"/>
      <c r="S648" s="142"/>
      <c r="T648" s="142"/>
      <c r="U648" s="159"/>
      <c r="V648" s="156"/>
    </row>
    <row r="649" spans="2:22" ht="33" customHeight="1" x14ac:dyDescent="0.3">
      <c r="B649" s="157"/>
      <c r="C649" s="134" t="e">
        <v>#N/A</v>
      </c>
      <c r="D649" s="136"/>
      <c r="E649" s="145"/>
      <c r="F649" s="321"/>
      <c r="G649" s="233">
        <f t="shared" si="27"/>
        <v>0</v>
      </c>
      <c r="H649" s="233" t="str">
        <f>IF(ISBLANK($D649),"",IF(ISERROR(MATCH($U649,'Ent. Datos'!$V$6:$V$1015,0)),$U649,$W$3))</f>
        <v/>
      </c>
      <c r="I649" s="158"/>
      <c r="J649" s="142"/>
      <c r="K649" s="142"/>
      <c r="L649" s="142"/>
      <c r="M649" s="142"/>
      <c r="N649" s="142"/>
      <c r="O649" s="142"/>
      <c r="P649" s="142"/>
      <c r="Q649" s="142"/>
      <c r="R649" s="142"/>
      <c r="S649" s="142"/>
      <c r="T649" s="142"/>
      <c r="U649" s="159"/>
      <c r="V649" s="156"/>
    </row>
    <row r="650" spans="2:22" ht="33" customHeight="1" x14ac:dyDescent="0.3">
      <c r="B650" s="152"/>
      <c r="C650" s="134" t="e">
        <v>#N/A</v>
      </c>
      <c r="D650" s="136"/>
      <c r="E650" s="153"/>
      <c r="F650" s="320"/>
      <c r="G650" s="233">
        <f t="shared" si="27"/>
        <v>0</v>
      </c>
      <c r="H650" s="233" t="str">
        <f>IF(ISBLANK($D650),"",IF(ISERROR(MATCH($U650,'Ent. Datos'!$V$6:$V$1015,0)),$U650,$W$3))</f>
        <v/>
      </c>
      <c r="I650" s="154"/>
      <c r="J650" s="155"/>
      <c r="K650" s="142"/>
      <c r="L650" s="142"/>
      <c r="M650" s="142"/>
      <c r="N650" s="142"/>
      <c r="O650" s="142"/>
      <c r="P650" s="142"/>
      <c r="Q650" s="142"/>
      <c r="R650" s="142"/>
      <c r="S650" s="142"/>
      <c r="T650" s="142"/>
      <c r="U650" s="159"/>
      <c r="V650" s="156"/>
    </row>
    <row r="651" spans="2:22" ht="33" customHeight="1" x14ac:dyDescent="0.3">
      <c r="B651" s="157"/>
      <c r="C651" s="134" t="e">
        <v>#N/A</v>
      </c>
      <c r="D651" s="136"/>
      <c r="E651" s="145"/>
      <c r="F651" s="321"/>
      <c r="G651" s="233">
        <f t="shared" si="27"/>
        <v>0</v>
      </c>
      <c r="H651" s="233" t="str">
        <f>IF(ISBLANK($D651),"",IF(ISERROR(MATCH($U651,'Ent. Datos'!$V$6:$V$1015,0)),$U651,$W$3))</f>
        <v/>
      </c>
      <c r="I651" s="158"/>
      <c r="J651" s="142"/>
      <c r="K651" s="142"/>
      <c r="L651" s="142"/>
      <c r="M651" s="142"/>
      <c r="N651" s="142"/>
      <c r="O651" s="142"/>
      <c r="P651" s="142"/>
      <c r="Q651" s="142"/>
      <c r="R651" s="142"/>
      <c r="S651" s="142"/>
      <c r="T651" s="142"/>
      <c r="U651" s="159"/>
      <c r="V651" s="156"/>
    </row>
    <row r="652" spans="2:22" ht="33" customHeight="1" x14ac:dyDescent="0.3">
      <c r="B652" s="152"/>
      <c r="C652" s="134" t="e">
        <v>#N/A</v>
      </c>
      <c r="D652" s="136"/>
      <c r="E652" s="153"/>
      <c r="F652" s="320"/>
      <c r="G652" s="233">
        <f t="shared" si="27"/>
        <v>0</v>
      </c>
      <c r="H652" s="233" t="str">
        <f>IF(ISBLANK($D652),"",IF(ISERROR(MATCH($U652,'Ent. Datos'!$V$6:$V$1015,0)),$U652,$W$3))</f>
        <v/>
      </c>
      <c r="I652" s="154"/>
      <c r="J652" s="155"/>
      <c r="K652" s="142"/>
      <c r="L652" s="142"/>
      <c r="M652" s="142"/>
      <c r="N652" s="142"/>
      <c r="O652" s="142"/>
      <c r="P652" s="142"/>
      <c r="Q652" s="142"/>
      <c r="R652" s="142"/>
      <c r="S652" s="142"/>
      <c r="T652" s="142"/>
      <c r="U652" s="159"/>
      <c r="V652" s="156"/>
    </row>
    <row r="653" spans="2:22" ht="33" customHeight="1" x14ac:dyDescent="0.3">
      <c r="B653" s="157"/>
      <c r="C653" s="134" t="e">
        <v>#N/A</v>
      </c>
      <c r="D653" s="136"/>
      <c r="E653" s="145"/>
      <c r="F653" s="321"/>
      <c r="G653" s="233">
        <f t="shared" si="27"/>
        <v>0</v>
      </c>
      <c r="H653" s="233" t="str">
        <f>IF(ISBLANK($D653),"",IF(ISERROR(MATCH($U653,'Ent. Datos'!$V$6:$V$1015,0)),$U653,$W$3))</f>
        <v/>
      </c>
      <c r="I653" s="158"/>
      <c r="J653" s="142"/>
      <c r="K653" s="142"/>
      <c r="L653" s="142"/>
      <c r="M653" s="142"/>
      <c r="N653" s="142"/>
      <c r="O653" s="142"/>
      <c r="P653" s="142"/>
      <c r="Q653" s="142"/>
      <c r="R653" s="142"/>
      <c r="S653" s="142"/>
      <c r="T653" s="142"/>
      <c r="U653" s="159"/>
      <c r="V653" s="156"/>
    </row>
    <row r="654" spans="2:22" ht="33" customHeight="1" x14ac:dyDescent="0.3">
      <c r="B654" s="152"/>
      <c r="C654" s="134" t="e">
        <v>#N/A</v>
      </c>
      <c r="D654" s="136"/>
      <c r="E654" s="153"/>
      <c r="F654" s="320"/>
      <c r="G654" s="233">
        <f t="shared" si="27"/>
        <v>0</v>
      </c>
      <c r="H654" s="233" t="str">
        <f>IF(ISBLANK($D654),"",IF(ISERROR(MATCH($U654,'Ent. Datos'!$V$6:$V$1015,0)),$U654,$W$3))</f>
        <v/>
      </c>
      <c r="I654" s="154"/>
      <c r="J654" s="155"/>
      <c r="K654" s="142"/>
      <c r="L654" s="142"/>
      <c r="M654" s="142"/>
      <c r="N654" s="142"/>
      <c r="O654" s="142"/>
      <c r="P654" s="142"/>
      <c r="Q654" s="142"/>
      <c r="R654" s="142"/>
      <c r="S654" s="142"/>
      <c r="T654" s="142"/>
      <c r="U654" s="159"/>
      <c r="V654" s="156"/>
    </row>
    <row r="655" spans="2:22" ht="33" customHeight="1" x14ac:dyDescent="0.3">
      <c r="B655" s="157"/>
      <c r="C655" s="134" t="e">
        <v>#N/A</v>
      </c>
      <c r="D655" s="136"/>
      <c r="E655" s="145"/>
      <c r="F655" s="321"/>
      <c r="G655" s="233">
        <f t="shared" si="27"/>
        <v>0</v>
      </c>
      <c r="H655" s="233" t="str">
        <f>IF(ISBLANK($D655),"",IF(ISERROR(MATCH($U655,'Ent. Datos'!$V$6:$V$1015,0)),$U655,$W$3))</f>
        <v/>
      </c>
      <c r="I655" s="158"/>
      <c r="J655" s="142"/>
      <c r="K655" s="142"/>
      <c r="L655" s="142"/>
      <c r="M655" s="142"/>
      <c r="N655" s="142"/>
      <c r="O655" s="142"/>
      <c r="P655" s="142"/>
      <c r="Q655" s="142"/>
      <c r="R655" s="142"/>
      <c r="S655" s="142"/>
      <c r="T655" s="142"/>
      <c r="U655" s="159"/>
      <c r="V655" s="156"/>
    </row>
    <row r="656" spans="2:22" ht="33" customHeight="1" x14ac:dyDescent="0.3">
      <c r="B656" s="152"/>
      <c r="C656" s="134" t="e">
        <v>#N/A</v>
      </c>
      <c r="D656" s="136"/>
      <c r="E656" s="153"/>
      <c r="F656" s="320"/>
      <c r="G656" s="233">
        <f t="shared" si="27"/>
        <v>0</v>
      </c>
      <c r="H656" s="233" t="str">
        <f>IF(ISBLANK($D656),"",IF(ISERROR(MATCH($U656,'Ent. Datos'!$V$6:$V$1015,0)),$U656,$W$3))</f>
        <v/>
      </c>
      <c r="I656" s="154"/>
      <c r="J656" s="155"/>
      <c r="K656" s="142"/>
      <c r="L656" s="142"/>
      <c r="M656" s="142"/>
      <c r="N656" s="142"/>
      <c r="O656" s="142"/>
      <c r="P656" s="142"/>
      <c r="Q656" s="142"/>
      <c r="R656" s="142"/>
      <c r="S656" s="142"/>
      <c r="T656" s="142"/>
      <c r="U656" s="159"/>
      <c r="V656" s="156"/>
    </row>
    <row r="657" spans="2:22" ht="33" customHeight="1" x14ac:dyDescent="0.3">
      <c r="B657" s="157"/>
      <c r="C657" s="134" t="e">
        <v>#N/A</v>
      </c>
      <c r="D657" s="136"/>
      <c r="E657" s="145"/>
      <c r="F657" s="321"/>
      <c r="G657" s="233">
        <f t="shared" si="27"/>
        <v>0</v>
      </c>
      <c r="H657" s="233" t="str">
        <f>IF(ISBLANK($D657),"",IF(ISERROR(MATCH($U657,'Ent. Datos'!$V$6:$V$1015,0)),$U657,$W$3))</f>
        <v/>
      </c>
      <c r="I657" s="158"/>
      <c r="J657" s="142"/>
      <c r="K657" s="142"/>
      <c r="L657" s="142"/>
      <c r="M657" s="142"/>
      <c r="N657" s="142"/>
      <c r="O657" s="142"/>
      <c r="P657" s="142"/>
      <c r="Q657" s="142"/>
      <c r="R657" s="142"/>
      <c r="S657" s="142"/>
      <c r="T657" s="142"/>
      <c r="U657" s="159"/>
      <c r="V657" s="156"/>
    </row>
    <row r="658" spans="2:22" ht="33" customHeight="1" x14ac:dyDescent="0.3">
      <c r="B658" s="152"/>
      <c r="C658" s="134" t="e">
        <v>#N/A</v>
      </c>
      <c r="D658" s="136"/>
      <c r="E658" s="153"/>
      <c r="F658" s="320"/>
      <c r="G658" s="233">
        <f t="shared" si="27"/>
        <v>0</v>
      </c>
      <c r="H658" s="233" t="str">
        <f>IF(ISBLANK($D658),"",IF(ISERROR(MATCH($U658,'Ent. Datos'!$V$6:$V$1015,0)),$U658,$W$3))</f>
        <v/>
      </c>
      <c r="I658" s="154"/>
      <c r="J658" s="155"/>
      <c r="K658" s="142"/>
      <c r="L658" s="142"/>
      <c r="M658" s="142"/>
      <c r="N658" s="142"/>
      <c r="O658" s="142"/>
      <c r="P658" s="142"/>
      <c r="Q658" s="142"/>
      <c r="R658" s="142"/>
      <c r="S658" s="142"/>
      <c r="T658" s="142"/>
      <c r="U658" s="159"/>
      <c r="V658" s="156"/>
    </row>
    <row r="659" spans="2:22" ht="33" customHeight="1" x14ac:dyDescent="0.3">
      <c r="B659" s="157"/>
      <c r="C659" s="134" t="e">
        <v>#N/A</v>
      </c>
      <c r="D659" s="136"/>
      <c r="E659" s="145"/>
      <c r="F659" s="321"/>
      <c r="G659" s="233">
        <f t="shared" si="27"/>
        <v>0</v>
      </c>
      <c r="H659" s="233" t="str">
        <f>IF(ISBLANK($D659),"",IF(ISERROR(MATCH($U659,'Ent. Datos'!$V$6:$V$1015,0)),$U659,$W$3))</f>
        <v/>
      </c>
      <c r="I659" s="158"/>
      <c r="J659" s="142"/>
      <c r="K659" s="142"/>
      <c r="L659" s="142"/>
      <c r="M659" s="142"/>
      <c r="N659" s="142"/>
      <c r="O659" s="142"/>
      <c r="P659" s="142"/>
      <c r="Q659" s="142"/>
      <c r="R659" s="142"/>
      <c r="S659" s="142"/>
      <c r="T659" s="142"/>
      <c r="U659" s="159"/>
      <c r="V659" s="156"/>
    </row>
    <row r="660" spans="2:22" ht="33" customHeight="1" x14ac:dyDescent="0.3">
      <c r="B660" s="152"/>
      <c r="C660" s="134" t="e">
        <v>#N/A</v>
      </c>
      <c r="D660" s="136"/>
      <c r="E660" s="153"/>
      <c r="F660" s="320"/>
      <c r="G660" s="233">
        <f t="shared" si="27"/>
        <v>0</v>
      </c>
      <c r="H660" s="233" t="str">
        <f>IF(ISBLANK($D660),"",IF(ISERROR(MATCH($U660,'Ent. Datos'!$V$6:$V$1015,0)),$U660,$W$3))</f>
        <v/>
      </c>
      <c r="I660" s="154"/>
      <c r="J660" s="155"/>
      <c r="K660" s="142"/>
      <c r="L660" s="142"/>
      <c r="M660" s="142"/>
      <c r="N660" s="142"/>
      <c r="O660" s="142"/>
      <c r="P660" s="142"/>
      <c r="Q660" s="142"/>
      <c r="R660" s="142"/>
      <c r="S660" s="142"/>
      <c r="T660" s="142"/>
      <c r="U660" s="159"/>
      <c r="V660" s="156"/>
    </row>
    <row r="661" spans="2:22" ht="33" customHeight="1" x14ac:dyDescent="0.3">
      <c r="B661" s="157"/>
      <c r="C661" s="134" t="e">
        <v>#N/A</v>
      </c>
      <c r="D661" s="136"/>
      <c r="E661" s="145"/>
      <c r="F661" s="321"/>
      <c r="G661" s="233">
        <f t="shared" si="27"/>
        <v>0</v>
      </c>
      <c r="H661" s="233" t="str">
        <f>IF(ISBLANK($D661),"",IF(ISERROR(MATCH($U661,'Ent. Datos'!$V$6:$V$1015,0)),$U661,$W$3))</f>
        <v/>
      </c>
      <c r="I661" s="158"/>
      <c r="J661" s="142"/>
      <c r="K661" s="142"/>
      <c r="L661" s="142"/>
      <c r="M661" s="142"/>
      <c r="N661" s="142"/>
      <c r="O661" s="142"/>
      <c r="P661" s="142"/>
      <c r="Q661" s="142"/>
      <c r="R661" s="142"/>
      <c r="S661" s="142"/>
      <c r="T661" s="142"/>
      <c r="U661" s="159"/>
      <c r="V661" s="156"/>
    </row>
    <row r="662" spans="2:22" ht="33" customHeight="1" x14ac:dyDescent="0.3">
      <c r="B662" s="152"/>
      <c r="C662" s="134" t="e">
        <v>#N/A</v>
      </c>
      <c r="D662" s="136"/>
      <c r="E662" s="153"/>
      <c r="F662" s="320"/>
      <c r="G662" s="233">
        <f t="shared" si="27"/>
        <v>0</v>
      </c>
      <c r="H662" s="233" t="str">
        <f>IF(ISBLANK($D662),"",IF(ISERROR(MATCH($U662,'Ent. Datos'!$V$6:$V$1015,0)),$U662,$W$3))</f>
        <v/>
      </c>
      <c r="I662" s="154"/>
      <c r="J662" s="155"/>
      <c r="K662" s="142"/>
      <c r="L662" s="142"/>
      <c r="M662" s="142"/>
      <c r="N662" s="142"/>
      <c r="O662" s="142"/>
      <c r="P662" s="142"/>
      <c r="Q662" s="142"/>
      <c r="R662" s="142"/>
      <c r="S662" s="142"/>
      <c r="T662" s="142"/>
      <c r="U662" s="159"/>
      <c r="V662" s="156"/>
    </row>
    <row r="663" spans="2:22" ht="33" customHeight="1" x14ac:dyDescent="0.3">
      <c r="B663" s="157"/>
      <c r="C663" s="134" t="e">
        <v>#N/A</v>
      </c>
      <c r="D663" s="136"/>
      <c r="E663" s="145"/>
      <c r="F663" s="321"/>
      <c r="G663" s="233">
        <f t="shared" si="27"/>
        <v>0</v>
      </c>
      <c r="H663" s="233" t="str">
        <f>IF(ISBLANK($D663),"",IF(ISERROR(MATCH($U663,'Ent. Datos'!$V$6:$V$1015,0)),$U663,$W$3))</f>
        <v/>
      </c>
      <c r="I663" s="158"/>
      <c r="J663" s="142"/>
      <c r="K663" s="142"/>
      <c r="L663" s="142"/>
      <c r="M663" s="142"/>
      <c r="N663" s="142"/>
      <c r="O663" s="142"/>
      <c r="P663" s="142"/>
      <c r="Q663" s="142"/>
      <c r="R663" s="142"/>
      <c r="S663" s="142"/>
      <c r="T663" s="142"/>
      <c r="U663" s="159"/>
      <c r="V663" s="156"/>
    </row>
    <row r="664" spans="2:22" ht="33" customHeight="1" x14ac:dyDescent="0.3">
      <c r="B664" s="152"/>
      <c r="C664" s="134" t="e">
        <v>#N/A</v>
      </c>
      <c r="D664" s="136"/>
      <c r="E664" s="153"/>
      <c r="F664" s="320"/>
      <c r="G664" s="233">
        <f t="shared" si="27"/>
        <v>0</v>
      </c>
      <c r="H664" s="233" t="str">
        <f>IF(ISBLANK($D664),"",IF(ISERROR(MATCH($U664,'Ent. Datos'!$V$6:$V$1015,0)),$U664,$W$3))</f>
        <v/>
      </c>
      <c r="I664" s="154"/>
      <c r="J664" s="155"/>
      <c r="K664" s="142"/>
      <c r="L664" s="142"/>
      <c r="M664" s="142"/>
      <c r="N664" s="142"/>
      <c r="O664" s="142"/>
      <c r="P664" s="142"/>
      <c r="Q664" s="142"/>
      <c r="R664" s="142"/>
      <c r="S664" s="142"/>
      <c r="T664" s="142"/>
      <c r="U664" s="159"/>
      <c r="V664" s="156"/>
    </row>
    <row r="665" spans="2:22" ht="33" customHeight="1" x14ac:dyDescent="0.3">
      <c r="B665" s="157"/>
      <c r="C665" s="134" t="e">
        <v>#N/A</v>
      </c>
      <c r="D665" s="136"/>
      <c r="E665" s="145"/>
      <c r="F665" s="321"/>
      <c r="G665" s="233">
        <f t="shared" si="27"/>
        <v>0</v>
      </c>
      <c r="H665" s="233" t="str">
        <f>IF(ISBLANK($D665),"",IF(ISERROR(MATCH($U665,'Ent. Datos'!$V$6:$V$1015,0)),$U665,$W$3))</f>
        <v/>
      </c>
      <c r="I665" s="158"/>
      <c r="J665" s="142"/>
      <c r="K665" s="142"/>
      <c r="L665" s="142"/>
      <c r="M665" s="142"/>
      <c r="N665" s="142"/>
      <c r="O665" s="142"/>
      <c r="P665" s="142"/>
      <c r="Q665" s="142"/>
      <c r="R665" s="142"/>
      <c r="S665" s="142"/>
      <c r="T665" s="142"/>
      <c r="U665" s="159"/>
      <c r="V665" s="156"/>
    </row>
    <row r="666" spans="2:22" ht="33" customHeight="1" x14ac:dyDescent="0.3">
      <c r="B666" s="152"/>
      <c r="C666" s="134" t="e">
        <v>#N/A</v>
      </c>
      <c r="D666" s="136"/>
      <c r="E666" s="153"/>
      <c r="F666" s="320"/>
      <c r="G666" s="233">
        <f t="shared" si="27"/>
        <v>0</v>
      </c>
      <c r="H666" s="233" t="str">
        <f>IF(ISBLANK($D666),"",IF(ISERROR(MATCH($U666,'Ent. Datos'!$V$6:$V$1015,0)),$U666,$W$3))</f>
        <v/>
      </c>
      <c r="I666" s="154"/>
      <c r="J666" s="155"/>
      <c r="K666" s="142"/>
      <c r="L666" s="142"/>
      <c r="M666" s="142"/>
      <c r="N666" s="142"/>
      <c r="O666" s="142"/>
      <c r="P666" s="142"/>
      <c r="Q666" s="142"/>
      <c r="R666" s="142"/>
      <c r="S666" s="142"/>
      <c r="T666" s="142"/>
      <c r="U666" s="159"/>
      <c r="V666" s="156"/>
    </row>
    <row r="667" spans="2:22" ht="33" customHeight="1" x14ac:dyDescent="0.3">
      <c r="B667" s="157"/>
      <c r="C667" s="134" t="e">
        <v>#N/A</v>
      </c>
      <c r="D667" s="136"/>
      <c r="E667" s="145"/>
      <c r="F667" s="321"/>
      <c r="G667" s="233">
        <f t="shared" si="27"/>
        <v>0</v>
      </c>
      <c r="H667" s="233" t="str">
        <f>IF(ISBLANK($D667),"",IF(ISERROR(MATCH($U667,'Ent. Datos'!$V$6:$V$1015,0)),$U667,$W$3))</f>
        <v/>
      </c>
      <c r="I667" s="158"/>
      <c r="J667" s="142"/>
      <c r="K667" s="142"/>
      <c r="L667" s="142"/>
      <c r="M667" s="142"/>
      <c r="N667" s="142"/>
      <c r="O667" s="142"/>
      <c r="P667" s="142"/>
      <c r="Q667" s="142"/>
      <c r="R667" s="142"/>
      <c r="S667" s="142"/>
      <c r="T667" s="142"/>
      <c r="U667" s="159"/>
      <c r="V667" s="156"/>
    </row>
    <row r="668" spans="2:22" ht="33" customHeight="1" x14ac:dyDescent="0.3">
      <c r="B668" s="152"/>
      <c r="C668" s="134" t="e">
        <v>#N/A</v>
      </c>
      <c r="D668" s="136"/>
      <c r="E668" s="153"/>
      <c r="F668" s="320"/>
      <c r="G668" s="233">
        <f t="shared" si="27"/>
        <v>0</v>
      </c>
      <c r="H668" s="233" t="str">
        <f>IF(ISBLANK($D668),"",IF(ISERROR(MATCH($U668,'Ent. Datos'!$V$6:$V$1015,0)),$U668,$W$3))</f>
        <v/>
      </c>
      <c r="I668" s="154"/>
      <c r="J668" s="155"/>
      <c r="K668" s="142"/>
      <c r="L668" s="142"/>
      <c r="M668" s="142"/>
      <c r="N668" s="142"/>
      <c r="O668" s="142"/>
      <c r="P668" s="142"/>
      <c r="Q668" s="142"/>
      <c r="R668" s="142"/>
      <c r="S668" s="142"/>
      <c r="T668" s="142"/>
      <c r="U668" s="159"/>
      <c r="V668" s="156"/>
    </row>
    <row r="669" spans="2:22" ht="33" customHeight="1" x14ac:dyDescent="0.3">
      <c r="B669" s="157"/>
      <c r="C669" s="134" t="e">
        <v>#N/A</v>
      </c>
      <c r="D669" s="136"/>
      <c r="E669" s="145"/>
      <c r="F669" s="321"/>
      <c r="G669" s="233">
        <f t="shared" si="27"/>
        <v>0</v>
      </c>
      <c r="H669" s="233" t="str">
        <f>IF(ISBLANK($D669),"",IF(ISERROR(MATCH($U669,'Ent. Datos'!$V$6:$V$1015,0)),$U669,$W$3))</f>
        <v/>
      </c>
      <c r="I669" s="158"/>
      <c r="J669" s="142"/>
      <c r="K669" s="142"/>
      <c r="L669" s="142"/>
      <c r="M669" s="142"/>
      <c r="N669" s="142"/>
      <c r="O669" s="142"/>
      <c r="P669" s="142"/>
      <c r="Q669" s="142"/>
      <c r="R669" s="142"/>
      <c r="S669" s="142"/>
      <c r="T669" s="142"/>
      <c r="U669" s="159"/>
      <c r="V669" s="156"/>
    </row>
    <row r="670" spans="2:22" ht="33" customHeight="1" x14ac:dyDescent="0.3">
      <c r="B670" s="152"/>
      <c r="C670" s="134" t="e">
        <v>#N/A</v>
      </c>
      <c r="D670" s="136"/>
      <c r="E670" s="153"/>
      <c r="F670" s="320"/>
      <c r="G670" s="233">
        <f t="shared" si="27"/>
        <v>0</v>
      </c>
      <c r="H670" s="233" t="str">
        <f>IF(ISBLANK($D670),"",IF(ISERROR(MATCH($U670,'Ent. Datos'!$V$6:$V$1015,0)),$U670,$W$3))</f>
        <v/>
      </c>
      <c r="I670" s="154"/>
      <c r="J670" s="155"/>
      <c r="K670" s="142"/>
      <c r="L670" s="142"/>
      <c r="M670" s="142"/>
      <c r="N670" s="142"/>
      <c r="O670" s="142"/>
      <c r="P670" s="142"/>
      <c r="Q670" s="142"/>
      <c r="R670" s="142"/>
      <c r="S670" s="142"/>
      <c r="T670" s="142"/>
      <c r="U670" s="159"/>
      <c r="V670" s="156"/>
    </row>
    <row r="671" spans="2:22" ht="33" customHeight="1" x14ac:dyDescent="0.3">
      <c r="B671" s="157"/>
      <c r="C671" s="134" t="e">
        <v>#N/A</v>
      </c>
      <c r="D671" s="136"/>
      <c r="E671" s="145"/>
      <c r="F671" s="321"/>
      <c r="G671" s="233">
        <f t="shared" si="27"/>
        <v>0</v>
      </c>
      <c r="H671" s="233" t="str">
        <f>IF(ISBLANK($D671),"",IF(ISERROR(MATCH($U671,'Ent. Datos'!$V$6:$V$1015,0)),$U671,$W$3))</f>
        <v/>
      </c>
      <c r="I671" s="158"/>
      <c r="J671" s="142"/>
      <c r="K671" s="142"/>
      <c r="L671" s="142"/>
      <c r="M671" s="142"/>
      <c r="N671" s="142"/>
      <c r="O671" s="142"/>
      <c r="P671" s="142"/>
      <c r="Q671" s="142"/>
      <c r="R671" s="142"/>
      <c r="S671" s="142"/>
      <c r="T671" s="142"/>
      <c r="U671" s="159"/>
      <c r="V671" s="156"/>
    </row>
    <row r="672" spans="2:22" ht="33" customHeight="1" x14ac:dyDescent="0.3">
      <c r="B672" s="152"/>
      <c r="C672" s="134" t="e">
        <v>#N/A</v>
      </c>
      <c r="D672" s="136"/>
      <c r="E672" s="153"/>
      <c r="F672" s="320"/>
      <c r="G672" s="233">
        <f t="shared" si="27"/>
        <v>0</v>
      </c>
      <c r="H672" s="233" t="str">
        <f>IF(ISBLANK($D672),"",IF(ISERROR(MATCH($U672,'Ent. Datos'!$V$6:$V$1015,0)),$U672,$W$3))</f>
        <v/>
      </c>
      <c r="I672" s="154"/>
      <c r="J672" s="155"/>
      <c r="K672" s="142"/>
      <c r="L672" s="142"/>
      <c r="M672" s="142"/>
      <c r="N672" s="142"/>
      <c r="O672" s="142"/>
      <c r="P672" s="142"/>
      <c r="Q672" s="142"/>
      <c r="R672" s="142"/>
      <c r="S672" s="142"/>
      <c r="T672" s="142"/>
      <c r="U672" s="159"/>
      <c r="V672" s="156"/>
    </row>
    <row r="673" spans="2:22" ht="33" customHeight="1" x14ac:dyDescent="0.3">
      <c r="B673" s="157"/>
      <c r="C673" s="134" t="e">
        <v>#N/A</v>
      </c>
      <c r="D673" s="136"/>
      <c r="E673" s="145"/>
      <c r="F673" s="321"/>
      <c r="G673" s="233">
        <f t="shared" si="27"/>
        <v>0</v>
      </c>
      <c r="H673" s="233" t="str">
        <f>IF(ISBLANK($D673),"",IF(ISERROR(MATCH($U673,'Ent. Datos'!$V$6:$V$1015,0)),$U673,$W$3))</f>
        <v/>
      </c>
      <c r="I673" s="158"/>
      <c r="J673" s="142"/>
      <c r="K673" s="142"/>
      <c r="L673" s="142"/>
      <c r="M673" s="142"/>
      <c r="N673" s="142"/>
      <c r="O673" s="142"/>
      <c r="P673" s="142"/>
      <c r="Q673" s="142"/>
      <c r="R673" s="142"/>
      <c r="S673" s="142"/>
      <c r="T673" s="142"/>
      <c r="U673" s="159"/>
      <c r="V673" s="156"/>
    </row>
    <row r="674" spans="2:22" ht="33" customHeight="1" x14ac:dyDescent="0.3">
      <c r="B674" s="152"/>
      <c r="C674" s="134" t="e">
        <v>#N/A</v>
      </c>
      <c r="D674" s="136"/>
      <c r="E674" s="153"/>
      <c r="F674" s="320"/>
      <c r="G674" s="233">
        <f t="shared" si="27"/>
        <v>0</v>
      </c>
      <c r="H674" s="233" t="str">
        <f>IF(ISBLANK($D674),"",IF(ISERROR(MATCH($U674,'Ent. Datos'!$V$6:$V$1015,0)),$U674,$W$3))</f>
        <v/>
      </c>
      <c r="I674" s="154"/>
      <c r="J674" s="155"/>
      <c r="K674" s="142"/>
      <c r="L674" s="142"/>
      <c r="M674" s="142"/>
      <c r="N674" s="142"/>
      <c r="O674" s="142"/>
      <c r="P674" s="142"/>
      <c r="Q674" s="142"/>
      <c r="R674" s="142"/>
      <c r="S674" s="142"/>
      <c r="T674" s="142"/>
      <c r="U674" s="159"/>
      <c r="V674" s="156"/>
    </row>
    <row r="675" spans="2:22" ht="33" customHeight="1" x14ac:dyDescent="0.3">
      <c r="B675" s="157"/>
      <c r="C675" s="134" t="e">
        <v>#N/A</v>
      </c>
      <c r="D675" s="136"/>
      <c r="E675" s="145"/>
      <c r="F675" s="321"/>
      <c r="G675" s="233">
        <f t="shared" si="27"/>
        <v>0</v>
      </c>
      <c r="H675" s="233" t="str">
        <f>IF(ISBLANK($D675),"",IF(ISERROR(MATCH($U675,'Ent. Datos'!$V$6:$V$1015,0)),$U675,$W$3))</f>
        <v/>
      </c>
      <c r="I675" s="158"/>
      <c r="J675" s="142"/>
      <c r="K675" s="142"/>
      <c r="L675" s="142"/>
      <c r="M675" s="142"/>
      <c r="N675" s="142"/>
      <c r="O675" s="142"/>
      <c r="P675" s="142"/>
      <c r="Q675" s="142"/>
      <c r="R675" s="142"/>
      <c r="S675" s="142"/>
      <c r="T675" s="142"/>
      <c r="U675" s="159"/>
      <c r="V675" s="156"/>
    </row>
    <row r="676" spans="2:22" ht="33" customHeight="1" x14ac:dyDescent="0.3">
      <c r="B676" s="152"/>
      <c r="C676" s="134" t="e">
        <v>#N/A</v>
      </c>
      <c r="D676" s="136"/>
      <c r="E676" s="153"/>
      <c r="F676" s="320"/>
      <c r="G676" s="233">
        <f t="shared" si="27"/>
        <v>0</v>
      </c>
      <c r="H676" s="233" t="str">
        <f>IF(ISBLANK($D676),"",IF(ISERROR(MATCH($U676,'Ent. Datos'!$V$6:$V$1015,0)),$U676,$W$3))</f>
        <v/>
      </c>
      <c r="I676" s="154"/>
      <c r="J676" s="155"/>
      <c r="K676" s="142"/>
      <c r="L676" s="142"/>
      <c r="M676" s="142"/>
      <c r="N676" s="142"/>
      <c r="O676" s="142"/>
      <c r="P676" s="142"/>
      <c r="Q676" s="142"/>
      <c r="R676" s="142"/>
      <c r="S676" s="142"/>
      <c r="T676" s="142"/>
      <c r="U676" s="159"/>
      <c r="V676" s="156"/>
    </row>
    <row r="677" spans="2:22" ht="33" customHeight="1" x14ac:dyDescent="0.3">
      <c r="B677" s="157"/>
      <c r="C677" s="134" t="e">
        <v>#N/A</v>
      </c>
      <c r="D677" s="136"/>
      <c r="E677" s="145"/>
      <c r="F677" s="321"/>
      <c r="G677" s="233">
        <f t="shared" si="27"/>
        <v>0</v>
      </c>
      <c r="H677" s="233" t="str">
        <f>IF(ISBLANK($D677),"",IF(ISERROR(MATCH($U677,'Ent. Datos'!$V$6:$V$1015,0)),$U677,$W$3))</f>
        <v/>
      </c>
      <c r="I677" s="158"/>
      <c r="J677" s="142"/>
      <c r="K677" s="142"/>
      <c r="L677" s="142"/>
      <c r="M677" s="142"/>
      <c r="N677" s="142"/>
      <c r="O677" s="142"/>
      <c r="P677" s="142"/>
      <c r="Q677" s="142"/>
      <c r="R677" s="142"/>
      <c r="S677" s="142"/>
      <c r="T677" s="142"/>
      <c r="U677" s="159"/>
      <c r="V677" s="156"/>
    </row>
    <row r="678" spans="2:22" ht="33" customHeight="1" x14ac:dyDescent="0.3">
      <c r="B678" s="152"/>
      <c r="C678" s="134" t="e">
        <v>#N/A</v>
      </c>
      <c r="D678" s="136"/>
      <c r="E678" s="153"/>
      <c r="F678" s="320"/>
      <c r="G678" s="233">
        <f t="shared" si="27"/>
        <v>0</v>
      </c>
      <c r="H678" s="233" t="str">
        <f>IF(ISBLANK($D678),"",IF(ISERROR(MATCH($U678,'Ent. Datos'!$V$6:$V$1015,0)),$U678,$W$3))</f>
        <v/>
      </c>
      <c r="I678" s="154"/>
      <c r="J678" s="155"/>
      <c r="K678" s="142"/>
      <c r="L678" s="142"/>
      <c r="M678" s="142"/>
      <c r="N678" s="142"/>
      <c r="O678" s="142"/>
      <c r="P678" s="142"/>
      <c r="Q678" s="142"/>
      <c r="R678" s="142"/>
      <c r="S678" s="142"/>
      <c r="T678" s="142"/>
      <c r="U678" s="159"/>
      <c r="V678" s="156"/>
    </row>
    <row r="679" spans="2:22" ht="33" customHeight="1" x14ac:dyDescent="0.3">
      <c r="B679" s="157"/>
      <c r="C679" s="134" t="e">
        <v>#N/A</v>
      </c>
      <c r="D679" s="136"/>
      <c r="E679" s="145"/>
      <c r="F679" s="321"/>
      <c r="G679" s="233">
        <f t="shared" si="27"/>
        <v>0</v>
      </c>
      <c r="H679" s="233" t="str">
        <f>IF(ISBLANK($D679),"",IF(ISERROR(MATCH($U679,'Ent. Datos'!$V$6:$V$1015,0)),$U679,$W$3))</f>
        <v/>
      </c>
      <c r="I679" s="158"/>
      <c r="J679" s="142"/>
      <c r="K679" s="142"/>
      <c r="L679" s="142"/>
      <c r="M679" s="142"/>
      <c r="N679" s="142"/>
      <c r="O679" s="142"/>
      <c r="P679" s="142"/>
      <c r="Q679" s="142"/>
      <c r="R679" s="142"/>
      <c r="S679" s="142"/>
      <c r="T679" s="142"/>
      <c r="U679" s="159"/>
      <c r="V679" s="156"/>
    </row>
    <row r="680" spans="2:22" ht="33" customHeight="1" x14ac:dyDescent="0.3">
      <c r="B680" s="152"/>
      <c r="C680" s="134" t="e">
        <v>#N/A</v>
      </c>
      <c r="D680" s="136"/>
      <c r="E680" s="153"/>
      <c r="F680" s="320"/>
      <c r="G680" s="233">
        <f t="shared" si="27"/>
        <v>0</v>
      </c>
      <c r="H680" s="233" t="str">
        <f>IF(ISBLANK($D680),"",IF(ISERROR(MATCH($U680,'Ent. Datos'!$V$6:$V$1015,0)),$U680,$W$3))</f>
        <v/>
      </c>
      <c r="I680" s="154"/>
      <c r="J680" s="155"/>
      <c r="K680" s="142"/>
      <c r="L680" s="142"/>
      <c r="M680" s="142"/>
      <c r="N680" s="142"/>
      <c r="O680" s="142"/>
      <c r="P680" s="142"/>
      <c r="Q680" s="142"/>
      <c r="R680" s="142"/>
      <c r="S680" s="142"/>
      <c r="T680" s="142"/>
      <c r="U680" s="159"/>
      <c r="V680" s="156"/>
    </row>
    <row r="681" spans="2:22" ht="33" customHeight="1" x14ac:dyDescent="0.3">
      <c r="B681" s="157"/>
      <c r="C681" s="134" t="e">
        <v>#N/A</v>
      </c>
      <c r="D681" s="136"/>
      <c r="E681" s="145"/>
      <c r="F681" s="321"/>
      <c r="G681" s="233">
        <f t="shared" si="27"/>
        <v>0</v>
      </c>
      <c r="H681" s="233" t="str">
        <f>IF(ISBLANK($D681),"",IF(ISERROR(MATCH($U681,'Ent. Datos'!$V$6:$V$1015,0)),$U681,$W$3))</f>
        <v/>
      </c>
      <c r="I681" s="158"/>
      <c r="J681" s="142"/>
      <c r="K681" s="142"/>
      <c r="L681" s="142"/>
      <c r="M681" s="142"/>
      <c r="N681" s="142"/>
      <c r="O681" s="142"/>
      <c r="P681" s="142"/>
      <c r="Q681" s="142"/>
      <c r="R681" s="142"/>
      <c r="S681" s="142"/>
      <c r="T681" s="142"/>
      <c r="U681" s="159"/>
      <c r="V681" s="156"/>
    </row>
    <row r="682" spans="2:22" ht="33" customHeight="1" x14ac:dyDescent="0.3">
      <c r="B682" s="152"/>
      <c r="C682" s="134" t="e">
        <v>#N/A</v>
      </c>
      <c r="D682" s="136"/>
      <c r="E682" s="153"/>
      <c r="F682" s="320"/>
      <c r="G682" s="233">
        <f t="shared" si="27"/>
        <v>0</v>
      </c>
      <c r="H682" s="233" t="str">
        <f>IF(ISBLANK($D682),"",IF(ISERROR(MATCH($U682,'Ent. Datos'!$V$6:$V$1015,0)),$U682,$W$3))</f>
        <v/>
      </c>
      <c r="I682" s="154"/>
      <c r="J682" s="155"/>
      <c r="K682" s="142"/>
      <c r="L682" s="142"/>
      <c r="M682" s="142"/>
      <c r="N682" s="142"/>
      <c r="O682" s="142"/>
      <c r="P682" s="142"/>
      <c r="Q682" s="142"/>
      <c r="R682" s="142"/>
      <c r="S682" s="142"/>
      <c r="T682" s="142"/>
      <c r="U682" s="159"/>
      <c r="V682" s="156"/>
    </row>
    <row r="683" spans="2:22" ht="33" customHeight="1" x14ac:dyDescent="0.3">
      <c r="B683" s="157"/>
      <c r="C683" s="134" t="e">
        <v>#N/A</v>
      </c>
      <c r="D683" s="136"/>
      <c r="E683" s="145"/>
      <c r="F683" s="321"/>
      <c r="G683" s="233">
        <f t="shared" si="27"/>
        <v>0</v>
      </c>
      <c r="H683" s="233" t="str">
        <f>IF(ISBLANK($D683),"",IF(ISERROR(MATCH($U683,'Ent. Datos'!$V$6:$V$1015,0)),$U683,$W$3))</f>
        <v/>
      </c>
      <c r="I683" s="158"/>
      <c r="J683" s="142"/>
      <c r="K683" s="142"/>
      <c r="L683" s="142"/>
      <c r="M683" s="142"/>
      <c r="N683" s="142"/>
      <c r="O683" s="142"/>
      <c r="P683" s="142"/>
      <c r="Q683" s="142"/>
      <c r="R683" s="142"/>
      <c r="S683" s="142"/>
      <c r="T683" s="142"/>
      <c r="U683" s="159"/>
      <c r="V683" s="156"/>
    </row>
    <row r="684" spans="2:22" ht="33" customHeight="1" x14ac:dyDescent="0.3">
      <c r="B684" s="152"/>
      <c r="C684" s="134" t="e">
        <v>#N/A</v>
      </c>
      <c r="D684" s="136"/>
      <c r="E684" s="153"/>
      <c r="F684" s="320"/>
      <c r="G684" s="233">
        <f t="shared" si="27"/>
        <v>0</v>
      </c>
      <c r="H684" s="233" t="str">
        <f>IF(ISBLANK($D684),"",IF(ISERROR(MATCH($U684,'Ent. Datos'!$V$6:$V$1015,0)),$U684,$W$3))</f>
        <v/>
      </c>
      <c r="I684" s="154"/>
      <c r="J684" s="155"/>
      <c r="K684" s="142"/>
      <c r="L684" s="142"/>
      <c r="M684" s="142"/>
      <c r="N684" s="142"/>
      <c r="O684" s="142"/>
      <c r="P684" s="142"/>
      <c r="Q684" s="142"/>
      <c r="R684" s="142"/>
      <c r="S684" s="142"/>
      <c r="T684" s="142"/>
      <c r="U684" s="159"/>
      <c r="V684" s="156"/>
    </row>
    <row r="685" spans="2:22" ht="33" customHeight="1" x14ac:dyDescent="0.3">
      <c r="B685" s="157"/>
      <c r="C685" s="134" t="e">
        <v>#N/A</v>
      </c>
      <c r="D685" s="136"/>
      <c r="E685" s="145"/>
      <c r="F685" s="321"/>
      <c r="G685" s="233">
        <f t="shared" si="27"/>
        <v>0</v>
      </c>
      <c r="H685" s="233" t="str">
        <f>IF(ISBLANK($D685),"",IF(ISERROR(MATCH($U685,'Ent. Datos'!$V$6:$V$1015,0)),$U685,$W$3))</f>
        <v/>
      </c>
      <c r="I685" s="158"/>
      <c r="J685" s="142"/>
      <c r="K685" s="142"/>
      <c r="L685" s="142"/>
      <c r="M685" s="142"/>
      <c r="N685" s="142"/>
      <c r="O685" s="142"/>
      <c r="P685" s="142"/>
      <c r="Q685" s="142"/>
      <c r="R685" s="142"/>
      <c r="S685" s="142"/>
      <c r="T685" s="142"/>
      <c r="U685" s="159"/>
      <c r="V685" s="156"/>
    </row>
    <row r="686" spans="2:22" ht="33" customHeight="1" x14ac:dyDescent="0.3">
      <c r="B686" s="152"/>
      <c r="C686" s="134" t="e">
        <v>#N/A</v>
      </c>
      <c r="D686" s="136"/>
      <c r="E686" s="153"/>
      <c r="F686" s="320"/>
      <c r="G686" s="233">
        <f t="shared" si="27"/>
        <v>0</v>
      </c>
      <c r="H686" s="233" t="str">
        <f>IF(ISBLANK($D686),"",IF(ISERROR(MATCH($U686,'Ent. Datos'!$V$6:$V$1015,0)),$U686,$W$3))</f>
        <v/>
      </c>
      <c r="I686" s="154"/>
      <c r="J686" s="155"/>
      <c r="K686" s="142"/>
      <c r="L686" s="142"/>
      <c r="M686" s="142"/>
      <c r="N686" s="142"/>
      <c r="O686" s="142"/>
      <c r="P686" s="142"/>
      <c r="Q686" s="142"/>
      <c r="R686" s="142"/>
      <c r="S686" s="142"/>
      <c r="T686" s="142"/>
      <c r="U686" s="159"/>
      <c r="V686" s="156"/>
    </row>
    <row r="687" spans="2:22" ht="33" customHeight="1" x14ac:dyDescent="0.3">
      <c r="B687" s="157"/>
      <c r="C687" s="134" t="e">
        <v>#N/A</v>
      </c>
      <c r="D687" s="136"/>
      <c r="E687" s="145"/>
      <c r="F687" s="321"/>
      <c r="G687" s="233">
        <f t="shared" si="27"/>
        <v>0</v>
      </c>
      <c r="H687" s="233" t="str">
        <f>IF(ISBLANK($D687),"",IF(ISERROR(MATCH($U687,'Ent. Datos'!$V$6:$V$1015,0)),$U687,$W$3))</f>
        <v/>
      </c>
      <c r="I687" s="158"/>
      <c r="J687" s="142"/>
      <c r="K687" s="142"/>
      <c r="L687" s="142"/>
      <c r="M687" s="142"/>
      <c r="N687" s="142"/>
      <c r="O687" s="142"/>
      <c r="P687" s="142"/>
      <c r="Q687" s="142"/>
      <c r="R687" s="142"/>
      <c r="S687" s="142"/>
      <c r="T687" s="142"/>
      <c r="U687" s="159"/>
      <c r="V687" s="156"/>
    </row>
    <row r="688" spans="2:22" ht="33" customHeight="1" x14ac:dyDescent="0.3">
      <c r="B688" s="152"/>
      <c r="C688" s="134" t="e">
        <v>#N/A</v>
      </c>
      <c r="D688" s="136"/>
      <c r="E688" s="153"/>
      <c r="F688" s="320"/>
      <c r="G688" s="233">
        <f t="shared" si="27"/>
        <v>0</v>
      </c>
      <c r="H688" s="233" t="str">
        <f>IF(ISBLANK($D688),"",IF(ISERROR(MATCH($U688,'Ent. Datos'!$V$6:$V$1015,0)),$U688,$W$3))</f>
        <v/>
      </c>
      <c r="I688" s="154"/>
      <c r="J688" s="155"/>
      <c r="K688" s="142"/>
      <c r="L688" s="142"/>
      <c r="M688" s="142"/>
      <c r="N688" s="142"/>
      <c r="O688" s="142"/>
      <c r="P688" s="142"/>
      <c r="Q688" s="142"/>
      <c r="R688" s="142"/>
      <c r="S688" s="142"/>
      <c r="T688" s="142"/>
      <c r="U688" s="159"/>
      <c r="V688" s="156"/>
    </row>
    <row r="689" spans="2:22" ht="33" customHeight="1" x14ac:dyDescent="0.3">
      <c r="B689" s="157"/>
      <c r="C689" s="134" t="e">
        <v>#N/A</v>
      </c>
      <c r="D689" s="136"/>
      <c r="E689" s="145"/>
      <c r="F689" s="321"/>
      <c r="G689" s="233">
        <f t="shared" si="27"/>
        <v>0</v>
      </c>
      <c r="H689" s="233" t="str">
        <f>IF(ISBLANK($D689),"",IF(ISERROR(MATCH($U689,'Ent. Datos'!$V$6:$V$1015,0)),$U689,$W$3))</f>
        <v/>
      </c>
      <c r="I689" s="158"/>
      <c r="J689" s="142"/>
      <c r="K689" s="142"/>
      <c r="L689" s="142"/>
      <c r="M689" s="142"/>
      <c r="N689" s="142"/>
      <c r="O689" s="142"/>
      <c r="P689" s="142"/>
      <c r="Q689" s="142"/>
      <c r="R689" s="142"/>
      <c r="S689" s="142"/>
      <c r="T689" s="142"/>
      <c r="U689" s="159"/>
      <c r="V689" s="156"/>
    </row>
    <row r="690" spans="2:22" ht="33" customHeight="1" x14ac:dyDescent="0.3">
      <c r="B690" s="152"/>
      <c r="C690" s="134" t="e">
        <v>#N/A</v>
      </c>
      <c r="D690" s="136"/>
      <c r="E690" s="153"/>
      <c r="F690" s="320"/>
      <c r="G690" s="233">
        <f t="shared" si="27"/>
        <v>0</v>
      </c>
      <c r="H690" s="233" t="str">
        <f>IF(ISBLANK($D690),"",IF(ISERROR(MATCH($U690,'Ent. Datos'!$V$6:$V$1015,0)),$U690,$W$3))</f>
        <v/>
      </c>
      <c r="I690" s="154"/>
      <c r="J690" s="155"/>
      <c r="K690" s="142"/>
      <c r="L690" s="142"/>
      <c r="M690" s="142"/>
      <c r="N690" s="142"/>
      <c r="O690" s="142"/>
      <c r="P690" s="142"/>
      <c r="Q690" s="142"/>
      <c r="R690" s="142"/>
      <c r="S690" s="142"/>
      <c r="T690" s="142"/>
      <c r="U690" s="159"/>
      <c r="V690" s="156"/>
    </row>
    <row r="691" spans="2:22" ht="33" customHeight="1" x14ac:dyDescent="0.3">
      <c r="B691" s="157"/>
      <c r="C691" s="134" t="e">
        <v>#N/A</v>
      </c>
      <c r="D691" s="136"/>
      <c r="E691" s="145"/>
      <c r="F691" s="321"/>
      <c r="G691" s="233">
        <f t="shared" si="27"/>
        <v>0</v>
      </c>
      <c r="H691" s="233" t="str">
        <f>IF(ISBLANK($D691),"",IF(ISERROR(MATCH($U691,'Ent. Datos'!$V$6:$V$1015,0)),$U691,$W$3))</f>
        <v/>
      </c>
      <c r="I691" s="158"/>
      <c r="J691" s="142"/>
      <c r="K691" s="142"/>
      <c r="L691" s="142"/>
      <c r="M691" s="142"/>
      <c r="N691" s="142"/>
      <c r="O691" s="142"/>
      <c r="P691" s="142"/>
      <c r="Q691" s="142"/>
      <c r="R691" s="142"/>
      <c r="S691" s="142"/>
      <c r="T691" s="142"/>
      <c r="U691" s="159"/>
      <c r="V691" s="156"/>
    </row>
    <row r="692" spans="2:22" ht="33" customHeight="1" x14ac:dyDescent="0.3">
      <c r="B692" s="152"/>
      <c r="C692" s="134" t="e">
        <v>#N/A</v>
      </c>
      <c r="D692" s="136"/>
      <c r="E692" s="153"/>
      <c r="F692" s="320"/>
      <c r="G692" s="233">
        <f t="shared" si="27"/>
        <v>0</v>
      </c>
      <c r="H692" s="233" t="str">
        <f>IF(ISBLANK($D692),"",IF(ISERROR(MATCH($U692,'Ent. Datos'!$V$6:$V$1015,0)),$U692,$W$3))</f>
        <v/>
      </c>
      <c r="I692" s="154"/>
      <c r="J692" s="155"/>
      <c r="K692" s="142"/>
      <c r="L692" s="142"/>
      <c r="M692" s="142"/>
      <c r="N692" s="142"/>
      <c r="O692" s="142"/>
      <c r="P692" s="142"/>
      <c r="Q692" s="142"/>
      <c r="R692" s="142"/>
      <c r="S692" s="142"/>
      <c r="T692" s="142"/>
      <c r="U692" s="159"/>
      <c r="V692" s="156"/>
    </row>
    <row r="693" spans="2:22" ht="33" customHeight="1" x14ac:dyDescent="0.3">
      <c r="B693" s="157"/>
      <c r="C693" s="134" t="e">
        <v>#N/A</v>
      </c>
      <c r="D693" s="136"/>
      <c r="E693" s="145"/>
      <c r="F693" s="321"/>
      <c r="G693" s="233">
        <f t="shared" si="27"/>
        <v>0</v>
      </c>
      <c r="H693" s="233" t="str">
        <f>IF(ISBLANK($D693),"",IF(ISERROR(MATCH($U693,'Ent. Datos'!$V$6:$V$1015,0)),$U693,$W$3))</f>
        <v/>
      </c>
      <c r="I693" s="158"/>
      <c r="J693" s="142"/>
      <c r="K693" s="142"/>
      <c r="L693" s="142"/>
      <c r="M693" s="142"/>
      <c r="N693" s="142"/>
      <c r="O693" s="142"/>
      <c r="P693" s="142"/>
      <c r="Q693" s="142"/>
      <c r="R693" s="142"/>
      <c r="S693" s="142"/>
      <c r="T693" s="142"/>
      <c r="U693" s="159"/>
      <c r="V693" s="156"/>
    </row>
    <row r="694" spans="2:22" ht="33" customHeight="1" x14ac:dyDescent="0.3">
      <c r="B694" s="152"/>
      <c r="C694" s="134" t="e">
        <v>#N/A</v>
      </c>
      <c r="D694" s="136"/>
      <c r="E694" s="153"/>
      <c r="F694" s="320"/>
      <c r="G694" s="233">
        <f t="shared" si="27"/>
        <v>0</v>
      </c>
      <c r="H694" s="233" t="str">
        <f>IF(ISBLANK($D694),"",IF(ISERROR(MATCH($U694,'Ent. Datos'!$V$6:$V$1015,0)),$U694,$W$3))</f>
        <v/>
      </c>
      <c r="I694" s="154"/>
      <c r="J694" s="155"/>
      <c r="K694" s="142"/>
      <c r="L694" s="142"/>
      <c r="M694" s="142"/>
      <c r="N694" s="142"/>
      <c r="O694" s="142"/>
      <c r="P694" s="142"/>
      <c r="Q694" s="142"/>
      <c r="R694" s="142"/>
      <c r="S694" s="142"/>
      <c r="T694" s="142"/>
      <c r="U694" s="159"/>
      <c r="V694" s="156"/>
    </row>
    <row r="695" spans="2:22" ht="33" customHeight="1" x14ac:dyDescent="0.3">
      <c r="B695" s="157"/>
      <c r="C695" s="134" t="e">
        <v>#N/A</v>
      </c>
      <c r="D695" s="136"/>
      <c r="E695" s="145"/>
      <c r="F695" s="321"/>
      <c r="G695" s="233">
        <f t="shared" si="27"/>
        <v>0</v>
      </c>
      <c r="H695" s="233" t="str">
        <f>IF(ISBLANK($D695),"",IF(ISERROR(MATCH($U695,'Ent. Datos'!$V$6:$V$1015,0)),$U695,$W$3))</f>
        <v/>
      </c>
      <c r="I695" s="158"/>
      <c r="J695" s="142"/>
      <c r="K695" s="142"/>
      <c r="L695" s="142"/>
      <c r="M695" s="142"/>
      <c r="N695" s="142"/>
      <c r="O695" s="142"/>
      <c r="P695" s="142"/>
      <c r="Q695" s="142"/>
      <c r="R695" s="142"/>
      <c r="S695" s="142"/>
      <c r="T695" s="142"/>
      <c r="U695" s="159"/>
      <c r="V695" s="156"/>
    </row>
    <row r="696" spans="2:22" ht="33" customHeight="1" x14ac:dyDescent="0.3">
      <c r="B696" s="152"/>
      <c r="C696" s="134" t="e">
        <v>#N/A</v>
      </c>
      <c r="D696" s="136"/>
      <c r="E696" s="153"/>
      <c r="F696" s="320"/>
      <c r="G696" s="233">
        <f t="shared" si="27"/>
        <v>0</v>
      </c>
      <c r="H696" s="233" t="str">
        <f>IF(ISBLANK($D696),"",IF(ISERROR(MATCH($U696,'Ent. Datos'!$V$6:$V$1015,0)),$U696,$W$3))</f>
        <v/>
      </c>
      <c r="I696" s="154"/>
      <c r="J696" s="155"/>
      <c r="K696" s="142"/>
      <c r="L696" s="142"/>
      <c r="M696" s="142"/>
      <c r="N696" s="142"/>
      <c r="O696" s="142"/>
      <c r="P696" s="142"/>
      <c r="Q696" s="142"/>
      <c r="R696" s="142"/>
      <c r="S696" s="142"/>
      <c r="T696" s="142"/>
      <c r="U696" s="159"/>
      <c r="V696" s="156"/>
    </row>
    <row r="697" spans="2:22" ht="33" customHeight="1" x14ac:dyDescent="0.3">
      <c r="B697" s="157"/>
      <c r="C697" s="134" t="e">
        <v>#N/A</v>
      </c>
      <c r="D697" s="136"/>
      <c r="E697" s="145"/>
      <c r="F697" s="321"/>
      <c r="G697" s="233">
        <f t="shared" si="27"/>
        <v>0</v>
      </c>
      <c r="H697" s="233" t="str">
        <f>IF(ISBLANK($D697),"",IF(ISERROR(MATCH($U697,'Ent. Datos'!$V$6:$V$1015,0)),$U697,$W$3))</f>
        <v/>
      </c>
      <c r="I697" s="158"/>
      <c r="J697" s="142"/>
      <c r="K697" s="142"/>
      <c r="L697" s="142"/>
      <c r="M697" s="142"/>
      <c r="N697" s="142"/>
      <c r="O697" s="142"/>
      <c r="P697" s="142"/>
      <c r="Q697" s="142"/>
      <c r="R697" s="142"/>
      <c r="S697" s="142"/>
      <c r="T697" s="142"/>
      <c r="U697" s="159"/>
      <c r="V697" s="156"/>
    </row>
    <row r="698" spans="2:22" ht="33" customHeight="1" x14ac:dyDescent="0.3">
      <c r="B698" s="152"/>
      <c r="C698" s="134" t="e">
        <v>#N/A</v>
      </c>
      <c r="D698" s="136"/>
      <c r="E698" s="153"/>
      <c r="F698" s="320"/>
      <c r="G698" s="233">
        <f t="shared" si="27"/>
        <v>0</v>
      </c>
      <c r="H698" s="233" t="str">
        <f>IF(ISBLANK($D698),"",IF(ISERROR(MATCH($U698,'Ent. Datos'!$V$6:$V$1015,0)),$U698,$W$3))</f>
        <v/>
      </c>
      <c r="I698" s="154"/>
      <c r="J698" s="155"/>
      <c r="K698" s="142"/>
      <c r="L698" s="142"/>
      <c r="M698" s="142"/>
      <c r="N698" s="142"/>
      <c r="O698" s="142"/>
      <c r="P698" s="142"/>
      <c r="Q698" s="142"/>
      <c r="R698" s="142"/>
      <c r="S698" s="142"/>
      <c r="T698" s="142"/>
      <c r="U698" s="159"/>
      <c r="V698" s="156"/>
    </row>
    <row r="699" spans="2:22" ht="33" customHeight="1" x14ac:dyDescent="0.3">
      <c r="B699" s="157"/>
      <c r="C699" s="134" t="e">
        <v>#N/A</v>
      </c>
      <c r="D699" s="136"/>
      <c r="E699" s="145"/>
      <c r="F699" s="321"/>
      <c r="G699" s="233">
        <f t="shared" si="27"/>
        <v>0</v>
      </c>
      <c r="H699" s="233" t="str">
        <f>IF(ISBLANK($D699),"",IF(ISERROR(MATCH($U699,'Ent. Datos'!$V$6:$V$1015,0)),$U699,$W$3))</f>
        <v/>
      </c>
      <c r="I699" s="158"/>
      <c r="J699" s="142"/>
      <c r="K699" s="142"/>
      <c r="L699" s="142"/>
      <c r="M699" s="142"/>
      <c r="N699" s="142"/>
      <c r="O699" s="142"/>
      <c r="P699" s="142"/>
      <c r="Q699" s="142"/>
      <c r="R699" s="142"/>
      <c r="S699" s="142"/>
      <c r="T699" s="142"/>
      <c r="U699" s="159"/>
      <c r="V699" s="156"/>
    </row>
    <row r="700" spans="2:22" ht="33" customHeight="1" x14ac:dyDescent="0.3">
      <c r="B700" s="152"/>
      <c r="C700" s="134" t="e">
        <v>#N/A</v>
      </c>
      <c r="D700" s="136"/>
      <c r="E700" s="153"/>
      <c r="F700" s="320"/>
      <c r="G700" s="233">
        <f t="shared" si="27"/>
        <v>0</v>
      </c>
      <c r="H700" s="233" t="str">
        <f>IF(ISBLANK($D700),"",IF(ISERROR(MATCH($U700,'Ent. Datos'!$V$6:$V$1015,0)),$U700,$W$3))</f>
        <v/>
      </c>
      <c r="I700" s="154"/>
      <c r="J700" s="155"/>
      <c r="K700" s="142"/>
      <c r="L700" s="142"/>
      <c r="M700" s="142"/>
      <c r="N700" s="142"/>
      <c r="O700" s="142"/>
      <c r="P700" s="142"/>
      <c r="Q700" s="142"/>
      <c r="R700" s="142"/>
      <c r="S700" s="142"/>
      <c r="T700" s="142"/>
      <c r="U700" s="159"/>
      <c r="V700" s="156"/>
    </row>
    <row r="701" spans="2:22" ht="33" customHeight="1" x14ac:dyDescent="0.3">
      <c r="B701" s="157"/>
      <c r="C701" s="134" t="e">
        <v>#N/A</v>
      </c>
      <c r="D701" s="136"/>
      <c r="E701" s="145"/>
      <c r="F701" s="321"/>
      <c r="G701" s="233">
        <f t="shared" si="27"/>
        <v>0</v>
      </c>
      <c r="H701" s="233" t="str">
        <f>IF(ISBLANK($D701),"",IF(ISERROR(MATCH($U701,'Ent. Datos'!$V$6:$V$1015,0)),$U701,$W$3))</f>
        <v/>
      </c>
      <c r="I701" s="158"/>
      <c r="J701" s="142"/>
      <c r="K701" s="142"/>
      <c r="L701" s="142"/>
      <c r="M701" s="142"/>
      <c r="N701" s="142"/>
      <c r="O701" s="142"/>
      <c r="P701" s="142"/>
      <c r="Q701" s="142"/>
      <c r="R701" s="142"/>
      <c r="S701" s="142"/>
      <c r="T701" s="142"/>
      <c r="U701" s="159"/>
      <c r="V701" s="156"/>
    </row>
    <row r="702" spans="2:22" ht="33" customHeight="1" x14ac:dyDescent="0.3">
      <c r="B702" s="152"/>
      <c r="C702" s="134" t="e">
        <v>#N/A</v>
      </c>
      <c r="D702" s="136"/>
      <c r="E702" s="153"/>
      <c r="F702" s="320"/>
      <c r="G702" s="233">
        <f t="shared" si="27"/>
        <v>0</v>
      </c>
      <c r="H702" s="233" t="str">
        <f>IF(ISBLANK($D702),"",IF(ISERROR(MATCH($U702,'Ent. Datos'!$V$6:$V$1015,0)),$U702,$W$3))</f>
        <v/>
      </c>
      <c r="I702" s="154"/>
      <c r="J702" s="155"/>
      <c r="K702" s="142"/>
      <c r="L702" s="142"/>
      <c r="M702" s="142"/>
      <c r="N702" s="142"/>
      <c r="O702" s="142"/>
      <c r="P702" s="142"/>
      <c r="Q702" s="142"/>
      <c r="R702" s="142"/>
      <c r="S702" s="142"/>
      <c r="T702" s="142"/>
      <c r="U702" s="159"/>
      <c r="V702" s="156"/>
    </row>
    <row r="703" spans="2:22" ht="33" customHeight="1" x14ac:dyDescent="0.3">
      <c r="B703" s="157"/>
      <c r="C703" s="134" t="e">
        <v>#N/A</v>
      </c>
      <c r="D703" s="136"/>
      <c r="E703" s="145"/>
      <c r="F703" s="321"/>
      <c r="G703" s="233">
        <f t="shared" si="27"/>
        <v>0</v>
      </c>
      <c r="H703" s="233" t="str">
        <f>IF(ISBLANK($D703),"",IF(ISERROR(MATCH($U703,'Ent. Datos'!$V$6:$V$1015,0)),$U703,$W$3))</f>
        <v/>
      </c>
      <c r="I703" s="158"/>
      <c r="J703" s="142"/>
      <c r="K703" s="142"/>
      <c r="L703" s="142"/>
      <c r="M703" s="142"/>
      <c r="N703" s="142"/>
      <c r="O703" s="142"/>
      <c r="P703" s="142"/>
      <c r="Q703" s="142"/>
      <c r="R703" s="142"/>
      <c r="S703" s="142"/>
      <c r="T703" s="142"/>
      <c r="U703" s="159"/>
      <c r="V703" s="156"/>
    </row>
    <row r="704" spans="2:22" ht="33" customHeight="1" x14ac:dyDescent="0.3">
      <c r="B704" s="152"/>
      <c r="C704" s="134" t="e">
        <v>#N/A</v>
      </c>
      <c r="D704" s="136"/>
      <c r="E704" s="153"/>
      <c r="F704" s="320"/>
      <c r="G704" s="233">
        <f t="shared" si="27"/>
        <v>0</v>
      </c>
      <c r="H704" s="233" t="str">
        <f>IF(ISBLANK($D704),"",IF(ISERROR(MATCH($U704,'Ent. Datos'!$V$6:$V$1015,0)),$U704,$W$3))</f>
        <v/>
      </c>
      <c r="I704" s="154"/>
      <c r="J704" s="155"/>
      <c r="K704" s="142"/>
      <c r="L704" s="142"/>
      <c r="M704" s="142"/>
      <c r="N704" s="142"/>
      <c r="O704" s="142"/>
      <c r="P704" s="142"/>
      <c r="Q704" s="142"/>
      <c r="R704" s="142"/>
      <c r="S704" s="142"/>
      <c r="T704" s="142"/>
      <c r="U704" s="159"/>
      <c r="V704" s="156"/>
    </row>
    <row r="705" spans="2:22" ht="33" customHeight="1" x14ac:dyDescent="0.3">
      <c r="B705" s="157"/>
      <c r="C705" s="134" t="e">
        <v>#N/A</v>
      </c>
      <c r="D705" s="136"/>
      <c r="E705" s="145"/>
      <c r="F705" s="321"/>
      <c r="G705" s="233">
        <f t="shared" si="27"/>
        <v>0</v>
      </c>
      <c r="H705" s="233" t="str">
        <f>IF(ISBLANK($D705),"",IF(ISERROR(MATCH($U705,'Ent. Datos'!$V$6:$V$1015,0)),$U705,$W$3))</f>
        <v/>
      </c>
      <c r="I705" s="158"/>
      <c r="J705" s="142"/>
      <c r="K705" s="142"/>
      <c r="L705" s="142"/>
      <c r="M705" s="142"/>
      <c r="N705" s="142"/>
      <c r="O705" s="142"/>
      <c r="P705" s="142"/>
      <c r="Q705" s="142"/>
      <c r="R705" s="142"/>
      <c r="S705" s="142"/>
      <c r="T705" s="142"/>
      <c r="U705" s="159"/>
      <c r="V705" s="156"/>
    </row>
    <row r="706" spans="2:22" ht="33" customHeight="1" x14ac:dyDescent="0.3">
      <c r="B706" s="152"/>
      <c r="C706" s="134" t="e">
        <v>#N/A</v>
      </c>
      <c r="D706" s="136"/>
      <c r="E706" s="153"/>
      <c r="F706" s="320"/>
      <c r="G706" s="233">
        <f t="shared" si="27"/>
        <v>0</v>
      </c>
      <c r="H706" s="233" t="str">
        <f>IF(ISBLANK($D706),"",IF(ISERROR(MATCH($U706,'Ent. Datos'!$V$6:$V$1015,0)),$U706,$W$3))</f>
        <v/>
      </c>
      <c r="I706" s="154"/>
      <c r="J706" s="155"/>
      <c r="K706" s="142"/>
      <c r="L706" s="142"/>
      <c r="M706" s="142"/>
      <c r="N706" s="142"/>
      <c r="O706" s="142"/>
      <c r="P706" s="142"/>
      <c r="Q706" s="142"/>
      <c r="R706" s="142"/>
      <c r="S706" s="142"/>
      <c r="T706" s="142"/>
      <c r="U706" s="159"/>
      <c r="V706" s="156"/>
    </row>
    <row r="707" spans="2:22" ht="33" customHeight="1" x14ac:dyDescent="0.3">
      <c r="B707" s="157"/>
      <c r="C707" s="134" t="e">
        <v>#N/A</v>
      </c>
      <c r="D707" s="136"/>
      <c r="E707" s="145"/>
      <c r="F707" s="321"/>
      <c r="G707" s="233">
        <f t="shared" si="27"/>
        <v>0</v>
      </c>
      <c r="H707" s="233" t="str">
        <f>IF(ISBLANK($D707),"",IF(ISERROR(MATCH($U707,'Ent. Datos'!$V$6:$V$1015,0)),$U707,$W$3))</f>
        <v/>
      </c>
      <c r="I707" s="158"/>
      <c r="J707" s="142"/>
      <c r="K707" s="142"/>
      <c r="L707" s="142"/>
      <c r="M707" s="142"/>
      <c r="N707" s="142"/>
      <c r="O707" s="142"/>
      <c r="P707" s="142"/>
      <c r="Q707" s="142"/>
      <c r="R707" s="142"/>
      <c r="S707" s="142"/>
      <c r="T707" s="142"/>
      <c r="U707" s="159"/>
      <c r="V707" s="156"/>
    </row>
    <row r="708" spans="2:22" ht="33" customHeight="1" x14ac:dyDescent="0.3">
      <c r="B708" s="152"/>
      <c r="C708" s="134" t="e">
        <v>#N/A</v>
      </c>
      <c r="D708" s="136"/>
      <c r="E708" s="153"/>
      <c r="F708" s="320"/>
      <c r="G708" s="233">
        <f t="shared" si="27"/>
        <v>0</v>
      </c>
      <c r="H708" s="233" t="str">
        <f>IF(ISBLANK($D708),"",IF(ISERROR(MATCH($U708,'Ent. Datos'!$V$6:$V$1015,0)),$U708,$W$3))</f>
        <v/>
      </c>
      <c r="I708" s="154"/>
      <c r="J708" s="155"/>
      <c r="K708" s="142"/>
      <c r="L708" s="142"/>
      <c r="M708" s="142"/>
      <c r="N708" s="142"/>
      <c r="O708" s="142"/>
      <c r="P708" s="142"/>
      <c r="Q708" s="142"/>
      <c r="R708" s="142"/>
      <c r="S708" s="142"/>
      <c r="T708" s="142"/>
      <c r="U708" s="159"/>
      <c r="V708" s="156"/>
    </row>
    <row r="709" spans="2:22" ht="33" customHeight="1" x14ac:dyDescent="0.3">
      <c r="B709" s="157"/>
      <c r="C709" s="134" t="e">
        <v>#N/A</v>
      </c>
      <c r="D709" s="136"/>
      <c r="E709" s="145"/>
      <c r="F709" s="321"/>
      <c r="G709" s="233">
        <f t="shared" si="27"/>
        <v>0</v>
      </c>
      <c r="H709" s="233" t="str">
        <f>IF(ISBLANK($D709),"",IF(ISERROR(MATCH($U709,'Ent. Datos'!$V$6:$V$1015,0)),$U709,$W$3))</f>
        <v/>
      </c>
      <c r="I709" s="158"/>
      <c r="J709" s="142"/>
      <c r="K709" s="142"/>
      <c r="L709" s="142"/>
      <c r="M709" s="142"/>
      <c r="N709" s="142"/>
      <c r="O709" s="142"/>
      <c r="P709" s="142"/>
      <c r="Q709" s="142"/>
      <c r="R709" s="142"/>
      <c r="S709" s="142"/>
      <c r="T709" s="142"/>
      <c r="U709" s="159"/>
      <c r="V709" s="156"/>
    </row>
    <row r="710" spans="2:22" ht="33" customHeight="1" x14ac:dyDescent="0.3">
      <c r="B710" s="152"/>
      <c r="C710" s="134" t="e">
        <v>#N/A</v>
      </c>
      <c r="D710" s="136"/>
      <c r="E710" s="153"/>
      <c r="F710" s="320"/>
      <c r="G710" s="233">
        <f t="shared" ref="G710:G773" si="28">IF($V$3-$F710&gt;$V$1,$U710,"")</f>
        <v>0</v>
      </c>
      <c r="H710" s="233" t="str">
        <f>IF(ISBLANK($D710),"",IF(ISERROR(MATCH($U710,'Ent. Datos'!$V$6:$V$1015,0)),$U710,$W$3))</f>
        <v/>
      </c>
      <c r="I710" s="154"/>
      <c r="J710" s="155"/>
      <c r="K710" s="142"/>
      <c r="L710" s="142"/>
      <c r="M710" s="142"/>
      <c r="N710" s="142"/>
      <c r="O710" s="142"/>
      <c r="P710" s="142"/>
      <c r="Q710" s="142"/>
      <c r="R710" s="142"/>
      <c r="S710" s="142"/>
      <c r="T710" s="142"/>
      <c r="U710" s="159"/>
      <c r="V710" s="156"/>
    </row>
    <row r="711" spans="2:22" ht="33" customHeight="1" x14ac:dyDescent="0.3">
      <c r="B711" s="157"/>
      <c r="C711" s="134" t="e">
        <v>#N/A</v>
      </c>
      <c r="D711" s="136"/>
      <c r="E711" s="145"/>
      <c r="F711" s="321"/>
      <c r="G711" s="233">
        <f t="shared" si="28"/>
        <v>0</v>
      </c>
      <c r="H711" s="233" t="str">
        <f>IF(ISBLANK($D711),"",IF(ISERROR(MATCH($U711,'Ent. Datos'!$V$6:$V$1015,0)),$U711,$W$3))</f>
        <v/>
      </c>
      <c r="I711" s="158"/>
      <c r="J711" s="142"/>
      <c r="K711" s="142"/>
      <c r="L711" s="142"/>
      <c r="M711" s="142"/>
      <c r="N711" s="142"/>
      <c r="O711" s="142"/>
      <c r="P711" s="142"/>
      <c r="Q711" s="142"/>
      <c r="R711" s="142"/>
      <c r="S711" s="142"/>
      <c r="T711" s="142"/>
      <c r="U711" s="159"/>
      <c r="V711" s="156"/>
    </row>
    <row r="712" spans="2:22" ht="33" customHeight="1" x14ac:dyDescent="0.3">
      <c r="B712" s="152"/>
      <c r="C712" s="134" t="e">
        <v>#N/A</v>
      </c>
      <c r="D712" s="136"/>
      <c r="E712" s="153"/>
      <c r="F712" s="320"/>
      <c r="G712" s="233">
        <f t="shared" si="28"/>
        <v>0</v>
      </c>
      <c r="H712" s="233" t="str">
        <f>IF(ISBLANK($D712),"",IF(ISERROR(MATCH($U712,'Ent. Datos'!$V$6:$V$1015,0)),$U712,$W$3))</f>
        <v/>
      </c>
      <c r="I712" s="154"/>
      <c r="J712" s="155"/>
      <c r="K712" s="142"/>
      <c r="L712" s="142"/>
      <c r="M712" s="142"/>
      <c r="N712" s="142"/>
      <c r="O712" s="142"/>
      <c r="P712" s="142"/>
      <c r="Q712" s="142"/>
      <c r="R712" s="142"/>
      <c r="S712" s="142"/>
      <c r="T712" s="142"/>
      <c r="U712" s="159"/>
      <c r="V712" s="156"/>
    </row>
    <row r="713" spans="2:22" ht="33" customHeight="1" x14ac:dyDescent="0.3">
      <c r="B713" s="157"/>
      <c r="C713" s="134" t="e">
        <v>#N/A</v>
      </c>
      <c r="D713" s="136"/>
      <c r="E713" s="145"/>
      <c r="F713" s="321"/>
      <c r="G713" s="233">
        <f t="shared" si="28"/>
        <v>0</v>
      </c>
      <c r="H713" s="233" t="str">
        <f>IF(ISBLANK($D713),"",IF(ISERROR(MATCH($U713,'Ent. Datos'!$V$6:$V$1015,0)),$U713,$W$3))</f>
        <v/>
      </c>
      <c r="I713" s="158"/>
      <c r="J713" s="142"/>
      <c r="K713" s="142"/>
      <c r="L713" s="142"/>
      <c r="M713" s="142"/>
      <c r="N713" s="142"/>
      <c r="O713" s="142"/>
      <c r="P713" s="142"/>
      <c r="Q713" s="142"/>
      <c r="R713" s="142"/>
      <c r="S713" s="142"/>
      <c r="T713" s="142"/>
      <c r="U713" s="159"/>
      <c r="V713" s="156"/>
    </row>
    <row r="714" spans="2:22" ht="33" customHeight="1" x14ac:dyDescent="0.3">
      <c r="B714" s="152"/>
      <c r="C714" s="134" t="e">
        <v>#N/A</v>
      </c>
      <c r="D714" s="136"/>
      <c r="E714" s="153"/>
      <c r="F714" s="320"/>
      <c r="G714" s="233">
        <f t="shared" si="28"/>
        <v>0</v>
      </c>
      <c r="H714" s="233" t="str">
        <f>IF(ISBLANK($D714),"",IF(ISERROR(MATCH($U714,'Ent. Datos'!$V$6:$V$1015,0)),$U714,$W$3))</f>
        <v/>
      </c>
      <c r="I714" s="154"/>
      <c r="J714" s="155"/>
      <c r="K714" s="142"/>
      <c r="L714" s="142"/>
      <c r="M714" s="142"/>
      <c r="N714" s="142"/>
      <c r="O714" s="142"/>
      <c r="P714" s="142"/>
      <c r="Q714" s="142"/>
      <c r="R714" s="142"/>
      <c r="S714" s="142"/>
      <c r="T714" s="142"/>
      <c r="U714" s="159"/>
      <c r="V714" s="156"/>
    </row>
    <row r="715" spans="2:22" ht="33" customHeight="1" x14ac:dyDescent="0.3">
      <c r="B715" s="157"/>
      <c r="C715" s="134" t="e">
        <v>#N/A</v>
      </c>
      <c r="D715" s="136"/>
      <c r="E715" s="145"/>
      <c r="F715" s="321"/>
      <c r="G715" s="233">
        <f t="shared" si="28"/>
        <v>0</v>
      </c>
      <c r="H715" s="233" t="str">
        <f>IF(ISBLANK($D715),"",IF(ISERROR(MATCH($U715,'Ent. Datos'!$V$6:$V$1015,0)),$U715,$W$3))</f>
        <v/>
      </c>
      <c r="I715" s="158"/>
      <c r="J715" s="142"/>
      <c r="K715" s="142"/>
      <c r="L715" s="142"/>
      <c r="M715" s="142"/>
      <c r="N715" s="142"/>
      <c r="O715" s="142"/>
      <c r="P715" s="142"/>
      <c r="Q715" s="142"/>
      <c r="R715" s="142"/>
      <c r="S715" s="142"/>
      <c r="T715" s="142"/>
      <c r="U715" s="159"/>
      <c r="V715" s="156"/>
    </row>
    <row r="716" spans="2:22" ht="33" customHeight="1" x14ac:dyDescent="0.3">
      <c r="B716" s="152"/>
      <c r="C716" s="134" t="e">
        <v>#N/A</v>
      </c>
      <c r="D716" s="136"/>
      <c r="E716" s="153"/>
      <c r="F716" s="320"/>
      <c r="G716" s="233">
        <f t="shared" si="28"/>
        <v>0</v>
      </c>
      <c r="H716" s="233" t="str">
        <f>IF(ISBLANK($D716),"",IF(ISERROR(MATCH($U716,'Ent. Datos'!$V$6:$V$1015,0)),$U716,$W$3))</f>
        <v/>
      </c>
      <c r="I716" s="154"/>
      <c r="J716" s="155"/>
      <c r="K716" s="142"/>
      <c r="L716" s="142"/>
      <c r="M716" s="142"/>
      <c r="N716" s="142"/>
      <c r="O716" s="142"/>
      <c r="P716" s="142"/>
      <c r="Q716" s="142"/>
      <c r="R716" s="142"/>
      <c r="S716" s="142"/>
      <c r="T716" s="142"/>
      <c r="U716" s="159"/>
      <c r="V716" s="156"/>
    </row>
    <row r="717" spans="2:22" ht="33" customHeight="1" x14ac:dyDescent="0.3">
      <c r="B717" s="157"/>
      <c r="C717" s="134" t="e">
        <v>#N/A</v>
      </c>
      <c r="D717" s="136"/>
      <c r="E717" s="145"/>
      <c r="F717" s="321"/>
      <c r="G717" s="233">
        <f t="shared" si="28"/>
        <v>0</v>
      </c>
      <c r="H717" s="233" t="str">
        <f>IF(ISBLANK($D717),"",IF(ISERROR(MATCH($U717,'Ent. Datos'!$V$6:$V$1015,0)),$U717,$W$3))</f>
        <v/>
      </c>
      <c r="I717" s="158"/>
      <c r="J717" s="142"/>
      <c r="K717" s="142"/>
      <c r="L717" s="142"/>
      <c r="M717" s="142"/>
      <c r="N717" s="142"/>
      <c r="O717" s="142"/>
      <c r="P717" s="142"/>
      <c r="Q717" s="142"/>
      <c r="R717" s="142"/>
      <c r="S717" s="142"/>
      <c r="T717" s="142"/>
      <c r="U717" s="159"/>
      <c r="V717" s="156"/>
    </row>
    <row r="718" spans="2:22" ht="33" customHeight="1" x14ac:dyDescent="0.3">
      <c r="B718" s="152"/>
      <c r="C718" s="134" t="e">
        <v>#N/A</v>
      </c>
      <c r="D718" s="136"/>
      <c r="E718" s="153"/>
      <c r="F718" s="320"/>
      <c r="G718" s="233">
        <f t="shared" si="28"/>
        <v>0</v>
      </c>
      <c r="H718" s="233" t="str">
        <f>IF(ISBLANK($D718),"",IF(ISERROR(MATCH($U718,'Ent. Datos'!$V$6:$V$1015,0)),$U718,$W$3))</f>
        <v/>
      </c>
      <c r="I718" s="154"/>
      <c r="J718" s="155"/>
      <c r="K718" s="142"/>
      <c r="L718" s="142"/>
      <c r="M718" s="142"/>
      <c r="N718" s="142"/>
      <c r="O718" s="142"/>
      <c r="P718" s="142"/>
      <c r="Q718" s="142"/>
      <c r="R718" s="142"/>
      <c r="S718" s="142"/>
      <c r="T718" s="142"/>
      <c r="U718" s="159"/>
      <c r="V718" s="156"/>
    </row>
    <row r="719" spans="2:22" ht="33" customHeight="1" x14ac:dyDescent="0.3">
      <c r="B719" s="157"/>
      <c r="C719" s="134" t="e">
        <v>#N/A</v>
      </c>
      <c r="D719" s="136"/>
      <c r="E719" s="145"/>
      <c r="F719" s="321"/>
      <c r="G719" s="233">
        <f t="shared" si="28"/>
        <v>0</v>
      </c>
      <c r="H719" s="233" t="str">
        <f>IF(ISBLANK($D719),"",IF(ISERROR(MATCH($U719,'Ent. Datos'!$V$6:$V$1015,0)),$U719,$W$3))</f>
        <v/>
      </c>
      <c r="I719" s="158"/>
      <c r="J719" s="142"/>
      <c r="K719" s="142"/>
      <c r="L719" s="142"/>
      <c r="M719" s="142"/>
      <c r="N719" s="142"/>
      <c r="O719" s="142"/>
      <c r="P719" s="142"/>
      <c r="Q719" s="142"/>
      <c r="R719" s="142"/>
      <c r="S719" s="142"/>
      <c r="T719" s="142"/>
      <c r="U719" s="159"/>
      <c r="V719" s="156"/>
    </row>
    <row r="720" spans="2:22" ht="33" customHeight="1" x14ac:dyDescent="0.3">
      <c r="B720" s="152"/>
      <c r="C720" s="134" t="e">
        <v>#N/A</v>
      </c>
      <c r="D720" s="136"/>
      <c r="E720" s="153"/>
      <c r="F720" s="320"/>
      <c r="G720" s="233">
        <f t="shared" si="28"/>
        <v>0</v>
      </c>
      <c r="H720" s="233" t="str">
        <f>IF(ISBLANK($D720),"",IF(ISERROR(MATCH($U720,'Ent. Datos'!$V$6:$V$1015,0)),$U720,$W$3))</f>
        <v/>
      </c>
      <c r="I720" s="154"/>
      <c r="J720" s="155"/>
      <c r="K720" s="142"/>
      <c r="L720" s="142"/>
      <c r="M720" s="142"/>
      <c r="N720" s="142"/>
      <c r="O720" s="142"/>
      <c r="P720" s="142"/>
      <c r="Q720" s="142"/>
      <c r="R720" s="142"/>
      <c r="S720" s="142"/>
      <c r="T720" s="142"/>
      <c r="U720" s="159"/>
      <c r="V720" s="156"/>
    </row>
    <row r="721" spans="2:22" ht="33" customHeight="1" x14ac:dyDescent="0.3">
      <c r="B721" s="157"/>
      <c r="C721" s="134" t="e">
        <v>#N/A</v>
      </c>
      <c r="D721" s="136"/>
      <c r="E721" s="145"/>
      <c r="F721" s="321"/>
      <c r="G721" s="233">
        <f t="shared" si="28"/>
        <v>0</v>
      </c>
      <c r="H721" s="233" t="str">
        <f>IF(ISBLANK($D721),"",IF(ISERROR(MATCH($U721,'Ent. Datos'!$V$6:$V$1015,0)),$U721,$W$3))</f>
        <v/>
      </c>
      <c r="I721" s="158"/>
      <c r="J721" s="142"/>
      <c r="K721" s="142"/>
      <c r="L721" s="142"/>
      <c r="M721" s="142"/>
      <c r="N721" s="142"/>
      <c r="O721" s="142"/>
      <c r="P721" s="142"/>
      <c r="Q721" s="142"/>
      <c r="R721" s="142"/>
      <c r="S721" s="142"/>
      <c r="T721" s="142"/>
      <c r="U721" s="159"/>
      <c r="V721" s="156"/>
    </row>
    <row r="722" spans="2:22" ht="33" customHeight="1" x14ac:dyDescent="0.3">
      <c r="B722" s="152"/>
      <c r="C722" s="134" t="e">
        <v>#N/A</v>
      </c>
      <c r="D722" s="136"/>
      <c r="E722" s="153"/>
      <c r="F722" s="320"/>
      <c r="G722" s="233">
        <f t="shared" si="28"/>
        <v>0</v>
      </c>
      <c r="H722" s="233" t="str">
        <f>IF(ISBLANK($D722),"",IF(ISERROR(MATCH($U722,'Ent. Datos'!$V$6:$V$1015,0)),$U722,$W$3))</f>
        <v/>
      </c>
      <c r="I722" s="154"/>
      <c r="J722" s="155"/>
      <c r="K722" s="142"/>
      <c r="L722" s="142"/>
      <c r="M722" s="142"/>
      <c r="N722" s="142"/>
      <c r="O722" s="142"/>
      <c r="P722" s="142"/>
      <c r="Q722" s="142"/>
      <c r="R722" s="142"/>
      <c r="S722" s="142"/>
      <c r="T722" s="142"/>
      <c r="U722" s="159"/>
      <c r="V722" s="156"/>
    </row>
    <row r="723" spans="2:22" ht="33" customHeight="1" x14ac:dyDescent="0.3">
      <c r="B723" s="157"/>
      <c r="C723" s="134" t="e">
        <v>#N/A</v>
      </c>
      <c r="D723" s="136"/>
      <c r="E723" s="145"/>
      <c r="F723" s="321"/>
      <c r="G723" s="233">
        <f t="shared" si="28"/>
        <v>0</v>
      </c>
      <c r="H723" s="233" t="str">
        <f>IF(ISBLANK($D723),"",IF(ISERROR(MATCH($U723,'Ent. Datos'!$V$6:$V$1015,0)),$U723,$W$3))</f>
        <v/>
      </c>
      <c r="I723" s="158"/>
      <c r="J723" s="142"/>
      <c r="K723" s="142"/>
      <c r="L723" s="142"/>
      <c r="M723" s="142"/>
      <c r="N723" s="142"/>
      <c r="O723" s="142"/>
      <c r="P723" s="142"/>
      <c r="Q723" s="142"/>
      <c r="R723" s="142"/>
      <c r="S723" s="142"/>
      <c r="T723" s="142"/>
      <c r="U723" s="159"/>
      <c r="V723" s="156"/>
    </row>
    <row r="724" spans="2:22" ht="33" customHeight="1" x14ac:dyDescent="0.3">
      <c r="B724" s="152"/>
      <c r="C724" s="134" t="e">
        <v>#N/A</v>
      </c>
      <c r="D724" s="136"/>
      <c r="E724" s="153"/>
      <c r="F724" s="320"/>
      <c r="G724" s="233">
        <f t="shared" si="28"/>
        <v>0</v>
      </c>
      <c r="H724" s="233" t="str">
        <f>IF(ISBLANK($D724),"",IF(ISERROR(MATCH($U724,'Ent. Datos'!$V$6:$V$1015,0)),$U724,$W$3))</f>
        <v/>
      </c>
      <c r="I724" s="154"/>
      <c r="J724" s="155"/>
      <c r="K724" s="142"/>
      <c r="L724" s="142"/>
      <c r="M724" s="142"/>
      <c r="N724" s="142"/>
      <c r="O724" s="142"/>
      <c r="P724" s="142"/>
      <c r="Q724" s="142"/>
      <c r="R724" s="142"/>
      <c r="S724" s="142"/>
      <c r="T724" s="142"/>
      <c r="U724" s="159"/>
      <c r="V724" s="156"/>
    </row>
    <row r="725" spans="2:22" ht="33" customHeight="1" x14ac:dyDescent="0.3">
      <c r="B725" s="157"/>
      <c r="C725" s="134" t="e">
        <v>#N/A</v>
      </c>
      <c r="D725" s="136"/>
      <c r="E725" s="145"/>
      <c r="F725" s="321"/>
      <c r="G725" s="233">
        <f t="shared" si="28"/>
        <v>0</v>
      </c>
      <c r="H725" s="233" t="str">
        <f>IF(ISBLANK($D725),"",IF(ISERROR(MATCH($U725,'Ent. Datos'!$V$6:$V$1015,0)),$U725,$W$3))</f>
        <v/>
      </c>
      <c r="I725" s="158"/>
      <c r="J725" s="142"/>
      <c r="K725" s="142"/>
      <c r="L725" s="142"/>
      <c r="M725" s="142"/>
      <c r="N725" s="142"/>
      <c r="O725" s="142"/>
      <c r="P725" s="142"/>
      <c r="Q725" s="142"/>
      <c r="R725" s="142"/>
      <c r="S725" s="142"/>
      <c r="T725" s="142"/>
      <c r="U725" s="159"/>
      <c r="V725" s="156"/>
    </row>
    <row r="726" spans="2:22" ht="33" customHeight="1" x14ac:dyDescent="0.3">
      <c r="B726" s="152"/>
      <c r="C726" s="134" t="e">
        <v>#N/A</v>
      </c>
      <c r="D726" s="136"/>
      <c r="E726" s="153"/>
      <c r="F726" s="320"/>
      <c r="G726" s="233">
        <f t="shared" si="28"/>
        <v>0</v>
      </c>
      <c r="H726" s="233" t="str">
        <f>IF(ISBLANK($D726),"",IF(ISERROR(MATCH($U726,'Ent. Datos'!$V$6:$V$1015,0)),$U726,$W$3))</f>
        <v/>
      </c>
      <c r="I726" s="154"/>
      <c r="J726" s="155"/>
      <c r="K726" s="142"/>
      <c r="L726" s="142"/>
      <c r="M726" s="142"/>
      <c r="N726" s="142"/>
      <c r="O726" s="142"/>
      <c r="P726" s="142"/>
      <c r="Q726" s="142"/>
      <c r="R726" s="142"/>
      <c r="S726" s="142"/>
      <c r="T726" s="142"/>
      <c r="U726" s="159"/>
      <c r="V726" s="156"/>
    </row>
    <row r="727" spans="2:22" ht="33" customHeight="1" x14ac:dyDescent="0.3">
      <c r="B727" s="157"/>
      <c r="C727" s="134" t="e">
        <v>#N/A</v>
      </c>
      <c r="D727" s="136"/>
      <c r="E727" s="145"/>
      <c r="F727" s="321"/>
      <c r="G727" s="233">
        <f t="shared" si="28"/>
        <v>0</v>
      </c>
      <c r="H727" s="233" t="str">
        <f>IF(ISBLANK($D727),"",IF(ISERROR(MATCH($U727,'Ent. Datos'!$V$6:$V$1015,0)),$U727,$W$3))</f>
        <v/>
      </c>
      <c r="I727" s="158"/>
      <c r="J727" s="142"/>
      <c r="K727" s="142"/>
      <c r="L727" s="142"/>
      <c r="M727" s="142"/>
      <c r="N727" s="142"/>
      <c r="O727" s="142"/>
      <c r="P727" s="142"/>
      <c r="Q727" s="142"/>
      <c r="R727" s="142"/>
      <c r="S727" s="142"/>
      <c r="T727" s="142"/>
      <c r="U727" s="159"/>
      <c r="V727" s="156"/>
    </row>
    <row r="728" spans="2:22" ht="33" customHeight="1" x14ac:dyDescent="0.3">
      <c r="B728" s="152"/>
      <c r="C728" s="134" t="e">
        <v>#N/A</v>
      </c>
      <c r="D728" s="136"/>
      <c r="E728" s="153"/>
      <c r="F728" s="320"/>
      <c r="G728" s="233">
        <f t="shared" si="28"/>
        <v>0</v>
      </c>
      <c r="H728" s="233" t="str">
        <f>IF(ISBLANK($D728),"",IF(ISERROR(MATCH($U728,'Ent. Datos'!$V$6:$V$1015,0)),$U728,$W$3))</f>
        <v/>
      </c>
      <c r="I728" s="154"/>
      <c r="J728" s="155"/>
      <c r="K728" s="142"/>
      <c r="L728" s="142"/>
      <c r="M728" s="142"/>
      <c r="N728" s="142"/>
      <c r="O728" s="142"/>
      <c r="P728" s="142"/>
      <c r="Q728" s="142"/>
      <c r="R728" s="142"/>
      <c r="S728" s="142"/>
      <c r="T728" s="142"/>
      <c r="U728" s="159"/>
      <c r="V728" s="156"/>
    </row>
    <row r="729" spans="2:22" ht="33" customHeight="1" x14ac:dyDescent="0.3">
      <c r="B729" s="157"/>
      <c r="C729" s="134" t="e">
        <v>#N/A</v>
      </c>
      <c r="D729" s="136"/>
      <c r="E729" s="145"/>
      <c r="F729" s="321"/>
      <c r="G729" s="233">
        <f t="shared" si="28"/>
        <v>0</v>
      </c>
      <c r="H729" s="233" t="str">
        <f>IF(ISBLANK($D729),"",IF(ISERROR(MATCH($U729,'Ent. Datos'!$V$6:$V$1015,0)),$U729,$W$3))</f>
        <v/>
      </c>
      <c r="I729" s="158"/>
      <c r="J729" s="142"/>
      <c r="K729" s="142"/>
      <c r="L729" s="142"/>
      <c r="M729" s="142"/>
      <c r="N729" s="142"/>
      <c r="O729" s="142"/>
      <c r="P729" s="142"/>
      <c r="Q729" s="142"/>
      <c r="R729" s="142"/>
      <c r="S729" s="142"/>
      <c r="T729" s="142"/>
      <c r="U729" s="159"/>
      <c r="V729" s="156"/>
    </row>
    <row r="730" spans="2:22" ht="33" customHeight="1" x14ac:dyDescent="0.3">
      <c r="B730" s="152"/>
      <c r="C730" s="134" t="e">
        <v>#N/A</v>
      </c>
      <c r="D730" s="136"/>
      <c r="E730" s="153"/>
      <c r="F730" s="320"/>
      <c r="G730" s="233">
        <f t="shared" si="28"/>
        <v>0</v>
      </c>
      <c r="H730" s="233" t="str">
        <f>IF(ISBLANK($D730),"",IF(ISERROR(MATCH($U730,'Ent. Datos'!$V$6:$V$1015,0)),$U730,$W$3))</f>
        <v/>
      </c>
      <c r="I730" s="154"/>
      <c r="J730" s="155"/>
      <c r="K730" s="142"/>
      <c r="L730" s="142"/>
      <c r="M730" s="142"/>
      <c r="N730" s="142"/>
      <c r="O730" s="142"/>
      <c r="P730" s="142"/>
      <c r="Q730" s="142"/>
      <c r="R730" s="142"/>
      <c r="S730" s="142"/>
      <c r="T730" s="142"/>
      <c r="U730" s="159"/>
      <c r="V730" s="156"/>
    </row>
    <row r="731" spans="2:22" ht="33" customHeight="1" x14ac:dyDescent="0.3">
      <c r="B731" s="157"/>
      <c r="C731" s="134" t="e">
        <v>#N/A</v>
      </c>
      <c r="D731" s="136"/>
      <c r="E731" s="145"/>
      <c r="F731" s="321"/>
      <c r="G731" s="233">
        <f t="shared" si="28"/>
        <v>0</v>
      </c>
      <c r="H731" s="233" t="str">
        <f>IF(ISBLANK($D731),"",IF(ISERROR(MATCH($U731,'Ent. Datos'!$V$6:$V$1015,0)),$U731,$W$3))</f>
        <v/>
      </c>
      <c r="I731" s="158"/>
      <c r="J731" s="142"/>
      <c r="K731" s="142"/>
      <c r="L731" s="142"/>
      <c r="M731" s="142"/>
      <c r="N731" s="142"/>
      <c r="O731" s="142"/>
      <c r="P731" s="142"/>
      <c r="Q731" s="142"/>
      <c r="R731" s="142"/>
      <c r="S731" s="142"/>
      <c r="T731" s="142"/>
      <c r="U731" s="159"/>
      <c r="V731" s="156"/>
    </row>
    <row r="732" spans="2:22" ht="33" customHeight="1" x14ac:dyDescent="0.3">
      <c r="B732" s="152"/>
      <c r="C732" s="134" t="e">
        <v>#N/A</v>
      </c>
      <c r="D732" s="136"/>
      <c r="E732" s="153"/>
      <c r="F732" s="320"/>
      <c r="G732" s="233">
        <f t="shared" si="28"/>
        <v>0</v>
      </c>
      <c r="H732" s="233" t="str">
        <f>IF(ISBLANK($D732),"",IF(ISERROR(MATCH($U732,'Ent. Datos'!$V$6:$V$1015,0)),$U732,$W$3))</f>
        <v/>
      </c>
      <c r="I732" s="154"/>
      <c r="J732" s="155"/>
      <c r="K732" s="142"/>
      <c r="L732" s="142"/>
      <c r="M732" s="142"/>
      <c r="N732" s="142"/>
      <c r="O732" s="142"/>
      <c r="P732" s="142"/>
      <c r="Q732" s="142"/>
      <c r="R732" s="142"/>
      <c r="S732" s="142"/>
      <c r="T732" s="142"/>
      <c r="U732" s="159"/>
      <c r="V732" s="156"/>
    </row>
    <row r="733" spans="2:22" ht="33" customHeight="1" x14ac:dyDescent="0.3">
      <c r="B733" s="157"/>
      <c r="C733" s="134" t="e">
        <v>#N/A</v>
      </c>
      <c r="D733" s="136"/>
      <c r="E733" s="145"/>
      <c r="F733" s="321"/>
      <c r="G733" s="233">
        <f t="shared" si="28"/>
        <v>0</v>
      </c>
      <c r="H733" s="233" t="str">
        <f>IF(ISBLANK($D733),"",IF(ISERROR(MATCH($U733,'Ent. Datos'!$V$6:$V$1015,0)),$U733,$W$3))</f>
        <v/>
      </c>
      <c r="I733" s="158"/>
      <c r="J733" s="142"/>
      <c r="K733" s="142"/>
      <c r="L733" s="142"/>
      <c r="M733" s="142"/>
      <c r="N733" s="142"/>
      <c r="O733" s="142"/>
      <c r="P733" s="142"/>
      <c r="Q733" s="142"/>
      <c r="R733" s="142"/>
      <c r="S733" s="142"/>
      <c r="T733" s="142"/>
      <c r="U733" s="159"/>
      <c r="V733" s="156"/>
    </row>
    <row r="734" spans="2:22" ht="33" customHeight="1" x14ac:dyDescent="0.3">
      <c r="B734" s="152"/>
      <c r="C734" s="134" t="e">
        <v>#N/A</v>
      </c>
      <c r="D734" s="136"/>
      <c r="E734" s="153"/>
      <c r="F734" s="320"/>
      <c r="G734" s="233">
        <f t="shared" si="28"/>
        <v>0</v>
      </c>
      <c r="H734" s="233" t="str">
        <f>IF(ISBLANK($D734),"",IF(ISERROR(MATCH($U734,'Ent. Datos'!$V$6:$V$1015,0)),$U734,$W$3))</f>
        <v/>
      </c>
      <c r="I734" s="154"/>
      <c r="J734" s="155"/>
      <c r="K734" s="142"/>
      <c r="L734" s="142"/>
      <c r="M734" s="142"/>
      <c r="N734" s="142"/>
      <c r="O734" s="142"/>
      <c r="P734" s="142"/>
      <c r="Q734" s="142"/>
      <c r="R734" s="142"/>
      <c r="S734" s="142"/>
      <c r="T734" s="142"/>
      <c r="U734" s="159"/>
      <c r="V734" s="156"/>
    </row>
    <row r="735" spans="2:22" ht="33" customHeight="1" x14ac:dyDescent="0.3">
      <c r="B735" s="157"/>
      <c r="C735" s="134" t="e">
        <v>#N/A</v>
      </c>
      <c r="D735" s="136"/>
      <c r="E735" s="145"/>
      <c r="F735" s="321"/>
      <c r="G735" s="233">
        <f t="shared" si="28"/>
        <v>0</v>
      </c>
      <c r="H735" s="233" t="str">
        <f>IF(ISBLANK($D735),"",IF(ISERROR(MATCH($U735,'Ent. Datos'!$V$6:$V$1015,0)),$U735,$W$3))</f>
        <v/>
      </c>
      <c r="I735" s="158"/>
      <c r="J735" s="142"/>
      <c r="K735" s="142"/>
      <c r="L735" s="142"/>
      <c r="M735" s="142"/>
      <c r="N735" s="142"/>
      <c r="O735" s="142"/>
      <c r="P735" s="142"/>
      <c r="Q735" s="142"/>
      <c r="R735" s="142"/>
      <c r="S735" s="142"/>
      <c r="T735" s="142"/>
      <c r="U735" s="159"/>
      <c r="V735" s="156"/>
    </row>
    <row r="736" spans="2:22" ht="33" customHeight="1" x14ac:dyDescent="0.3">
      <c r="B736" s="152"/>
      <c r="C736" s="134" t="e">
        <v>#N/A</v>
      </c>
      <c r="D736" s="136"/>
      <c r="E736" s="153"/>
      <c r="F736" s="320"/>
      <c r="G736" s="233">
        <f t="shared" si="28"/>
        <v>0</v>
      </c>
      <c r="H736" s="233" t="str">
        <f>IF(ISBLANK($D736),"",IF(ISERROR(MATCH($U736,'Ent. Datos'!$V$6:$V$1015,0)),$U736,$W$3))</f>
        <v/>
      </c>
      <c r="I736" s="154"/>
      <c r="J736" s="155"/>
      <c r="K736" s="142"/>
      <c r="L736" s="142"/>
      <c r="M736" s="142"/>
      <c r="N736" s="142"/>
      <c r="O736" s="142"/>
      <c r="P736" s="142"/>
      <c r="Q736" s="142"/>
      <c r="R736" s="142"/>
      <c r="S736" s="142"/>
      <c r="T736" s="142"/>
      <c r="U736" s="159"/>
      <c r="V736" s="156"/>
    </row>
    <row r="737" spans="2:22" ht="33" customHeight="1" x14ac:dyDescent="0.3">
      <c r="B737" s="157"/>
      <c r="C737" s="134" t="e">
        <v>#N/A</v>
      </c>
      <c r="D737" s="136"/>
      <c r="E737" s="145"/>
      <c r="F737" s="321"/>
      <c r="G737" s="233">
        <f t="shared" si="28"/>
        <v>0</v>
      </c>
      <c r="H737" s="233" t="str">
        <f>IF(ISBLANK($D737),"",IF(ISERROR(MATCH($U737,'Ent. Datos'!$V$6:$V$1015,0)),$U737,$W$3))</f>
        <v/>
      </c>
      <c r="I737" s="158"/>
      <c r="J737" s="142"/>
      <c r="K737" s="142"/>
      <c r="L737" s="142"/>
      <c r="M737" s="142"/>
      <c r="N737" s="142"/>
      <c r="O737" s="142"/>
      <c r="P737" s="142"/>
      <c r="Q737" s="142"/>
      <c r="R737" s="142"/>
      <c r="S737" s="142"/>
      <c r="T737" s="142"/>
      <c r="U737" s="159"/>
      <c r="V737" s="156"/>
    </row>
    <row r="738" spans="2:22" ht="33" customHeight="1" x14ac:dyDescent="0.3">
      <c r="B738" s="152"/>
      <c r="C738" s="134" t="e">
        <v>#N/A</v>
      </c>
      <c r="D738" s="136"/>
      <c r="E738" s="153"/>
      <c r="F738" s="320"/>
      <c r="G738" s="233">
        <f t="shared" si="28"/>
        <v>0</v>
      </c>
      <c r="H738" s="233" t="str">
        <f>IF(ISBLANK($D738),"",IF(ISERROR(MATCH($U738,'Ent. Datos'!$V$6:$V$1015,0)),$U738,$W$3))</f>
        <v/>
      </c>
      <c r="I738" s="154"/>
      <c r="J738" s="155"/>
      <c r="K738" s="142"/>
      <c r="L738" s="142"/>
      <c r="M738" s="142"/>
      <c r="N738" s="142"/>
      <c r="O738" s="142"/>
      <c r="P738" s="142"/>
      <c r="Q738" s="142"/>
      <c r="R738" s="142"/>
      <c r="S738" s="142"/>
      <c r="T738" s="142"/>
      <c r="U738" s="159"/>
      <c r="V738" s="156"/>
    </row>
    <row r="739" spans="2:22" ht="33" customHeight="1" x14ac:dyDescent="0.3">
      <c r="B739" s="157"/>
      <c r="C739" s="134" t="e">
        <v>#N/A</v>
      </c>
      <c r="D739" s="136"/>
      <c r="E739" s="145"/>
      <c r="F739" s="321"/>
      <c r="G739" s="233">
        <f t="shared" si="28"/>
        <v>0</v>
      </c>
      <c r="H739" s="233" t="str">
        <f>IF(ISBLANK($D739),"",IF(ISERROR(MATCH($U739,'Ent. Datos'!$V$6:$V$1015,0)),$U739,$W$3))</f>
        <v/>
      </c>
      <c r="I739" s="158"/>
      <c r="J739" s="142"/>
      <c r="K739" s="142"/>
      <c r="L739" s="142"/>
      <c r="M739" s="142"/>
      <c r="N739" s="142"/>
      <c r="O739" s="142"/>
      <c r="P739" s="142"/>
      <c r="Q739" s="142"/>
      <c r="R739" s="142"/>
      <c r="S739" s="142"/>
      <c r="T739" s="142"/>
      <c r="U739" s="159"/>
      <c r="V739" s="156"/>
    </row>
    <row r="740" spans="2:22" ht="33" customHeight="1" x14ac:dyDescent="0.3">
      <c r="B740" s="152"/>
      <c r="C740" s="134" t="e">
        <v>#N/A</v>
      </c>
      <c r="D740" s="136"/>
      <c r="E740" s="153"/>
      <c r="F740" s="320"/>
      <c r="G740" s="233">
        <f t="shared" si="28"/>
        <v>0</v>
      </c>
      <c r="H740" s="233" t="str">
        <f>IF(ISBLANK($D740),"",IF(ISERROR(MATCH($U740,'Ent. Datos'!$V$6:$V$1015,0)),$U740,$W$3))</f>
        <v/>
      </c>
      <c r="I740" s="154"/>
      <c r="J740" s="155"/>
      <c r="K740" s="142"/>
      <c r="L740" s="142"/>
      <c r="M740" s="142"/>
      <c r="N740" s="142"/>
      <c r="O740" s="142"/>
      <c r="P740" s="142"/>
      <c r="Q740" s="142"/>
      <c r="R740" s="142"/>
      <c r="S740" s="142"/>
      <c r="T740" s="142"/>
      <c r="U740" s="159"/>
      <c r="V740" s="156"/>
    </row>
    <row r="741" spans="2:22" ht="33" customHeight="1" x14ac:dyDescent="0.3">
      <c r="B741" s="157"/>
      <c r="C741" s="134" t="e">
        <v>#N/A</v>
      </c>
      <c r="D741" s="136"/>
      <c r="E741" s="145"/>
      <c r="F741" s="321"/>
      <c r="G741" s="233">
        <f t="shared" si="28"/>
        <v>0</v>
      </c>
      <c r="H741" s="233" t="str">
        <f>IF(ISBLANK($D741),"",IF(ISERROR(MATCH($U741,'Ent. Datos'!$V$6:$V$1015,0)),$U741,$W$3))</f>
        <v/>
      </c>
      <c r="I741" s="158"/>
      <c r="J741" s="142"/>
      <c r="K741" s="142"/>
      <c r="L741" s="142"/>
      <c r="M741" s="142"/>
      <c r="N741" s="142"/>
      <c r="O741" s="142"/>
      <c r="P741" s="142"/>
      <c r="Q741" s="142"/>
      <c r="R741" s="142"/>
      <c r="S741" s="142"/>
      <c r="T741" s="142"/>
      <c r="U741" s="159"/>
      <c r="V741" s="156"/>
    </row>
    <row r="742" spans="2:22" ht="33" customHeight="1" x14ac:dyDescent="0.3">
      <c r="B742" s="152"/>
      <c r="C742" s="134" t="e">
        <v>#N/A</v>
      </c>
      <c r="D742" s="136"/>
      <c r="E742" s="153"/>
      <c r="F742" s="320"/>
      <c r="G742" s="233">
        <f t="shared" si="28"/>
        <v>0</v>
      </c>
      <c r="H742" s="233" t="str">
        <f>IF(ISBLANK($D742),"",IF(ISERROR(MATCH($U742,'Ent. Datos'!$V$6:$V$1015,0)),$U742,$W$3))</f>
        <v/>
      </c>
      <c r="I742" s="154"/>
      <c r="J742" s="155"/>
      <c r="K742" s="142"/>
      <c r="L742" s="142"/>
      <c r="M742" s="142"/>
      <c r="N742" s="142"/>
      <c r="O742" s="142"/>
      <c r="P742" s="142"/>
      <c r="Q742" s="142"/>
      <c r="R742" s="142"/>
      <c r="S742" s="142"/>
      <c r="T742" s="142"/>
      <c r="U742" s="159"/>
      <c r="V742" s="156"/>
    </row>
    <row r="743" spans="2:22" ht="33" customHeight="1" x14ac:dyDescent="0.3">
      <c r="B743" s="157"/>
      <c r="C743" s="134" t="e">
        <v>#N/A</v>
      </c>
      <c r="D743" s="136"/>
      <c r="E743" s="145"/>
      <c r="F743" s="321"/>
      <c r="G743" s="233">
        <f t="shared" si="28"/>
        <v>0</v>
      </c>
      <c r="H743" s="233" t="str">
        <f>IF(ISBLANK($D743),"",IF(ISERROR(MATCH($U743,'Ent. Datos'!$V$6:$V$1015,0)),$U743,$W$3))</f>
        <v/>
      </c>
      <c r="I743" s="158"/>
      <c r="J743" s="142"/>
      <c r="K743" s="142"/>
      <c r="L743" s="142"/>
      <c r="M743" s="142"/>
      <c r="N743" s="142"/>
      <c r="O743" s="142"/>
      <c r="P743" s="142"/>
      <c r="Q743" s="142"/>
      <c r="R743" s="142"/>
      <c r="S743" s="142"/>
      <c r="T743" s="142"/>
      <c r="U743" s="159"/>
      <c r="V743" s="156"/>
    </row>
    <row r="744" spans="2:22" ht="33" customHeight="1" x14ac:dyDescent="0.3">
      <c r="B744" s="152"/>
      <c r="C744" s="134" t="e">
        <v>#N/A</v>
      </c>
      <c r="D744" s="136"/>
      <c r="E744" s="153"/>
      <c r="F744" s="320"/>
      <c r="G744" s="233">
        <f t="shared" si="28"/>
        <v>0</v>
      </c>
      <c r="H744" s="233" t="str">
        <f>IF(ISBLANK($D744),"",IF(ISERROR(MATCH($U744,'Ent. Datos'!$V$6:$V$1015,0)),$U744,$W$3))</f>
        <v/>
      </c>
      <c r="I744" s="154"/>
      <c r="J744" s="155"/>
      <c r="K744" s="142"/>
      <c r="L744" s="142"/>
      <c r="M744" s="142"/>
      <c r="N744" s="142"/>
      <c r="O744" s="142"/>
      <c r="P744" s="142"/>
      <c r="Q744" s="142"/>
      <c r="R744" s="142"/>
      <c r="S744" s="142"/>
      <c r="T744" s="142"/>
      <c r="U744" s="159"/>
      <c r="V744" s="156"/>
    </row>
    <row r="745" spans="2:22" ht="33" customHeight="1" x14ac:dyDescent="0.3">
      <c r="B745" s="157"/>
      <c r="C745" s="134" t="e">
        <v>#N/A</v>
      </c>
      <c r="D745" s="136"/>
      <c r="E745" s="145"/>
      <c r="F745" s="321"/>
      <c r="G745" s="233">
        <f t="shared" si="28"/>
        <v>0</v>
      </c>
      <c r="H745" s="233" t="str">
        <f>IF(ISBLANK($D745),"",IF(ISERROR(MATCH($U745,'Ent. Datos'!$V$6:$V$1015,0)),$U745,$W$3))</f>
        <v/>
      </c>
      <c r="I745" s="158"/>
      <c r="J745" s="142"/>
      <c r="K745" s="142"/>
      <c r="L745" s="142"/>
      <c r="M745" s="142"/>
      <c r="N745" s="142"/>
      <c r="O745" s="142"/>
      <c r="P745" s="142"/>
      <c r="Q745" s="142"/>
      <c r="R745" s="142"/>
      <c r="S745" s="142"/>
      <c r="T745" s="142"/>
      <c r="U745" s="159"/>
      <c r="V745" s="156"/>
    </row>
    <row r="746" spans="2:22" ht="33" customHeight="1" x14ac:dyDescent="0.3">
      <c r="B746" s="152"/>
      <c r="C746" s="134" t="e">
        <v>#N/A</v>
      </c>
      <c r="D746" s="136"/>
      <c r="E746" s="153"/>
      <c r="F746" s="320"/>
      <c r="G746" s="233">
        <f t="shared" si="28"/>
        <v>0</v>
      </c>
      <c r="H746" s="233" t="str">
        <f>IF(ISBLANK($D746),"",IF(ISERROR(MATCH($U746,'Ent. Datos'!$V$6:$V$1015,0)),$U746,$W$3))</f>
        <v/>
      </c>
      <c r="I746" s="154"/>
      <c r="J746" s="155"/>
      <c r="K746" s="142"/>
      <c r="L746" s="142"/>
      <c r="M746" s="142"/>
      <c r="N746" s="142"/>
      <c r="O746" s="142"/>
      <c r="P746" s="142"/>
      <c r="Q746" s="142"/>
      <c r="R746" s="142"/>
      <c r="S746" s="142"/>
      <c r="T746" s="142"/>
      <c r="U746" s="159"/>
      <c r="V746" s="156"/>
    </row>
    <row r="747" spans="2:22" ht="33" customHeight="1" x14ac:dyDescent="0.3">
      <c r="B747" s="157"/>
      <c r="C747" s="134" t="e">
        <v>#N/A</v>
      </c>
      <c r="D747" s="136"/>
      <c r="E747" s="145"/>
      <c r="F747" s="321"/>
      <c r="G747" s="233">
        <f t="shared" si="28"/>
        <v>0</v>
      </c>
      <c r="H747" s="233" t="str">
        <f>IF(ISBLANK($D747),"",IF(ISERROR(MATCH($U747,'Ent. Datos'!$V$6:$V$1015,0)),$U747,$W$3))</f>
        <v/>
      </c>
      <c r="I747" s="158"/>
      <c r="J747" s="142"/>
      <c r="K747" s="142"/>
      <c r="L747" s="142"/>
      <c r="M747" s="142"/>
      <c r="N747" s="142"/>
      <c r="O747" s="142"/>
      <c r="P747" s="142"/>
      <c r="Q747" s="142"/>
      <c r="R747" s="142"/>
      <c r="S747" s="142"/>
      <c r="T747" s="142"/>
      <c r="U747" s="159"/>
      <c r="V747" s="156"/>
    </row>
    <row r="748" spans="2:22" ht="33" customHeight="1" x14ac:dyDescent="0.3">
      <c r="B748" s="152"/>
      <c r="C748" s="134" t="e">
        <v>#N/A</v>
      </c>
      <c r="D748" s="136"/>
      <c r="E748" s="153"/>
      <c r="F748" s="320"/>
      <c r="G748" s="233">
        <f t="shared" si="28"/>
        <v>0</v>
      </c>
      <c r="H748" s="233" t="str">
        <f>IF(ISBLANK($D748),"",IF(ISERROR(MATCH($U748,'Ent. Datos'!$V$6:$V$1015,0)),$U748,$W$3))</f>
        <v/>
      </c>
      <c r="I748" s="154"/>
      <c r="J748" s="155"/>
      <c r="K748" s="142"/>
      <c r="L748" s="142"/>
      <c r="M748" s="142"/>
      <c r="N748" s="142"/>
      <c r="O748" s="142"/>
      <c r="P748" s="142"/>
      <c r="Q748" s="142"/>
      <c r="R748" s="142"/>
      <c r="S748" s="142"/>
      <c r="T748" s="142"/>
      <c r="U748" s="159"/>
      <c r="V748" s="156"/>
    </row>
    <row r="749" spans="2:22" ht="33" customHeight="1" x14ac:dyDescent="0.3">
      <c r="B749" s="157"/>
      <c r="C749" s="134" t="e">
        <v>#N/A</v>
      </c>
      <c r="D749" s="136"/>
      <c r="E749" s="145"/>
      <c r="F749" s="321"/>
      <c r="G749" s="233">
        <f t="shared" si="28"/>
        <v>0</v>
      </c>
      <c r="H749" s="233" t="str">
        <f>IF(ISBLANK($D749),"",IF(ISERROR(MATCH($U749,'Ent. Datos'!$V$6:$V$1015,0)),$U749,$W$3))</f>
        <v/>
      </c>
      <c r="I749" s="158"/>
      <c r="J749" s="142"/>
      <c r="K749" s="142"/>
      <c r="L749" s="142"/>
      <c r="M749" s="142"/>
      <c r="N749" s="142"/>
      <c r="O749" s="142"/>
      <c r="P749" s="142"/>
      <c r="Q749" s="142"/>
      <c r="R749" s="142"/>
      <c r="S749" s="142"/>
      <c r="T749" s="142"/>
      <c r="U749" s="159"/>
      <c r="V749" s="156"/>
    </row>
    <row r="750" spans="2:22" ht="33" customHeight="1" x14ac:dyDescent="0.3">
      <c r="B750" s="152"/>
      <c r="C750" s="134" t="e">
        <v>#N/A</v>
      </c>
      <c r="D750" s="136"/>
      <c r="E750" s="153"/>
      <c r="F750" s="320"/>
      <c r="G750" s="233">
        <f t="shared" si="28"/>
        <v>0</v>
      </c>
      <c r="H750" s="233" t="str">
        <f>IF(ISBLANK($D750),"",IF(ISERROR(MATCH($U750,'Ent. Datos'!$V$6:$V$1015,0)),$U750,$W$3))</f>
        <v/>
      </c>
      <c r="I750" s="154"/>
      <c r="J750" s="155"/>
      <c r="K750" s="142"/>
      <c r="L750" s="142"/>
      <c r="M750" s="142"/>
      <c r="N750" s="142"/>
      <c r="O750" s="142"/>
      <c r="P750" s="142"/>
      <c r="Q750" s="142"/>
      <c r="R750" s="142"/>
      <c r="S750" s="142"/>
      <c r="T750" s="142"/>
      <c r="U750" s="159"/>
      <c r="V750" s="156"/>
    </row>
    <row r="751" spans="2:22" ht="33" customHeight="1" x14ac:dyDescent="0.3">
      <c r="B751" s="157"/>
      <c r="C751" s="134" t="e">
        <v>#N/A</v>
      </c>
      <c r="D751" s="136"/>
      <c r="E751" s="145"/>
      <c r="F751" s="321"/>
      <c r="G751" s="233">
        <f t="shared" si="28"/>
        <v>0</v>
      </c>
      <c r="H751" s="233" t="str">
        <f>IF(ISBLANK($D751),"",IF(ISERROR(MATCH($U751,'Ent. Datos'!$V$6:$V$1015,0)),$U751,$W$3))</f>
        <v/>
      </c>
      <c r="I751" s="158"/>
      <c r="J751" s="142"/>
      <c r="K751" s="142"/>
      <c r="L751" s="142"/>
      <c r="M751" s="142"/>
      <c r="N751" s="142"/>
      <c r="O751" s="142"/>
      <c r="P751" s="142"/>
      <c r="Q751" s="142"/>
      <c r="R751" s="142"/>
      <c r="S751" s="142"/>
      <c r="T751" s="142"/>
      <c r="U751" s="159"/>
      <c r="V751" s="156"/>
    </row>
    <row r="752" spans="2:22" ht="33" customHeight="1" x14ac:dyDescent="0.3">
      <c r="B752" s="152"/>
      <c r="C752" s="134" t="e">
        <v>#N/A</v>
      </c>
      <c r="D752" s="136"/>
      <c r="E752" s="153"/>
      <c r="F752" s="320"/>
      <c r="G752" s="233">
        <f t="shared" si="28"/>
        <v>0</v>
      </c>
      <c r="H752" s="233" t="str">
        <f>IF(ISBLANK($D752),"",IF(ISERROR(MATCH($U752,'Ent. Datos'!$V$6:$V$1015,0)),$U752,$W$3))</f>
        <v/>
      </c>
      <c r="I752" s="154"/>
      <c r="J752" s="155"/>
      <c r="K752" s="142"/>
      <c r="L752" s="142"/>
      <c r="M752" s="142"/>
      <c r="N752" s="142"/>
      <c r="O752" s="142"/>
      <c r="P752" s="142"/>
      <c r="Q752" s="142"/>
      <c r="R752" s="142"/>
      <c r="S752" s="142"/>
      <c r="T752" s="142"/>
      <c r="U752" s="159"/>
      <c r="V752" s="156"/>
    </row>
    <row r="753" spans="2:22" ht="33" customHeight="1" x14ac:dyDescent="0.3">
      <c r="B753" s="157"/>
      <c r="C753" s="134" t="e">
        <v>#N/A</v>
      </c>
      <c r="D753" s="136"/>
      <c r="E753" s="145"/>
      <c r="F753" s="321"/>
      <c r="G753" s="233">
        <f t="shared" si="28"/>
        <v>0</v>
      </c>
      <c r="H753" s="233" t="str">
        <f>IF(ISBLANK($D753),"",IF(ISERROR(MATCH($U753,'Ent. Datos'!$V$6:$V$1015,0)),$U753,$W$3))</f>
        <v/>
      </c>
      <c r="I753" s="158"/>
      <c r="J753" s="142"/>
      <c r="K753" s="142"/>
      <c r="L753" s="142"/>
      <c r="M753" s="142"/>
      <c r="N753" s="142"/>
      <c r="O753" s="142"/>
      <c r="P753" s="142"/>
      <c r="Q753" s="142"/>
      <c r="R753" s="142"/>
      <c r="S753" s="142"/>
      <c r="T753" s="142"/>
      <c r="U753" s="159"/>
      <c r="V753" s="156"/>
    </row>
    <row r="754" spans="2:22" ht="33" customHeight="1" x14ac:dyDescent="0.3">
      <c r="B754" s="152"/>
      <c r="C754" s="134" t="e">
        <v>#N/A</v>
      </c>
      <c r="D754" s="136"/>
      <c r="E754" s="153"/>
      <c r="F754" s="320"/>
      <c r="G754" s="233">
        <f t="shared" si="28"/>
        <v>0</v>
      </c>
      <c r="H754" s="233" t="str">
        <f>IF(ISBLANK($D754),"",IF(ISERROR(MATCH($U754,'Ent. Datos'!$V$6:$V$1015,0)),$U754,$W$3))</f>
        <v/>
      </c>
      <c r="I754" s="154"/>
      <c r="J754" s="155"/>
      <c r="K754" s="142"/>
      <c r="L754" s="142"/>
      <c r="M754" s="142"/>
      <c r="N754" s="142"/>
      <c r="O754" s="142"/>
      <c r="P754" s="142"/>
      <c r="Q754" s="142"/>
      <c r="R754" s="142"/>
      <c r="S754" s="142"/>
      <c r="T754" s="142"/>
      <c r="U754" s="159"/>
      <c r="V754" s="156"/>
    </row>
    <row r="755" spans="2:22" ht="33" customHeight="1" x14ac:dyDescent="0.3">
      <c r="B755" s="157"/>
      <c r="C755" s="134" t="e">
        <v>#N/A</v>
      </c>
      <c r="D755" s="136"/>
      <c r="E755" s="145"/>
      <c r="F755" s="321"/>
      <c r="G755" s="233">
        <f t="shared" si="28"/>
        <v>0</v>
      </c>
      <c r="H755" s="233" t="str">
        <f>IF(ISBLANK($D755),"",IF(ISERROR(MATCH($U755,'Ent. Datos'!$V$6:$V$1015,0)),$U755,$W$3))</f>
        <v/>
      </c>
      <c r="I755" s="158"/>
      <c r="J755" s="142"/>
      <c r="K755" s="142"/>
      <c r="L755" s="142"/>
      <c r="M755" s="142"/>
      <c r="N755" s="142"/>
      <c r="O755" s="142"/>
      <c r="P755" s="142"/>
      <c r="Q755" s="142"/>
      <c r="R755" s="142"/>
      <c r="S755" s="142"/>
      <c r="T755" s="142"/>
      <c r="U755" s="159"/>
      <c r="V755" s="156"/>
    </row>
    <row r="756" spans="2:22" ht="33" customHeight="1" x14ac:dyDescent="0.3">
      <c r="B756" s="152"/>
      <c r="C756" s="134" t="e">
        <v>#N/A</v>
      </c>
      <c r="D756" s="136"/>
      <c r="E756" s="153"/>
      <c r="F756" s="320"/>
      <c r="G756" s="233">
        <f t="shared" si="28"/>
        <v>0</v>
      </c>
      <c r="H756" s="233" t="str">
        <f>IF(ISBLANK($D756),"",IF(ISERROR(MATCH($U756,'Ent. Datos'!$V$6:$V$1015,0)),$U756,$W$3))</f>
        <v/>
      </c>
      <c r="I756" s="154"/>
      <c r="J756" s="155"/>
      <c r="K756" s="142"/>
      <c r="L756" s="142"/>
      <c r="M756" s="142"/>
      <c r="N756" s="142"/>
      <c r="O756" s="142"/>
      <c r="P756" s="142"/>
      <c r="Q756" s="142"/>
      <c r="R756" s="142"/>
      <c r="S756" s="142"/>
      <c r="T756" s="142"/>
      <c r="U756" s="159"/>
      <c r="V756" s="156"/>
    </row>
    <row r="757" spans="2:22" ht="33" customHeight="1" x14ac:dyDescent="0.3">
      <c r="B757" s="157"/>
      <c r="C757" s="134" t="e">
        <v>#N/A</v>
      </c>
      <c r="D757" s="136"/>
      <c r="E757" s="145"/>
      <c r="F757" s="321"/>
      <c r="G757" s="233">
        <f t="shared" si="28"/>
        <v>0</v>
      </c>
      <c r="H757" s="233" t="str">
        <f>IF(ISBLANK($D757),"",IF(ISERROR(MATCH($U757,'Ent. Datos'!$V$6:$V$1015,0)),$U757,$W$3))</f>
        <v/>
      </c>
      <c r="I757" s="158"/>
      <c r="J757" s="142"/>
      <c r="K757" s="142"/>
      <c r="L757" s="142"/>
      <c r="M757" s="142"/>
      <c r="N757" s="142"/>
      <c r="O757" s="142"/>
      <c r="P757" s="142"/>
      <c r="Q757" s="142"/>
      <c r="R757" s="142"/>
      <c r="S757" s="142"/>
      <c r="T757" s="142"/>
      <c r="U757" s="159"/>
      <c r="V757" s="156"/>
    </row>
    <row r="758" spans="2:22" ht="33" customHeight="1" x14ac:dyDescent="0.3">
      <c r="B758" s="152"/>
      <c r="C758" s="134" t="e">
        <v>#N/A</v>
      </c>
      <c r="D758" s="136"/>
      <c r="E758" s="153"/>
      <c r="F758" s="320"/>
      <c r="G758" s="233">
        <f t="shared" si="28"/>
        <v>0</v>
      </c>
      <c r="H758" s="233" t="str">
        <f>IF(ISBLANK($D758),"",IF(ISERROR(MATCH($U758,'Ent. Datos'!$V$6:$V$1015,0)),$U758,$W$3))</f>
        <v/>
      </c>
      <c r="I758" s="154"/>
      <c r="J758" s="155"/>
      <c r="K758" s="142"/>
      <c r="L758" s="142"/>
      <c r="M758" s="142"/>
      <c r="N758" s="142"/>
      <c r="O758" s="142"/>
      <c r="P758" s="142"/>
      <c r="Q758" s="142"/>
      <c r="R758" s="142"/>
      <c r="S758" s="142"/>
      <c r="T758" s="142"/>
      <c r="U758" s="159"/>
      <c r="V758" s="156"/>
    </row>
    <row r="759" spans="2:22" ht="33" customHeight="1" x14ac:dyDescent="0.3">
      <c r="B759" s="157"/>
      <c r="C759" s="134" t="e">
        <v>#N/A</v>
      </c>
      <c r="D759" s="136"/>
      <c r="E759" s="145"/>
      <c r="F759" s="321"/>
      <c r="G759" s="233">
        <f t="shared" si="28"/>
        <v>0</v>
      </c>
      <c r="H759" s="233" t="str">
        <f>IF(ISBLANK($D759),"",IF(ISERROR(MATCH($U759,'Ent. Datos'!$V$6:$V$1015,0)),$U759,$W$3))</f>
        <v/>
      </c>
      <c r="I759" s="158"/>
      <c r="J759" s="142"/>
      <c r="K759" s="142"/>
      <c r="L759" s="142"/>
      <c r="M759" s="142"/>
      <c r="N759" s="142"/>
      <c r="O759" s="142"/>
      <c r="P759" s="142"/>
      <c r="Q759" s="142"/>
      <c r="R759" s="142"/>
      <c r="S759" s="142"/>
      <c r="T759" s="142"/>
      <c r="U759" s="159"/>
      <c r="V759" s="156"/>
    </row>
    <row r="760" spans="2:22" ht="33" customHeight="1" x14ac:dyDescent="0.3">
      <c r="B760" s="152"/>
      <c r="C760" s="134" t="e">
        <v>#N/A</v>
      </c>
      <c r="D760" s="136"/>
      <c r="E760" s="153"/>
      <c r="F760" s="320"/>
      <c r="G760" s="233">
        <f t="shared" si="28"/>
        <v>0</v>
      </c>
      <c r="H760" s="233" t="str">
        <f>IF(ISBLANK($D760),"",IF(ISERROR(MATCH($U760,'Ent. Datos'!$V$6:$V$1015,0)),$U760,$W$3))</f>
        <v/>
      </c>
      <c r="I760" s="154"/>
      <c r="J760" s="155"/>
      <c r="K760" s="142"/>
      <c r="L760" s="142"/>
      <c r="M760" s="142"/>
      <c r="N760" s="142"/>
      <c r="O760" s="142"/>
      <c r="P760" s="142"/>
      <c r="Q760" s="142"/>
      <c r="R760" s="142"/>
      <c r="S760" s="142"/>
      <c r="T760" s="142"/>
      <c r="U760" s="159"/>
      <c r="V760" s="156"/>
    </row>
    <row r="761" spans="2:22" ht="33" customHeight="1" x14ac:dyDescent="0.3">
      <c r="B761" s="157"/>
      <c r="C761" s="134" t="e">
        <v>#N/A</v>
      </c>
      <c r="D761" s="136"/>
      <c r="E761" s="145"/>
      <c r="F761" s="321"/>
      <c r="G761" s="233">
        <f t="shared" si="28"/>
        <v>0</v>
      </c>
      <c r="H761" s="233" t="str">
        <f>IF(ISBLANK($D761),"",IF(ISERROR(MATCH($U761,'Ent. Datos'!$V$6:$V$1015,0)),$U761,$W$3))</f>
        <v/>
      </c>
      <c r="I761" s="158"/>
      <c r="J761" s="142"/>
      <c r="K761" s="142"/>
      <c r="L761" s="142"/>
      <c r="M761" s="142"/>
      <c r="N761" s="142"/>
      <c r="O761" s="142"/>
      <c r="P761" s="142"/>
      <c r="Q761" s="142"/>
      <c r="R761" s="142"/>
      <c r="S761" s="142"/>
      <c r="T761" s="142"/>
      <c r="U761" s="159"/>
      <c r="V761" s="156"/>
    </row>
    <row r="762" spans="2:22" ht="33" customHeight="1" x14ac:dyDescent="0.3">
      <c r="B762" s="152"/>
      <c r="C762" s="134" t="e">
        <v>#N/A</v>
      </c>
      <c r="D762" s="136"/>
      <c r="E762" s="153"/>
      <c r="F762" s="320"/>
      <c r="G762" s="233">
        <f t="shared" si="28"/>
        <v>0</v>
      </c>
      <c r="H762" s="233" t="str">
        <f>IF(ISBLANK($D762),"",IF(ISERROR(MATCH($U762,'Ent. Datos'!$V$6:$V$1015,0)),$U762,$W$3))</f>
        <v/>
      </c>
      <c r="I762" s="154"/>
      <c r="J762" s="155"/>
      <c r="K762" s="142"/>
      <c r="L762" s="142"/>
      <c r="M762" s="142"/>
      <c r="N762" s="142"/>
      <c r="O762" s="142"/>
      <c r="P762" s="142"/>
      <c r="Q762" s="142"/>
      <c r="R762" s="142"/>
      <c r="S762" s="142"/>
      <c r="T762" s="142"/>
      <c r="U762" s="159"/>
      <c r="V762" s="156"/>
    </row>
    <row r="763" spans="2:22" ht="33" customHeight="1" x14ac:dyDescent="0.3">
      <c r="B763" s="157"/>
      <c r="C763" s="134" t="e">
        <v>#N/A</v>
      </c>
      <c r="D763" s="136"/>
      <c r="E763" s="145"/>
      <c r="F763" s="321"/>
      <c r="G763" s="233">
        <f t="shared" si="28"/>
        <v>0</v>
      </c>
      <c r="H763" s="233" t="str">
        <f>IF(ISBLANK($D763),"",IF(ISERROR(MATCH($U763,'Ent. Datos'!$V$6:$V$1015,0)),$U763,$W$3))</f>
        <v/>
      </c>
      <c r="I763" s="158"/>
      <c r="J763" s="142"/>
      <c r="K763" s="142"/>
      <c r="L763" s="142"/>
      <c r="M763" s="142"/>
      <c r="N763" s="142"/>
      <c r="O763" s="142"/>
      <c r="P763" s="142"/>
      <c r="Q763" s="142"/>
      <c r="R763" s="142"/>
      <c r="S763" s="142"/>
      <c r="T763" s="142"/>
      <c r="U763" s="159"/>
      <c r="V763" s="156"/>
    </row>
    <row r="764" spans="2:22" ht="33" customHeight="1" x14ac:dyDescent="0.3">
      <c r="B764" s="152"/>
      <c r="C764" s="134" t="e">
        <v>#N/A</v>
      </c>
      <c r="D764" s="136"/>
      <c r="E764" s="153"/>
      <c r="F764" s="320"/>
      <c r="G764" s="233">
        <f t="shared" si="28"/>
        <v>0</v>
      </c>
      <c r="H764" s="233" t="str">
        <f>IF(ISBLANK($D764),"",IF(ISERROR(MATCH($U764,'Ent. Datos'!$V$6:$V$1015,0)),$U764,$W$3))</f>
        <v/>
      </c>
      <c r="I764" s="154"/>
      <c r="J764" s="155"/>
      <c r="K764" s="142"/>
      <c r="L764" s="142"/>
      <c r="M764" s="142"/>
      <c r="N764" s="142"/>
      <c r="O764" s="142"/>
      <c r="P764" s="142"/>
      <c r="Q764" s="142"/>
      <c r="R764" s="142"/>
      <c r="S764" s="142"/>
      <c r="T764" s="142"/>
      <c r="U764" s="159"/>
      <c r="V764" s="156"/>
    </row>
    <row r="765" spans="2:22" ht="33" customHeight="1" x14ac:dyDescent="0.3">
      <c r="B765" s="157"/>
      <c r="C765" s="134" t="e">
        <v>#N/A</v>
      </c>
      <c r="D765" s="136"/>
      <c r="E765" s="145"/>
      <c r="F765" s="321"/>
      <c r="G765" s="233">
        <f t="shared" si="28"/>
        <v>0</v>
      </c>
      <c r="H765" s="233" t="str">
        <f>IF(ISBLANK($D765),"",IF(ISERROR(MATCH($U765,'Ent. Datos'!$V$6:$V$1015,0)),$U765,$W$3))</f>
        <v/>
      </c>
      <c r="I765" s="158"/>
      <c r="J765" s="142"/>
      <c r="K765" s="142"/>
      <c r="L765" s="142"/>
      <c r="M765" s="142"/>
      <c r="N765" s="142"/>
      <c r="O765" s="142"/>
      <c r="P765" s="142"/>
      <c r="Q765" s="142"/>
      <c r="R765" s="142"/>
      <c r="S765" s="142"/>
      <c r="T765" s="142"/>
      <c r="U765" s="159"/>
      <c r="V765" s="156"/>
    </row>
    <row r="766" spans="2:22" ht="33" customHeight="1" x14ac:dyDescent="0.3">
      <c r="B766" s="152"/>
      <c r="C766" s="134" t="e">
        <v>#N/A</v>
      </c>
      <c r="D766" s="136"/>
      <c r="E766" s="153"/>
      <c r="F766" s="320"/>
      <c r="G766" s="233">
        <f t="shared" si="28"/>
        <v>0</v>
      </c>
      <c r="H766" s="233" t="str">
        <f>IF(ISBLANK($D766),"",IF(ISERROR(MATCH($U766,'Ent. Datos'!$V$6:$V$1015,0)),$U766,$W$3))</f>
        <v/>
      </c>
      <c r="I766" s="154"/>
      <c r="J766" s="155"/>
      <c r="K766" s="142"/>
      <c r="L766" s="142"/>
      <c r="M766" s="142"/>
      <c r="N766" s="142"/>
      <c r="O766" s="142"/>
      <c r="P766" s="142"/>
      <c r="Q766" s="142"/>
      <c r="R766" s="142"/>
      <c r="S766" s="142"/>
      <c r="T766" s="142"/>
      <c r="U766" s="159"/>
      <c r="V766" s="156"/>
    </row>
    <row r="767" spans="2:22" ht="33" customHeight="1" x14ac:dyDescent="0.3">
      <c r="B767" s="157"/>
      <c r="C767" s="134" t="e">
        <v>#N/A</v>
      </c>
      <c r="D767" s="136"/>
      <c r="E767" s="145"/>
      <c r="F767" s="321"/>
      <c r="G767" s="233">
        <f t="shared" si="28"/>
        <v>0</v>
      </c>
      <c r="H767" s="233" t="str">
        <f>IF(ISBLANK($D767),"",IF(ISERROR(MATCH($U767,'Ent. Datos'!$V$6:$V$1015,0)),$U767,$W$3))</f>
        <v/>
      </c>
      <c r="I767" s="158"/>
      <c r="J767" s="142"/>
      <c r="K767" s="142"/>
      <c r="L767" s="142"/>
      <c r="M767" s="142"/>
      <c r="N767" s="142"/>
      <c r="O767" s="142"/>
      <c r="P767" s="142"/>
      <c r="Q767" s="142"/>
      <c r="R767" s="142"/>
      <c r="S767" s="142"/>
      <c r="T767" s="142"/>
      <c r="U767" s="159"/>
      <c r="V767" s="156"/>
    </row>
    <row r="768" spans="2:22" ht="33" customHeight="1" x14ac:dyDescent="0.3">
      <c r="B768" s="152"/>
      <c r="C768" s="134" t="e">
        <v>#N/A</v>
      </c>
      <c r="D768" s="136"/>
      <c r="E768" s="153"/>
      <c r="F768" s="320"/>
      <c r="G768" s="233">
        <f t="shared" si="28"/>
        <v>0</v>
      </c>
      <c r="H768" s="233" t="str">
        <f>IF(ISBLANK($D768),"",IF(ISERROR(MATCH($U768,'Ent. Datos'!$V$6:$V$1015,0)),$U768,$W$3))</f>
        <v/>
      </c>
      <c r="I768" s="154"/>
      <c r="J768" s="155"/>
      <c r="K768" s="142"/>
      <c r="L768" s="142"/>
      <c r="M768" s="142"/>
      <c r="N768" s="142"/>
      <c r="O768" s="142"/>
      <c r="P768" s="142"/>
      <c r="Q768" s="142"/>
      <c r="R768" s="142"/>
      <c r="S768" s="142"/>
      <c r="T768" s="142"/>
      <c r="U768" s="159"/>
      <c r="V768" s="156"/>
    </row>
    <row r="769" spans="2:22" ht="33" customHeight="1" x14ac:dyDescent="0.3">
      <c r="B769" s="157"/>
      <c r="C769" s="134" t="e">
        <v>#N/A</v>
      </c>
      <c r="D769" s="136"/>
      <c r="E769" s="145"/>
      <c r="F769" s="321"/>
      <c r="G769" s="233">
        <f t="shared" si="28"/>
        <v>0</v>
      </c>
      <c r="H769" s="233" t="str">
        <f>IF(ISBLANK($D769),"",IF(ISERROR(MATCH($U769,'Ent. Datos'!$V$6:$V$1015,0)),$U769,$W$3))</f>
        <v/>
      </c>
      <c r="I769" s="158"/>
      <c r="J769" s="142"/>
      <c r="K769" s="142"/>
      <c r="L769" s="142"/>
      <c r="M769" s="142"/>
      <c r="N769" s="142"/>
      <c r="O769" s="142"/>
      <c r="P769" s="142"/>
      <c r="Q769" s="142"/>
      <c r="R769" s="142"/>
      <c r="S769" s="142"/>
      <c r="T769" s="142"/>
      <c r="U769" s="159"/>
      <c r="V769" s="156"/>
    </row>
    <row r="770" spans="2:22" ht="33" customHeight="1" x14ac:dyDescent="0.3">
      <c r="B770" s="152"/>
      <c r="C770" s="134" t="e">
        <v>#N/A</v>
      </c>
      <c r="D770" s="136"/>
      <c r="E770" s="153"/>
      <c r="F770" s="320"/>
      <c r="G770" s="233">
        <f t="shared" si="28"/>
        <v>0</v>
      </c>
      <c r="H770" s="233" t="str">
        <f>IF(ISBLANK($D770),"",IF(ISERROR(MATCH($U770,'Ent. Datos'!$V$6:$V$1015,0)),$U770,$W$3))</f>
        <v/>
      </c>
      <c r="I770" s="154"/>
      <c r="J770" s="155"/>
      <c r="K770" s="142"/>
      <c r="L770" s="142"/>
      <c r="M770" s="142"/>
      <c r="N770" s="142"/>
      <c r="O770" s="142"/>
      <c r="P770" s="142"/>
      <c r="Q770" s="142"/>
      <c r="R770" s="142"/>
      <c r="S770" s="142"/>
      <c r="T770" s="142"/>
      <c r="U770" s="159"/>
      <c r="V770" s="156"/>
    </row>
    <row r="771" spans="2:22" ht="33" customHeight="1" x14ac:dyDescent="0.3">
      <c r="B771" s="157"/>
      <c r="C771" s="134" t="e">
        <v>#N/A</v>
      </c>
      <c r="D771" s="136"/>
      <c r="E771" s="145"/>
      <c r="F771" s="321"/>
      <c r="G771" s="233">
        <f t="shared" si="28"/>
        <v>0</v>
      </c>
      <c r="H771" s="233" t="str">
        <f>IF(ISBLANK($D771),"",IF(ISERROR(MATCH($U771,'Ent. Datos'!$V$6:$V$1015,0)),$U771,$W$3))</f>
        <v/>
      </c>
      <c r="I771" s="158"/>
      <c r="J771" s="142"/>
      <c r="K771" s="142"/>
      <c r="L771" s="142"/>
      <c r="M771" s="142"/>
      <c r="N771" s="142"/>
      <c r="O771" s="142"/>
      <c r="P771" s="142"/>
      <c r="Q771" s="142"/>
      <c r="R771" s="142"/>
      <c r="S771" s="142"/>
      <c r="T771" s="142"/>
      <c r="U771" s="159"/>
      <c r="V771" s="156"/>
    </row>
    <row r="772" spans="2:22" ht="33" customHeight="1" x14ac:dyDescent="0.3">
      <c r="B772" s="152"/>
      <c r="C772" s="134" t="e">
        <v>#N/A</v>
      </c>
      <c r="D772" s="136"/>
      <c r="E772" s="153"/>
      <c r="F772" s="320"/>
      <c r="G772" s="233">
        <f t="shared" si="28"/>
        <v>0</v>
      </c>
      <c r="H772" s="233" t="str">
        <f>IF(ISBLANK($D772),"",IF(ISERROR(MATCH($U772,'Ent. Datos'!$V$6:$V$1015,0)),$U772,$W$3))</f>
        <v/>
      </c>
      <c r="I772" s="154"/>
      <c r="J772" s="155"/>
      <c r="K772" s="142"/>
      <c r="L772" s="142"/>
      <c r="M772" s="142"/>
      <c r="N772" s="142"/>
      <c r="O772" s="142"/>
      <c r="P772" s="142"/>
      <c r="Q772" s="142"/>
      <c r="R772" s="142"/>
      <c r="S772" s="142"/>
      <c r="T772" s="142"/>
      <c r="U772" s="159"/>
      <c r="V772" s="156"/>
    </row>
    <row r="773" spans="2:22" ht="33" customHeight="1" x14ac:dyDescent="0.3">
      <c r="B773" s="157"/>
      <c r="C773" s="134" t="e">
        <v>#N/A</v>
      </c>
      <c r="D773" s="136"/>
      <c r="E773" s="145"/>
      <c r="F773" s="321"/>
      <c r="G773" s="233">
        <f t="shared" si="28"/>
        <v>0</v>
      </c>
      <c r="H773" s="233" t="str">
        <f>IF(ISBLANK($D773),"",IF(ISERROR(MATCH($U773,'Ent. Datos'!$V$6:$V$1015,0)),$U773,$W$3))</f>
        <v/>
      </c>
      <c r="I773" s="158"/>
      <c r="J773" s="142"/>
      <c r="K773" s="142"/>
      <c r="L773" s="142"/>
      <c r="M773" s="142"/>
      <c r="N773" s="142"/>
      <c r="O773" s="142"/>
      <c r="P773" s="142"/>
      <c r="Q773" s="142"/>
      <c r="R773" s="142"/>
      <c r="S773" s="142"/>
      <c r="T773" s="142"/>
      <c r="U773" s="159"/>
      <c r="V773" s="156"/>
    </row>
    <row r="774" spans="2:22" ht="33" customHeight="1" x14ac:dyDescent="0.3">
      <c r="B774" s="152"/>
      <c r="C774" s="134" t="e">
        <v>#N/A</v>
      </c>
      <c r="D774" s="136"/>
      <c r="E774" s="153"/>
      <c r="F774" s="320"/>
      <c r="G774" s="233">
        <f t="shared" ref="G774:G837" si="29">IF($V$3-$F774&gt;$V$1,$U774,"")</f>
        <v>0</v>
      </c>
      <c r="H774" s="233" t="str">
        <f>IF(ISBLANK($D774),"",IF(ISERROR(MATCH($U774,'Ent. Datos'!$V$6:$V$1015,0)),$U774,$W$3))</f>
        <v/>
      </c>
      <c r="I774" s="154"/>
      <c r="J774" s="155"/>
      <c r="K774" s="142"/>
      <c r="L774" s="142"/>
      <c r="M774" s="142"/>
      <c r="N774" s="142"/>
      <c r="O774" s="142"/>
      <c r="P774" s="142"/>
      <c r="Q774" s="142"/>
      <c r="R774" s="142"/>
      <c r="S774" s="142"/>
      <c r="T774" s="142"/>
      <c r="U774" s="159"/>
      <c r="V774" s="156"/>
    </row>
    <row r="775" spans="2:22" ht="33" customHeight="1" x14ac:dyDescent="0.3">
      <c r="B775" s="157"/>
      <c r="C775" s="134" t="e">
        <v>#N/A</v>
      </c>
      <c r="D775" s="136"/>
      <c r="E775" s="145"/>
      <c r="F775" s="321"/>
      <c r="G775" s="233">
        <f t="shared" si="29"/>
        <v>0</v>
      </c>
      <c r="H775" s="233" t="str">
        <f>IF(ISBLANK($D775),"",IF(ISERROR(MATCH($U775,'Ent. Datos'!$V$6:$V$1015,0)),$U775,$W$3))</f>
        <v/>
      </c>
      <c r="I775" s="158"/>
      <c r="J775" s="142"/>
      <c r="K775" s="142"/>
      <c r="L775" s="142"/>
      <c r="M775" s="142"/>
      <c r="N775" s="142"/>
      <c r="O775" s="142"/>
      <c r="P775" s="142"/>
      <c r="Q775" s="142"/>
      <c r="R775" s="142"/>
      <c r="S775" s="142"/>
      <c r="T775" s="142"/>
      <c r="U775" s="159"/>
      <c r="V775" s="156"/>
    </row>
    <row r="776" spans="2:22" ht="33" customHeight="1" x14ac:dyDescent="0.3">
      <c r="B776" s="152"/>
      <c r="C776" s="134" t="e">
        <v>#N/A</v>
      </c>
      <c r="D776" s="136"/>
      <c r="E776" s="153"/>
      <c r="F776" s="320"/>
      <c r="G776" s="233">
        <f t="shared" si="29"/>
        <v>0</v>
      </c>
      <c r="H776" s="233" t="str">
        <f>IF(ISBLANK($D776),"",IF(ISERROR(MATCH($U776,'Ent. Datos'!$V$6:$V$1015,0)),$U776,$W$3))</f>
        <v/>
      </c>
      <c r="I776" s="154"/>
      <c r="J776" s="155"/>
      <c r="K776" s="142"/>
      <c r="L776" s="142"/>
      <c r="M776" s="142"/>
      <c r="N776" s="142"/>
      <c r="O776" s="142"/>
      <c r="P776" s="142"/>
      <c r="Q776" s="142"/>
      <c r="R776" s="142"/>
      <c r="S776" s="142"/>
      <c r="T776" s="142"/>
      <c r="U776" s="159"/>
      <c r="V776" s="156"/>
    </row>
    <row r="777" spans="2:22" ht="33" customHeight="1" x14ac:dyDescent="0.3">
      <c r="B777" s="157"/>
      <c r="C777" s="134" t="e">
        <v>#N/A</v>
      </c>
      <c r="D777" s="136"/>
      <c r="E777" s="145"/>
      <c r="F777" s="321"/>
      <c r="G777" s="233">
        <f t="shared" si="29"/>
        <v>0</v>
      </c>
      <c r="H777" s="233" t="str">
        <f>IF(ISBLANK($D777),"",IF(ISERROR(MATCH($U777,'Ent. Datos'!$V$6:$V$1015,0)),$U777,$W$3))</f>
        <v/>
      </c>
      <c r="I777" s="158"/>
      <c r="J777" s="142"/>
      <c r="K777" s="142"/>
      <c r="L777" s="142"/>
      <c r="M777" s="142"/>
      <c r="N777" s="142"/>
      <c r="O777" s="142"/>
      <c r="P777" s="142"/>
      <c r="Q777" s="142"/>
      <c r="R777" s="142"/>
      <c r="S777" s="142"/>
      <c r="T777" s="142"/>
      <c r="U777" s="159"/>
      <c r="V777" s="156"/>
    </row>
    <row r="778" spans="2:22" ht="33" customHeight="1" x14ac:dyDescent="0.3">
      <c r="B778" s="152"/>
      <c r="C778" s="134" t="e">
        <v>#N/A</v>
      </c>
      <c r="D778" s="136"/>
      <c r="E778" s="153"/>
      <c r="F778" s="320"/>
      <c r="G778" s="233">
        <f t="shared" si="29"/>
        <v>0</v>
      </c>
      <c r="H778" s="233" t="str">
        <f>IF(ISBLANK($D778),"",IF(ISERROR(MATCH($U778,'Ent. Datos'!$V$6:$V$1015,0)),$U778,$W$3))</f>
        <v/>
      </c>
      <c r="I778" s="154"/>
      <c r="J778" s="155"/>
      <c r="K778" s="142"/>
      <c r="L778" s="142"/>
      <c r="M778" s="142"/>
      <c r="N778" s="142"/>
      <c r="O778" s="142"/>
      <c r="P778" s="142"/>
      <c r="Q778" s="142"/>
      <c r="R778" s="142"/>
      <c r="S778" s="142"/>
      <c r="T778" s="142"/>
      <c r="U778" s="159"/>
      <c r="V778" s="156"/>
    </row>
    <row r="779" spans="2:22" ht="33" customHeight="1" x14ac:dyDescent="0.3">
      <c r="B779" s="157"/>
      <c r="C779" s="134" t="e">
        <v>#N/A</v>
      </c>
      <c r="D779" s="136"/>
      <c r="E779" s="145"/>
      <c r="F779" s="321"/>
      <c r="G779" s="233">
        <f t="shared" si="29"/>
        <v>0</v>
      </c>
      <c r="H779" s="233" t="str">
        <f>IF(ISBLANK($D779),"",IF(ISERROR(MATCH($U779,'Ent. Datos'!$V$6:$V$1015,0)),$U779,$W$3))</f>
        <v/>
      </c>
      <c r="I779" s="158"/>
      <c r="J779" s="142"/>
      <c r="K779" s="142"/>
      <c r="L779" s="142"/>
      <c r="M779" s="142"/>
      <c r="N779" s="142"/>
      <c r="O779" s="142"/>
      <c r="P779" s="142"/>
      <c r="Q779" s="142"/>
      <c r="R779" s="142"/>
      <c r="S779" s="142"/>
      <c r="T779" s="142"/>
      <c r="U779" s="159"/>
      <c r="V779" s="156"/>
    </row>
    <row r="780" spans="2:22" ht="33" customHeight="1" x14ac:dyDescent="0.3">
      <c r="B780" s="152"/>
      <c r="C780" s="134" t="e">
        <v>#N/A</v>
      </c>
      <c r="D780" s="136"/>
      <c r="E780" s="153"/>
      <c r="F780" s="320"/>
      <c r="G780" s="233">
        <f t="shared" si="29"/>
        <v>0</v>
      </c>
      <c r="H780" s="233" t="str">
        <f>IF(ISBLANK($D780),"",IF(ISERROR(MATCH($U780,'Ent. Datos'!$V$6:$V$1015,0)),$U780,$W$3))</f>
        <v/>
      </c>
      <c r="I780" s="154"/>
      <c r="J780" s="155"/>
      <c r="K780" s="142"/>
      <c r="L780" s="142"/>
      <c r="M780" s="142"/>
      <c r="N780" s="142"/>
      <c r="O780" s="142"/>
      <c r="P780" s="142"/>
      <c r="Q780" s="142"/>
      <c r="R780" s="142"/>
      <c r="S780" s="142"/>
      <c r="T780" s="142"/>
      <c r="U780" s="159"/>
      <c r="V780" s="156"/>
    </row>
    <row r="781" spans="2:22" ht="33" customHeight="1" x14ac:dyDescent="0.3">
      <c r="B781" s="157"/>
      <c r="C781" s="134" t="e">
        <v>#N/A</v>
      </c>
      <c r="D781" s="136"/>
      <c r="E781" s="145"/>
      <c r="F781" s="321"/>
      <c r="G781" s="233">
        <f t="shared" si="29"/>
        <v>0</v>
      </c>
      <c r="H781" s="233" t="str">
        <f>IF(ISBLANK($D781),"",IF(ISERROR(MATCH($U781,'Ent. Datos'!$V$6:$V$1015,0)),$U781,$W$3))</f>
        <v/>
      </c>
      <c r="I781" s="158"/>
      <c r="J781" s="142"/>
      <c r="K781" s="142"/>
      <c r="L781" s="142"/>
      <c r="M781" s="142"/>
      <c r="N781" s="142"/>
      <c r="O781" s="142"/>
      <c r="P781" s="142"/>
      <c r="Q781" s="142"/>
      <c r="R781" s="142"/>
      <c r="S781" s="142"/>
      <c r="T781" s="142"/>
      <c r="U781" s="159"/>
      <c r="V781" s="156"/>
    </row>
    <row r="782" spans="2:22" ht="33" customHeight="1" x14ac:dyDescent="0.3">
      <c r="B782" s="152"/>
      <c r="C782" s="134" t="e">
        <v>#N/A</v>
      </c>
      <c r="D782" s="136"/>
      <c r="E782" s="153"/>
      <c r="F782" s="320"/>
      <c r="G782" s="233">
        <f t="shared" si="29"/>
        <v>0</v>
      </c>
      <c r="H782" s="233" t="str">
        <f>IF(ISBLANK($D782),"",IF(ISERROR(MATCH($U782,'Ent. Datos'!$V$6:$V$1015,0)),$U782,$W$3))</f>
        <v/>
      </c>
      <c r="I782" s="154"/>
      <c r="J782" s="155"/>
      <c r="K782" s="142"/>
      <c r="L782" s="142"/>
      <c r="M782" s="142"/>
      <c r="N782" s="142"/>
      <c r="O782" s="142"/>
      <c r="P782" s="142"/>
      <c r="Q782" s="142"/>
      <c r="R782" s="142"/>
      <c r="S782" s="142"/>
      <c r="T782" s="142"/>
      <c r="U782" s="159"/>
      <c r="V782" s="156"/>
    </row>
    <row r="783" spans="2:22" ht="33" customHeight="1" x14ac:dyDescent="0.3">
      <c r="B783" s="157"/>
      <c r="C783" s="134" t="e">
        <v>#N/A</v>
      </c>
      <c r="D783" s="136"/>
      <c r="E783" s="145"/>
      <c r="F783" s="321"/>
      <c r="G783" s="233">
        <f t="shared" si="29"/>
        <v>0</v>
      </c>
      <c r="H783" s="233" t="str">
        <f>IF(ISBLANK($D783),"",IF(ISERROR(MATCH($U783,'Ent. Datos'!$V$6:$V$1015,0)),$U783,$W$3))</f>
        <v/>
      </c>
      <c r="I783" s="158"/>
      <c r="J783" s="142"/>
      <c r="K783" s="142"/>
      <c r="L783" s="142"/>
      <c r="M783" s="142"/>
      <c r="N783" s="142"/>
      <c r="O783" s="142"/>
      <c r="P783" s="142"/>
      <c r="Q783" s="142"/>
      <c r="R783" s="142"/>
      <c r="S783" s="142"/>
      <c r="T783" s="142"/>
      <c r="U783" s="159"/>
      <c r="V783" s="156"/>
    </row>
    <row r="784" spans="2:22" ht="33" customHeight="1" x14ac:dyDescent="0.3">
      <c r="B784" s="152"/>
      <c r="C784" s="134" t="e">
        <v>#N/A</v>
      </c>
      <c r="D784" s="136"/>
      <c r="E784" s="153"/>
      <c r="F784" s="320"/>
      <c r="G784" s="233">
        <f t="shared" si="29"/>
        <v>0</v>
      </c>
      <c r="H784" s="233" t="str">
        <f>IF(ISBLANK($D784),"",IF(ISERROR(MATCH($U784,'Ent. Datos'!$V$6:$V$1015,0)),$U784,$W$3))</f>
        <v/>
      </c>
      <c r="I784" s="154"/>
      <c r="J784" s="155"/>
      <c r="K784" s="142"/>
      <c r="L784" s="142"/>
      <c r="M784" s="142"/>
      <c r="N784" s="142"/>
      <c r="O784" s="142"/>
      <c r="P784" s="142"/>
      <c r="Q784" s="142"/>
      <c r="R784" s="142"/>
      <c r="S784" s="142"/>
      <c r="T784" s="142"/>
      <c r="U784" s="159"/>
      <c r="V784" s="156"/>
    </row>
    <row r="785" spans="2:22" ht="33" customHeight="1" x14ac:dyDescent="0.3">
      <c r="B785" s="157"/>
      <c r="C785" s="134" t="e">
        <v>#N/A</v>
      </c>
      <c r="D785" s="136"/>
      <c r="E785" s="145"/>
      <c r="F785" s="321"/>
      <c r="G785" s="233">
        <f t="shared" si="29"/>
        <v>0</v>
      </c>
      <c r="H785" s="233" t="str">
        <f>IF(ISBLANK($D785),"",IF(ISERROR(MATCH($U785,'Ent. Datos'!$V$6:$V$1015,0)),$U785,$W$3))</f>
        <v/>
      </c>
      <c r="I785" s="158"/>
      <c r="J785" s="142"/>
      <c r="K785" s="142"/>
      <c r="L785" s="142"/>
      <c r="M785" s="142"/>
      <c r="N785" s="142"/>
      <c r="O785" s="142"/>
      <c r="P785" s="142"/>
      <c r="Q785" s="142"/>
      <c r="R785" s="142"/>
      <c r="S785" s="142"/>
      <c r="T785" s="142"/>
      <c r="U785" s="159"/>
      <c r="V785" s="156"/>
    </row>
    <row r="786" spans="2:22" ht="33" customHeight="1" x14ac:dyDescent="0.3">
      <c r="B786" s="152"/>
      <c r="C786" s="134" t="e">
        <v>#N/A</v>
      </c>
      <c r="D786" s="136"/>
      <c r="E786" s="153"/>
      <c r="F786" s="320"/>
      <c r="G786" s="233">
        <f t="shared" si="29"/>
        <v>0</v>
      </c>
      <c r="H786" s="233" t="str">
        <f>IF(ISBLANK($D786),"",IF(ISERROR(MATCH($U786,'Ent. Datos'!$V$6:$V$1015,0)),$U786,$W$3))</f>
        <v/>
      </c>
      <c r="I786" s="154"/>
      <c r="J786" s="155"/>
      <c r="K786" s="142"/>
      <c r="L786" s="142"/>
      <c r="M786" s="142"/>
      <c r="N786" s="142"/>
      <c r="O786" s="142"/>
      <c r="P786" s="142"/>
      <c r="Q786" s="142"/>
      <c r="R786" s="142"/>
      <c r="S786" s="142"/>
      <c r="T786" s="142"/>
      <c r="U786" s="159"/>
      <c r="V786" s="156"/>
    </row>
    <row r="787" spans="2:22" ht="33" customHeight="1" x14ac:dyDescent="0.3">
      <c r="B787" s="157"/>
      <c r="C787" s="134" t="e">
        <v>#N/A</v>
      </c>
      <c r="D787" s="136"/>
      <c r="E787" s="145"/>
      <c r="F787" s="321"/>
      <c r="G787" s="233">
        <f t="shared" si="29"/>
        <v>0</v>
      </c>
      <c r="H787" s="233" t="str">
        <f>IF(ISBLANK($D787),"",IF(ISERROR(MATCH($U787,'Ent. Datos'!$V$6:$V$1015,0)),$U787,$W$3))</f>
        <v/>
      </c>
      <c r="I787" s="158"/>
      <c r="J787" s="142"/>
      <c r="K787" s="142"/>
      <c r="L787" s="142"/>
      <c r="M787" s="142"/>
      <c r="N787" s="142"/>
      <c r="O787" s="142"/>
      <c r="P787" s="142"/>
      <c r="Q787" s="142"/>
      <c r="R787" s="142"/>
      <c r="S787" s="142"/>
      <c r="T787" s="142"/>
      <c r="U787" s="159"/>
      <c r="V787" s="156"/>
    </row>
    <row r="788" spans="2:22" ht="33" customHeight="1" x14ac:dyDescent="0.3">
      <c r="B788" s="152"/>
      <c r="C788" s="134" t="e">
        <v>#N/A</v>
      </c>
      <c r="D788" s="136"/>
      <c r="E788" s="153"/>
      <c r="F788" s="320"/>
      <c r="G788" s="233">
        <f t="shared" si="29"/>
        <v>0</v>
      </c>
      <c r="H788" s="233" t="str">
        <f>IF(ISBLANK($D788),"",IF(ISERROR(MATCH($U788,'Ent. Datos'!$V$6:$V$1015,0)),$U788,$W$3))</f>
        <v/>
      </c>
      <c r="I788" s="154"/>
      <c r="J788" s="155"/>
      <c r="K788" s="142"/>
      <c r="L788" s="142"/>
      <c r="M788" s="142"/>
      <c r="N788" s="142"/>
      <c r="O788" s="142"/>
      <c r="P788" s="142"/>
      <c r="Q788" s="142"/>
      <c r="R788" s="142"/>
      <c r="S788" s="142"/>
      <c r="T788" s="142"/>
      <c r="U788" s="159"/>
      <c r="V788" s="156"/>
    </row>
    <row r="789" spans="2:22" ht="33" customHeight="1" x14ac:dyDescent="0.3">
      <c r="B789" s="157"/>
      <c r="C789" s="134" t="e">
        <v>#N/A</v>
      </c>
      <c r="D789" s="136"/>
      <c r="E789" s="145"/>
      <c r="F789" s="321"/>
      <c r="G789" s="233">
        <f t="shared" si="29"/>
        <v>0</v>
      </c>
      <c r="H789" s="233" t="str">
        <f>IF(ISBLANK($D789),"",IF(ISERROR(MATCH($U789,'Ent. Datos'!$V$6:$V$1015,0)),$U789,$W$3))</f>
        <v/>
      </c>
      <c r="I789" s="158"/>
      <c r="J789" s="142"/>
      <c r="K789" s="142"/>
      <c r="L789" s="142"/>
      <c r="M789" s="142"/>
      <c r="N789" s="142"/>
      <c r="O789" s="142"/>
      <c r="P789" s="142"/>
      <c r="Q789" s="142"/>
      <c r="R789" s="142"/>
      <c r="S789" s="142"/>
      <c r="T789" s="142"/>
      <c r="U789" s="159"/>
      <c r="V789" s="156"/>
    </row>
    <row r="790" spans="2:22" ht="33" customHeight="1" x14ac:dyDescent="0.3">
      <c r="B790" s="152"/>
      <c r="C790" s="134" t="e">
        <v>#N/A</v>
      </c>
      <c r="D790" s="136"/>
      <c r="E790" s="153"/>
      <c r="F790" s="320"/>
      <c r="G790" s="233">
        <f t="shared" si="29"/>
        <v>0</v>
      </c>
      <c r="H790" s="233" t="str">
        <f>IF(ISBLANK($D790),"",IF(ISERROR(MATCH($U790,'Ent. Datos'!$V$6:$V$1015,0)),$U790,$W$3))</f>
        <v/>
      </c>
      <c r="I790" s="154"/>
      <c r="J790" s="155"/>
      <c r="K790" s="142"/>
      <c r="L790" s="142"/>
      <c r="M790" s="142"/>
      <c r="N790" s="142"/>
      <c r="O790" s="142"/>
      <c r="P790" s="142"/>
      <c r="Q790" s="142"/>
      <c r="R790" s="142"/>
      <c r="S790" s="142"/>
      <c r="T790" s="142"/>
      <c r="U790" s="159"/>
      <c r="V790" s="156"/>
    </row>
    <row r="791" spans="2:22" ht="33" customHeight="1" x14ac:dyDescent="0.3">
      <c r="B791" s="157"/>
      <c r="C791" s="134" t="e">
        <v>#N/A</v>
      </c>
      <c r="D791" s="136"/>
      <c r="E791" s="145"/>
      <c r="F791" s="321"/>
      <c r="G791" s="233">
        <f t="shared" si="29"/>
        <v>0</v>
      </c>
      <c r="H791" s="233" t="str">
        <f>IF(ISBLANK($D791),"",IF(ISERROR(MATCH($U791,'Ent. Datos'!$V$6:$V$1015,0)),$U791,$W$3))</f>
        <v/>
      </c>
      <c r="I791" s="158"/>
      <c r="J791" s="142"/>
      <c r="K791" s="142"/>
      <c r="L791" s="142"/>
      <c r="M791" s="142"/>
      <c r="N791" s="142"/>
      <c r="O791" s="142"/>
      <c r="P791" s="142"/>
      <c r="Q791" s="142"/>
      <c r="R791" s="142"/>
      <c r="S791" s="142"/>
      <c r="T791" s="142"/>
      <c r="U791" s="159"/>
      <c r="V791" s="156"/>
    </row>
    <row r="792" spans="2:22" ht="33" customHeight="1" x14ac:dyDescent="0.3">
      <c r="B792" s="152"/>
      <c r="C792" s="134" t="e">
        <v>#N/A</v>
      </c>
      <c r="D792" s="136"/>
      <c r="E792" s="153"/>
      <c r="F792" s="320"/>
      <c r="G792" s="233">
        <f t="shared" si="29"/>
        <v>0</v>
      </c>
      <c r="H792" s="233" t="str">
        <f>IF(ISBLANK($D792),"",IF(ISERROR(MATCH($U792,'Ent. Datos'!$V$6:$V$1015,0)),$U792,$W$3))</f>
        <v/>
      </c>
      <c r="I792" s="154"/>
      <c r="J792" s="155"/>
      <c r="K792" s="142"/>
      <c r="L792" s="142"/>
      <c r="M792" s="142"/>
      <c r="N792" s="142"/>
      <c r="O792" s="142"/>
      <c r="P792" s="142"/>
      <c r="Q792" s="142"/>
      <c r="R792" s="142"/>
      <c r="S792" s="142"/>
      <c r="T792" s="142"/>
      <c r="U792" s="159"/>
      <c r="V792" s="156"/>
    </row>
    <row r="793" spans="2:22" ht="33" customHeight="1" x14ac:dyDescent="0.3">
      <c r="B793" s="157"/>
      <c r="C793" s="134" t="e">
        <v>#N/A</v>
      </c>
      <c r="D793" s="136"/>
      <c r="E793" s="145"/>
      <c r="F793" s="321"/>
      <c r="G793" s="233">
        <f t="shared" si="29"/>
        <v>0</v>
      </c>
      <c r="H793" s="233" t="str">
        <f>IF(ISBLANK($D793),"",IF(ISERROR(MATCH($U793,'Ent. Datos'!$V$6:$V$1015,0)),$U793,$W$3))</f>
        <v/>
      </c>
      <c r="I793" s="158"/>
      <c r="J793" s="142"/>
      <c r="K793" s="142"/>
      <c r="L793" s="142"/>
      <c r="M793" s="142"/>
      <c r="N793" s="142"/>
      <c r="O793" s="142"/>
      <c r="P793" s="142"/>
      <c r="Q793" s="142"/>
      <c r="R793" s="142"/>
      <c r="S793" s="142"/>
      <c r="T793" s="142"/>
      <c r="U793" s="159"/>
      <c r="V793" s="156"/>
    </row>
    <row r="794" spans="2:22" ht="33" customHeight="1" x14ac:dyDescent="0.3">
      <c r="B794" s="152"/>
      <c r="C794" s="134" t="e">
        <v>#N/A</v>
      </c>
      <c r="D794" s="136"/>
      <c r="E794" s="153"/>
      <c r="F794" s="320"/>
      <c r="G794" s="233">
        <f t="shared" si="29"/>
        <v>0</v>
      </c>
      <c r="H794" s="233" t="str">
        <f>IF(ISBLANK($D794),"",IF(ISERROR(MATCH($U794,'Ent. Datos'!$V$6:$V$1015,0)),$U794,$W$3))</f>
        <v/>
      </c>
      <c r="I794" s="154"/>
      <c r="J794" s="155"/>
      <c r="K794" s="142"/>
      <c r="L794" s="142"/>
      <c r="M794" s="142"/>
      <c r="N794" s="142"/>
      <c r="O794" s="142"/>
      <c r="P794" s="142"/>
      <c r="Q794" s="142"/>
      <c r="R794" s="142"/>
      <c r="S794" s="142"/>
      <c r="T794" s="142"/>
      <c r="U794" s="159"/>
      <c r="V794" s="156"/>
    </row>
    <row r="795" spans="2:22" ht="33" customHeight="1" x14ac:dyDescent="0.3">
      <c r="B795" s="157"/>
      <c r="C795" s="134" t="e">
        <v>#N/A</v>
      </c>
      <c r="D795" s="136"/>
      <c r="E795" s="145"/>
      <c r="F795" s="321"/>
      <c r="G795" s="233">
        <f t="shared" si="29"/>
        <v>0</v>
      </c>
      <c r="H795" s="233" t="str">
        <f>IF(ISBLANK($D795),"",IF(ISERROR(MATCH($U795,'Ent. Datos'!$V$6:$V$1015,0)),$U795,$W$3))</f>
        <v/>
      </c>
      <c r="I795" s="158"/>
      <c r="J795" s="142"/>
      <c r="K795" s="142"/>
      <c r="L795" s="142"/>
      <c r="M795" s="142"/>
      <c r="N795" s="142"/>
      <c r="O795" s="142"/>
      <c r="P795" s="142"/>
      <c r="Q795" s="142"/>
      <c r="R795" s="142"/>
      <c r="S795" s="142"/>
      <c r="T795" s="142"/>
      <c r="U795" s="159"/>
      <c r="V795" s="156"/>
    </row>
    <row r="796" spans="2:22" ht="33" customHeight="1" x14ac:dyDescent="0.3">
      <c r="B796" s="152"/>
      <c r="C796" s="134" t="e">
        <v>#N/A</v>
      </c>
      <c r="D796" s="136"/>
      <c r="E796" s="153"/>
      <c r="F796" s="320"/>
      <c r="G796" s="233">
        <f t="shared" si="29"/>
        <v>0</v>
      </c>
      <c r="H796" s="233" t="str">
        <f>IF(ISBLANK($D796),"",IF(ISERROR(MATCH($U796,'Ent. Datos'!$V$6:$V$1015,0)),$U796,$W$3))</f>
        <v/>
      </c>
      <c r="I796" s="154"/>
      <c r="J796" s="155"/>
      <c r="K796" s="142"/>
      <c r="L796" s="142"/>
      <c r="M796" s="142"/>
      <c r="N796" s="142"/>
      <c r="O796" s="142"/>
      <c r="P796" s="142"/>
      <c r="Q796" s="142"/>
      <c r="R796" s="142"/>
      <c r="S796" s="142"/>
      <c r="T796" s="142"/>
      <c r="U796" s="159"/>
      <c r="V796" s="156"/>
    </row>
    <row r="797" spans="2:22" ht="33" customHeight="1" x14ac:dyDescent="0.3">
      <c r="B797" s="157"/>
      <c r="C797" s="134" t="e">
        <v>#N/A</v>
      </c>
      <c r="D797" s="136"/>
      <c r="E797" s="145"/>
      <c r="F797" s="321"/>
      <c r="G797" s="233">
        <f t="shared" si="29"/>
        <v>0</v>
      </c>
      <c r="H797" s="233" t="str">
        <f>IF(ISBLANK($D797),"",IF(ISERROR(MATCH($U797,'Ent. Datos'!$V$6:$V$1015,0)),$U797,$W$3))</f>
        <v/>
      </c>
      <c r="I797" s="158"/>
      <c r="J797" s="142"/>
      <c r="K797" s="142"/>
      <c r="L797" s="142"/>
      <c r="M797" s="142"/>
      <c r="N797" s="142"/>
      <c r="O797" s="142"/>
      <c r="P797" s="142"/>
      <c r="Q797" s="142"/>
      <c r="R797" s="142"/>
      <c r="S797" s="142"/>
      <c r="T797" s="142"/>
      <c r="U797" s="159"/>
      <c r="V797" s="156"/>
    </row>
    <row r="798" spans="2:22" ht="33" customHeight="1" x14ac:dyDescent="0.3">
      <c r="B798" s="152"/>
      <c r="C798" s="134" t="e">
        <v>#N/A</v>
      </c>
      <c r="D798" s="136"/>
      <c r="E798" s="153"/>
      <c r="F798" s="320"/>
      <c r="G798" s="233">
        <f t="shared" si="29"/>
        <v>0</v>
      </c>
      <c r="H798" s="233" t="str">
        <f>IF(ISBLANK($D798),"",IF(ISERROR(MATCH($U798,'Ent. Datos'!$V$6:$V$1015,0)),$U798,$W$3))</f>
        <v/>
      </c>
      <c r="I798" s="154"/>
      <c r="J798" s="155"/>
      <c r="K798" s="142"/>
      <c r="L798" s="142"/>
      <c r="M798" s="142"/>
      <c r="N798" s="142"/>
      <c r="O798" s="142"/>
      <c r="P798" s="142"/>
      <c r="Q798" s="142"/>
      <c r="R798" s="142"/>
      <c r="S798" s="142"/>
      <c r="T798" s="142"/>
      <c r="U798" s="159"/>
      <c r="V798" s="156"/>
    </row>
    <row r="799" spans="2:22" ht="33" customHeight="1" x14ac:dyDescent="0.3">
      <c r="B799" s="157"/>
      <c r="C799" s="134" t="e">
        <v>#N/A</v>
      </c>
      <c r="D799" s="136"/>
      <c r="E799" s="145"/>
      <c r="F799" s="321"/>
      <c r="G799" s="233">
        <f t="shared" si="29"/>
        <v>0</v>
      </c>
      <c r="H799" s="233" t="str">
        <f>IF(ISBLANK($D799),"",IF(ISERROR(MATCH($U799,'Ent. Datos'!$V$6:$V$1015,0)),$U799,$W$3))</f>
        <v/>
      </c>
      <c r="I799" s="158"/>
      <c r="J799" s="142"/>
      <c r="K799" s="142"/>
      <c r="L799" s="142"/>
      <c r="M799" s="142"/>
      <c r="N799" s="142"/>
      <c r="O799" s="142"/>
      <c r="P799" s="142"/>
      <c r="Q799" s="142"/>
      <c r="R799" s="142"/>
      <c r="S799" s="142"/>
      <c r="T799" s="142"/>
      <c r="U799" s="159"/>
      <c r="V799" s="156"/>
    </row>
    <row r="800" spans="2:22" ht="33" customHeight="1" x14ac:dyDescent="0.3">
      <c r="B800" s="152"/>
      <c r="C800" s="134" t="e">
        <v>#N/A</v>
      </c>
      <c r="D800" s="136"/>
      <c r="E800" s="153"/>
      <c r="F800" s="320"/>
      <c r="G800" s="233">
        <f t="shared" si="29"/>
        <v>0</v>
      </c>
      <c r="H800" s="233" t="str">
        <f>IF(ISBLANK($D800),"",IF(ISERROR(MATCH($U800,'Ent. Datos'!$V$6:$V$1015,0)),$U800,$W$3))</f>
        <v/>
      </c>
      <c r="I800" s="154"/>
      <c r="J800" s="155"/>
      <c r="K800" s="142"/>
      <c r="L800" s="142"/>
      <c r="M800" s="142"/>
      <c r="N800" s="142"/>
      <c r="O800" s="142"/>
      <c r="P800" s="142"/>
      <c r="Q800" s="142"/>
      <c r="R800" s="142"/>
      <c r="S800" s="142"/>
      <c r="T800" s="142"/>
      <c r="U800" s="159"/>
      <c r="V800" s="156"/>
    </row>
    <row r="801" spans="2:22" ht="33" customHeight="1" x14ac:dyDescent="0.3">
      <c r="B801" s="157"/>
      <c r="C801" s="134" t="e">
        <v>#N/A</v>
      </c>
      <c r="D801" s="136"/>
      <c r="E801" s="145"/>
      <c r="F801" s="321"/>
      <c r="G801" s="233">
        <f t="shared" si="29"/>
        <v>0</v>
      </c>
      <c r="H801" s="233" t="str">
        <f>IF(ISBLANK($D801),"",IF(ISERROR(MATCH($U801,'Ent. Datos'!$V$6:$V$1015,0)),$U801,$W$3))</f>
        <v/>
      </c>
      <c r="I801" s="158"/>
      <c r="J801" s="142"/>
      <c r="K801" s="142"/>
      <c r="L801" s="142"/>
      <c r="M801" s="142"/>
      <c r="N801" s="142"/>
      <c r="O801" s="142"/>
      <c r="P801" s="142"/>
      <c r="Q801" s="142"/>
      <c r="R801" s="142"/>
      <c r="S801" s="142"/>
      <c r="T801" s="142"/>
      <c r="U801" s="159"/>
      <c r="V801" s="156"/>
    </row>
    <row r="802" spans="2:22" ht="33" customHeight="1" x14ac:dyDescent="0.3">
      <c r="B802" s="152"/>
      <c r="C802" s="134" t="e">
        <v>#N/A</v>
      </c>
      <c r="D802" s="136"/>
      <c r="E802" s="153"/>
      <c r="F802" s="320"/>
      <c r="G802" s="233">
        <f t="shared" si="29"/>
        <v>0</v>
      </c>
      <c r="H802" s="233" t="str">
        <f>IF(ISBLANK($D802),"",IF(ISERROR(MATCH($U802,'Ent. Datos'!$V$6:$V$1015,0)),$U802,$W$3))</f>
        <v/>
      </c>
      <c r="I802" s="154"/>
      <c r="J802" s="155"/>
      <c r="K802" s="142"/>
      <c r="L802" s="142"/>
      <c r="M802" s="142"/>
      <c r="N802" s="142"/>
      <c r="O802" s="142"/>
      <c r="P802" s="142"/>
      <c r="Q802" s="142"/>
      <c r="R802" s="142"/>
      <c r="S802" s="142"/>
      <c r="T802" s="142"/>
      <c r="U802" s="159"/>
      <c r="V802" s="156"/>
    </row>
    <row r="803" spans="2:22" ht="33" customHeight="1" x14ac:dyDescent="0.3">
      <c r="B803" s="157"/>
      <c r="C803" s="134" t="e">
        <v>#N/A</v>
      </c>
      <c r="D803" s="136"/>
      <c r="E803" s="145"/>
      <c r="F803" s="321"/>
      <c r="G803" s="233">
        <f t="shared" si="29"/>
        <v>0</v>
      </c>
      <c r="H803" s="233" t="str">
        <f>IF(ISBLANK($D803),"",IF(ISERROR(MATCH($U803,'Ent. Datos'!$V$6:$V$1015,0)),$U803,$W$3))</f>
        <v/>
      </c>
      <c r="I803" s="158"/>
      <c r="J803" s="142"/>
      <c r="K803" s="142"/>
      <c r="L803" s="142"/>
      <c r="M803" s="142"/>
      <c r="N803" s="142"/>
      <c r="O803" s="142"/>
      <c r="P803" s="142"/>
      <c r="Q803" s="142"/>
      <c r="R803" s="142"/>
      <c r="S803" s="142"/>
      <c r="T803" s="142"/>
      <c r="U803" s="159"/>
      <c r="V803" s="156"/>
    </row>
    <row r="804" spans="2:22" ht="33" customHeight="1" x14ac:dyDescent="0.3">
      <c r="B804" s="152"/>
      <c r="C804" s="134" t="e">
        <v>#N/A</v>
      </c>
      <c r="D804" s="136"/>
      <c r="E804" s="153"/>
      <c r="F804" s="320"/>
      <c r="G804" s="233">
        <f t="shared" si="29"/>
        <v>0</v>
      </c>
      <c r="H804" s="233" t="str">
        <f>IF(ISBLANK($D804),"",IF(ISERROR(MATCH($U804,'Ent. Datos'!$V$6:$V$1015,0)),$U804,$W$3))</f>
        <v/>
      </c>
      <c r="I804" s="154"/>
      <c r="J804" s="155"/>
      <c r="K804" s="142"/>
      <c r="L804" s="142"/>
      <c r="M804" s="142"/>
      <c r="N804" s="142"/>
      <c r="O804" s="142"/>
      <c r="P804" s="142"/>
      <c r="Q804" s="142"/>
      <c r="R804" s="142"/>
      <c r="S804" s="142"/>
      <c r="T804" s="142"/>
      <c r="U804" s="159"/>
      <c r="V804" s="156"/>
    </row>
    <row r="805" spans="2:22" ht="33" customHeight="1" x14ac:dyDescent="0.3">
      <c r="B805" s="157"/>
      <c r="C805" s="134" t="e">
        <v>#N/A</v>
      </c>
      <c r="D805" s="136"/>
      <c r="E805" s="145"/>
      <c r="F805" s="321"/>
      <c r="G805" s="233">
        <f t="shared" si="29"/>
        <v>0</v>
      </c>
      <c r="H805" s="233" t="str">
        <f>IF(ISBLANK($D805),"",IF(ISERROR(MATCH($U805,'Ent. Datos'!$V$6:$V$1015,0)),$U805,$W$3))</f>
        <v/>
      </c>
      <c r="I805" s="158"/>
      <c r="J805" s="142"/>
      <c r="K805" s="142"/>
      <c r="L805" s="142"/>
      <c r="M805" s="142"/>
      <c r="N805" s="142"/>
      <c r="O805" s="142"/>
      <c r="P805" s="142"/>
      <c r="Q805" s="142"/>
      <c r="R805" s="142"/>
      <c r="S805" s="142"/>
      <c r="T805" s="142"/>
      <c r="U805" s="159"/>
      <c r="V805" s="156"/>
    </row>
    <row r="806" spans="2:22" ht="33" customHeight="1" x14ac:dyDescent="0.3">
      <c r="B806" s="152"/>
      <c r="C806" s="134" t="e">
        <v>#N/A</v>
      </c>
      <c r="D806" s="136"/>
      <c r="E806" s="153"/>
      <c r="F806" s="320"/>
      <c r="G806" s="233">
        <f t="shared" si="29"/>
        <v>0</v>
      </c>
      <c r="H806" s="233" t="str">
        <f>IF(ISBLANK($D806),"",IF(ISERROR(MATCH($U806,'Ent. Datos'!$V$6:$V$1015,0)),$U806,$W$3))</f>
        <v/>
      </c>
      <c r="I806" s="154"/>
      <c r="J806" s="155"/>
      <c r="K806" s="142"/>
      <c r="L806" s="142"/>
      <c r="M806" s="142"/>
      <c r="N806" s="142"/>
      <c r="O806" s="142"/>
      <c r="P806" s="142"/>
      <c r="Q806" s="142"/>
      <c r="R806" s="142"/>
      <c r="S806" s="142"/>
      <c r="T806" s="142"/>
      <c r="U806" s="159"/>
      <c r="V806" s="156"/>
    </row>
    <row r="807" spans="2:22" ht="33" customHeight="1" x14ac:dyDescent="0.3">
      <c r="B807" s="157"/>
      <c r="C807" s="134" t="e">
        <v>#N/A</v>
      </c>
      <c r="D807" s="136"/>
      <c r="E807" s="145"/>
      <c r="F807" s="321"/>
      <c r="G807" s="233">
        <f t="shared" si="29"/>
        <v>0</v>
      </c>
      <c r="H807" s="233" t="str">
        <f>IF(ISBLANK($D807),"",IF(ISERROR(MATCH($U807,'Ent. Datos'!$V$6:$V$1015,0)),$U807,$W$3))</f>
        <v/>
      </c>
      <c r="I807" s="158"/>
      <c r="J807" s="142"/>
      <c r="K807" s="142"/>
      <c r="L807" s="142"/>
      <c r="M807" s="142"/>
      <c r="N807" s="142"/>
      <c r="O807" s="142"/>
      <c r="P807" s="142"/>
      <c r="Q807" s="142"/>
      <c r="R807" s="142"/>
      <c r="S807" s="142"/>
      <c r="T807" s="142"/>
      <c r="U807" s="159"/>
      <c r="V807" s="156"/>
    </row>
    <row r="808" spans="2:22" ht="33" customHeight="1" x14ac:dyDescent="0.3">
      <c r="B808" s="152"/>
      <c r="C808" s="134" t="e">
        <v>#N/A</v>
      </c>
      <c r="D808" s="136"/>
      <c r="E808" s="153"/>
      <c r="F808" s="320"/>
      <c r="G808" s="233">
        <f t="shared" si="29"/>
        <v>0</v>
      </c>
      <c r="H808" s="233" t="str">
        <f>IF(ISBLANK($D808),"",IF(ISERROR(MATCH($U808,'Ent. Datos'!$V$6:$V$1015,0)),$U808,$W$3))</f>
        <v/>
      </c>
      <c r="I808" s="154"/>
      <c r="J808" s="155"/>
      <c r="K808" s="142"/>
      <c r="L808" s="142"/>
      <c r="M808" s="142"/>
      <c r="N808" s="142"/>
      <c r="O808" s="142"/>
      <c r="P808" s="142"/>
      <c r="Q808" s="142"/>
      <c r="R808" s="142"/>
      <c r="S808" s="142"/>
      <c r="T808" s="142"/>
      <c r="U808" s="159"/>
      <c r="V808" s="156"/>
    </row>
    <row r="809" spans="2:22" ht="33" customHeight="1" x14ac:dyDescent="0.3">
      <c r="B809" s="157"/>
      <c r="C809" s="134" t="e">
        <v>#N/A</v>
      </c>
      <c r="D809" s="136"/>
      <c r="E809" s="145"/>
      <c r="F809" s="321"/>
      <c r="G809" s="233">
        <f t="shared" si="29"/>
        <v>0</v>
      </c>
      <c r="H809" s="233" t="str">
        <f>IF(ISBLANK($D809),"",IF(ISERROR(MATCH($U809,'Ent. Datos'!$V$6:$V$1015,0)),$U809,$W$3))</f>
        <v/>
      </c>
      <c r="I809" s="158"/>
      <c r="J809" s="142"/>
      <c r="K809" s="142"/>
      <c r="L809" s="142"/>
      <c r="M809" s="142"/>
      <c r="N809" s="142"/>
      <c r="O809" s="142"/>
      <c r="P809" s="142"/>
      <c r="Q809" s="142"/>
      <c r="R809" s="142"/>
      <c r="S809" s="142"/>
      <c r="T809" s="142"/>
      <c r="U809" s="159"/>
      <c r="V809" s="156"/>
    </row>
    <row r="810" spans="2:22" ht="33" customHeight="1" x14ac:dyDescent="0.3">
      <c r="B810" s="152"/>
      <c r="C810" s="134" t="e">
        <v>#N/A</v>
      </c>
      <c r="D810" s="136"/>
      <c r="E810" s="153"/>
      <c r="F810" s="320"/>
      <c r="G810" s="233">
        <f t="shared" si="29"/>
        <v>0</v>
      </c>
      <c r="H810" s="233" t="str">
        <f>IF(ISBLANK($D810),"",IF(ISERROR(MATCH($U810,'Ent. Datos'!$V$6:$V$1015,0)),$U810,$W$3))</f>
        <v/>
      </c>
      <c r="I810" s="154"/>
      <c r="J810" s="155"/>
      <c r="K810" s="142"/>
      <c r="L810" s="142"/>
      <c r="M810" s="142"/>
      <c r="N810" s="142"/>
      <c r="O810" s="142"/>
      <c r="P810" s="142"/>
      <c r="Q810" s="142"/>
      <c r="R810" s="142"/>
      <c r="S810" s="142"/>
      <c r="T810" s="142"/>
      <c r="U810" s="159"/>
      <c r="V810" s="156"/>
    </row>
    <row r="811" spans="2:22" ht="33" customHeight="1" x14ac:dyDescent="0.3">
      <c r="B811" s="157"/>
      <c r="C811" s="134" t="e">
        <v>#N/A</v>
      </c>
      <c r="D811" s="136"/>
      <c r="E811" s="145"/>
      <c r="F811" s="321"/>
      <c r="G811" s="233">
        <f t="shared" si="29"/>
        <v>0</v>
      </c>
      <c r="H811" s="233" t="str">
        <f>IF(ISBLANK($D811),"",IF(ISERROR(MATCH($U811,'Ent. Datos'!$V$6:$V$1015,0)),$U811,$W$3))</f>
        <v/>
      </c>
      <c r="I811" s="158"/>
      <c r="J811" s="142"/>
      <c r="K811" s="142"/>
      <c r="L811" s="142"/>
      <c r="M811" s="142"/>
      <c r="N811" s="142"/>
      <c r="O811" s="142"/>
      <c r="P811" s="142"/>
      <c r="Q811" s="142"/>
      <c r="R811" s="142"/>
      <c r="S811" s="142"/>
      <c r="T811" s="142"/>
      <c r="U811" s="159"/>
      <c r="V811" s="156"/>
    </row>
    <row r="812" spans="2:22" ht="33" customHeight="1" x14ac:dyDescent="0.3">
      <c r="B812" s="152"/>
      <c r="C812" s="134" t="e">
        <v>#N/A</v>
      </c>
      <c r="D812" s="136"/>
      <c r="E812" s="153"/>
      <c r="F812" s="320"/>
      <c r="G812" s="233">
        <f t="shared" si="29"/>
        <v>0</v>
      </c>
      <c r="H812" s="233" t="str">
        <f>IF(ISBLANK($D812),"",IF(ISERROR(MATCH($U812,'Ent. Datos'!$V$6:$V$1015,0)),$U812,$W$3))</f>
        <v/>
      </c>
      <c r="I812" s="154"/>
      <c r="J812" s="155"/>
      <c r="K812" s="142"/>
      <c r="L812" s="142"/>
      <c r="M812" s="142"/>
      <c r="N812" s="142"/>
      <c r="O812" s="142"/>
      <c r="P812" s="142"/>
      <c r="Q812" s="142"/>
      <c r="R812" s="142"/>
      <c r="S812" s="142"/>
      <c r="T812" s="142"/>
      <c r="U812" s="159"/>
      <c r="V812" s="156"/>
    </row>
    <row r="813" spans="2:22" ht="33" customHeight="1" x14ac:dyDescent="0.3">
      <c r="B813" s="157"/>
      <c r="C813" s="134" t="e">
        <v>#N/A</v>
      </c>
      <c r="D813" s="136"/>
      <c r="E813" s="145"/>
      <c r="F813" s="321"/>
      <c r="G813" s="233">
        <f t="shared" si="29"/>
        <v>0</v>
      </c>
      <c r="H813" s="233" t="str">
        <f>IF(ISBLANK($D813),"",IF(ISERROR(MATCH($U813,'Ent. Datos'!$V$6:$V$1015,0)),$U813,$W$3))</f>
        <v/>
      </c>
      <c r="I813" s="158"/>
      <c r="J813" s="142"/>
      <c r="K813" s="142"/>
      <c r="L813" s="142"/>
      <c r="M813" s="142"/>
      <c r="N813" s="142"/>
      <c r="O813" s="142"/>
      <c r="P813" s="142"/>
      <c r="Q813" s="142"/>
      <c r="R813" s="142"/>
      <c r="S813" s="142"/>
      <c r="T813" s="142"/>
      <c r="U813" s="159"/>
      <c r="V813" s="156"/>
    </row>
    <row r="814" spans="2:22" ht="33" customHeight="1" x14ac:dyDescent="0.3">
      <c r="B814" s="152"/>
      <c r="C814" s="134" t="e">
        <v>#N/A</v>
      </c>
      <c r="D814" s="136"/>
      <c r="E814" s="153"/>
      <c r="F814" s="320"/>
      <c r="G814" s="233">
        <f t="shared" si="29"/>
        <v>0</v>
      </c>
      <c r="H814" s="233" t="str">
        <f>IF(ISBLANK($D814),"",IF(ISERROR(MATCH($U814,'Ent. Datos'!$V$6:$V$1015,0)),$U814,$W$3))</f>
        <v/>
      </c>
      <c r="I814" s="154"/>
      <c r="J814" s="155"/>
      <c r="K814" s="142"/>
      <c r="L814" s="142"/>
      <c r="M814" s="142"/>
      <c r="N814" s="142"/>
      <c r="O814" s="142"/>
      <c r="P814" s="142"/>
      <c r="Q814" s="142"/>
      <c r="R814" s="142"/>
      <c r="S814" s="142"/>
      <c r="T814" s="142"/>
      <c r="U814" s="159"/>
      <c r="V814" s="156"/>
    </row>
    <row r="815" spans="2:22" ht="33" customHeight="1" x14ac:dyDescent="0.3">
      <c r="B815" s="157"/>
      <c r="C815" s="134" t="e">
        <v>#N/A</v>
      </c>
      <c r="D815" s="136"/>
      <c r="E815" s="145"/>
      <c r="F815" s="321"/>
      <c r="G815" s="233">
        <f t="shared" si="29"/>
        <v>0</v>
      </c>
      <c r="H815" s="233" t="str">
        <f>IF(ISBLANK($D815),"",IF(ISERROR(MATCH($U815,'Ent. Datos'!$V$6:$V$1015,0)),$U815,$W$3))</f>
        <v/>
      </c>
      <c r="I815" s="158"/>
      <c r="J815" s="142"/>
      <c r="K815" s="142"/>
      <c r="L815" s="142"/>
      <c r="M815" s="142"/>
      <c r="N815" s="142"/>
      <c r="O815" s="142"/>
      <c r="P815" s="142"/>
      <c r="Q815" s="142"/>
      <c r="R815" s="142"/>
      <c r="S815" s="142"/>
      <c r="T815" s="142"/>
      <c r="U815" s="159"/>
      <c r="V815" s="156"/>
    </row>
    <row r="816" spans="2:22" ht="33" customHeight="1" x14ac:dyDescent="0.3">
      <c r="B816" s="152"/>
      <c r="C816" s="134" t="e">
        <v>#N/A</v>
      </c>
      <c r="D816" s="136"/>
      <c r="E816" s="153"/>
      <c r="F816" s="320"/>
      <c r="G816" s="233">
        <f t="shared" si="29"/>
        <v>0</v>
      </c>
      <c r="H816" s="233" t="str">
        <f>IF(ISBLANK($D816),"",IF(ISERROR(MATCH($U816,'Ent. Datos'!$V$6:$V$1015,0)),$U816,$W$3))</f>
        <v/>
      </c>
      <c r="I816" s="154"/>
      <c r="J816" s="155"/>
      <c r="K816" s="142"/>
      <c r="L816" s="142"/>
      <c r="M816" s="142"/>
      <c r="N816" s="142"/>
      <c r="O816" s="142"/>
      <c r="P816" s="142"/>
      <c r="Q816" s="142"/>
      <c r="R816" s="142"/>
      <c r="S816" s="142"/>
      <c r="T816" s="142"/>
      <c r="U816" s="159"/>
      <c r="V816" s="156"/>
    </row>
    <row r="817" spans="2:22" ht="33" customHeight="1" x14ac:dyDescent="0.3">
      <c r="B817" s="157"/>
      <c r="C817" s="134" t="e">
        <v>#N/A</v>
      </c>
      <c r="D817" s="136"/>
      <c r="E817" s="145"/>
      <c r="F817" s="321"/>
      <c r="G817" s="233">
        <f t="shared" si="29"/>
        <v>0</v>
      </c>
      <c r="H817" s="233" t="str">
        <f>IF(ISBLANK($D817),"",IF(ISERROR(MATCH($U817,'Ent. Datos'!$V$6:$V$1015,0)),$U817,$W$3))</f>
        <v/>
      </c>
      <c r="I817" s="158"/>
      <c r="J817" s="142"/>
      <c r="K817" s="142"/>
      <c r="L817" s="142"/>
      <c r="M817" s="142"/>
      <c r="N817" s="142"/>
      <c r="O817" s="142"/>
      <c r="P817" s="142"/>
      <c r="Q817" s="142"/>
      <c r="R817" s="142"/>
      <c r="S817" s="142"/>
      <c r="T817" s="142"/>
      <c r="U817" s="159"/>
      <c r="V817" s="156"/>
    </row>
    <row r="818" spans="2:22" ht="33" customHeight="1" x14ac:dyDescent="0.3">
      <c r="B818" s="152"/>
      <c r="C818" s="134" t="e">
        <v>#N/A</v>
      </c>
      <c r="D818" s="136"/>
      <c r="E818" s="153"/>
      <c r="F818" s="320"/>
      <c r="G818" s="233">
        <f t="shared" si="29"/>
        <v>0</v>
      </c>
      <c r="H818" s="233" t="str">
        <f>IF(ISBLANK($D818),"",IF(ISERROR(MATCH($U818,'Ent. Datos'!$V$6:$V$1015,0)),$U818,$W$3))</f>
        <v/>
      </c>
      <c r="I818" s="154"/>
      <c r="J818" s="155"/>
      <c r="K818" s="142"/>
      <c r="L818" s="142"/>
      <c r="M818" s="142"/>
      <c r="N818" s="142"/>
      <c r="O818" s="142"/>
      <c r="P818" s="142"/>
      <c r="Q818" s="142"/>
      <c r="R818" s="142"/>
      <c r="S818" s="142"/>
      <c r="T818" s="142"/>
      <c r="U818" s="159"/>
      <c r="V818" s="156"/>
    </row>
    <row r="819" spans="2:22" ht="33" customHeight="1" x14ac:dyDescent="0.3">
      <c r="B819" s="157"/>
      <c r="C819" s="134" t="e">
        <v>#N/A</v>
      </c>
      <c r="D819" s="136"/>
      <c r="E819" s="145"/>
      <c r="F819" s="321"/>
      <c r="G819" s="233">
        <f t="shared" si="29"/>
        <v>0</v>
      </c>
      <c r="H819" s="233" t="str">
        <f>IF(ISBLANK($D819),"",IF(ISERROR(MATCH($U819,'Ent. Datos'!$V$6:$V$1015,0)),$U819,$W$3))</f>
        <v/>
      </c>
      <c r="I819" s="158"/>
      <c r="J819" s="142"/>
      <c r="K819" s="142"/>
      <c r="L819" s="142"/>
      <c r="M819" s="142"/>
      <c r="N819" s="142"/>
      <c r="O819" s="142"/>
      <c r="P819" s="142"/>
      <c r="Q819" s="142"/>
      <c r="R819" s="142"/>
      <c r="S819" s="142"/>
      <c r="T819" s="142"/>
      <c r="U819" s="159"/>
      <c r="V819" s="156"/>
    </row>
    <row r="820" spans="2:22" ht="33" customHeight="1" x14ac:dyDescent="0.3">
      <c r="B820" s="152"/>
      <c r="C820" s="134" t="e">
        <v>#N/A</v>
      </c>
      <c r="D820" s="136"/>
      <c r="E820" s="153"/>
      <c r="F820" s="320"/>
      <c r="G820" s="233">
        <f t="shared" si="29"/>
        <v>0</v>
      </c>
      <c r="H820" s="233" t="str">
        <f>IF(ISBLANK($D820),"",IF(ISERROR(MATCH($U820,'Ent. Datos'!$V$6:$V$1015,0)),$U820,$W$3))</f>
        <v/>
      </c>
      <c r="I820" s="154"/>
      <c r="J820" s="155"/>
      <c r="K820" s="142"/>
      <c r="L820" s="142"/>
      <c r="M820" s="142"/>
      <c r="N820" s="142"/>
      <c r="O820" s="142"/>
      <c r="P820" s="142"/>
      <c r="Q820" s="142"/>
      <c r="R820" s="142"/>
      <c r="S820" s="142"/>
      <c r="T820" s="142"/>
      <c r="U820" s="159"/>
      <c r="V820" s="156"/>
    </row>
    <row r="821" spans="2:22" ht="33" customHeight="1" x14ac:dyDescent="0.3">
      <c r="B821" s="157"/>
      <c r="C821" s="134" t="e">
        <v>#N/A</v>
      </c>
      <c r="D821" s="136"/>
      <c r="E821" s="145"/>
      <c r="F821" s="321"/>
      <c r="G821" s="233">
        <f t="shared" si="29"/>
        <v>0</v>
      </c>
      <c r="H821" s="233" t="str">
        <f>IF(ISBLANK($D821),"",IF(ISERROR(MATCH($U821,'Ent. Datos'!$V$6:$V$1015,0)),$U821,$W$3))</f>
        <v/>
      </c>
      <c r="I821" s="158"/>
      <c r="J821" s="142"/>
      <c r="K821" s="142"/>
      <c r="L821" s="142"/>
      <c r="M821" s="142"/>
      <c r="N821" s="142"/>
      <c r="O821" s="142"/>
      <c r="P821" s="142"/>
      <c r="Q821" s="142"/>
      <c r="R821" s="142"/>
      <c r="S821" s="142"/>
      <c r="T821" s="142"/>
      <c r="U821" s="159"/>
      <c r="V821" s="156"/>
    </row>
    <row r="822" spans="2:22" ht="33" customHeight="1" x14ac:dyDescent="0.3">
      <c r="B822" s="152"/>
      <c r="C822" s="134" t="e">
        <v>#N/A</v>
      </c>
      <c r="D822" s="136"/>
      <c r="E822" s="153"/>
      <c r="F822" s="320"/>
      <c r="G822" s="233">
        <f t="shared" si="29"/>
        <v>0</v>
      </c>
      <c r="H822" s="233" t="str">
        <f>IF(ISBLANK($D822),"",IF(ISERROR(MATCH($U822,'Ent. Datos'!$V$6:$V$1015,0)),$U822,$W$3))</f>
        <v/>
      </c>
      <c r="I822" s="154"/>
      <c r="J822" s="155"/>
      <c r="K822" s="142"/>
      <c r="L822" s="142"/>
      <c r="M822" s="142"/>
      <c r="N822" s="142"/>
      <c r="O822" s="142"/>
      <c r="P822" s="142"/>
      <c r="Q822" s="142"/>
      <c r="R822" s="142"/>
      <c r="S822" s="142"/>
      <c r="T822" s="142"/>
      <c r="U822" s="159"/>
      <c r="V822" s="156"/>
    </row>
    <row r="823" spans="2:22" ht="33" customHeight="1" x14ac:dyDescent="0.3">
      <c r="B823" s="157"/>
      <c r="C823" s="134" t="e">
        <v>#N/A</v>
      </c>
      <c r="D823" s="136"/>
      <c r="E823" s="145"/>
      <c r="F823" s="321"/>
      <c r="G823" s="233">
        <f t="shared" si="29"/>
        <v>0</v>
      </c>
      <c r="H823" s="233" t="str">
        <f>IF(ISBLANK($D823),"",IF(ISERROR(MATCH($U823,'Ent. Datos'!$V$6:$V$1015,0)),$U823,$W$3))</f>
        <v/>
      </c>
      <c r="I823" s="158"/>
      <c r="J823" s="142"/>
      <c r="K823" s="142"/>
      <c r="L823" s="142"/>
      <c r="M823" s="142"/>
      <c r="N823" s="142"/>
      <c r="O823" s="142"/>
      <c r="P823" s="142"/>
      <c r="Q823" s="142"/>
      <c r="R823" s="142"/>
      <c r="S823" s="142"/>
      <c r="T823" s="142"/>
      <c r="U823" s="159"/>
      <c r="V823" s="156"/>
    </row>
    <row r="824" spans="2:22" ht="33" customHeight="1" x14ac:dyDescent="0.3">
      <c r="B824" s="152"/>
      <c r="C824" s="134" t="e">
        <v>#N/A</v>
      </c>
      <c r="D824" s="136"/>
      <c r="E824" s="153"/>
      <c r="F824" s="320"/>
      <c r="G824" s="233">
        <f t="shared" si="29"/>
        <v>0</v>
      </c>
      <c r="H824" s="233" t="str">
        <f>IF(ISBLANK($D824),"",IF(ISERROR(MATCH($U824,'Ent. Datos'!$V$6:$V$1015,0)),$U824,$W$3))</f>
        <v/>
      </c>
      <c r="I824" s="154"/>
      <c r="J824" s="155"/>
      <c r="K824" s="142"/>
      <c r="L824" s="142"/>
      <c r="M824" s="142"/>
      <c r="N824" s="142"/>
      <c r="O824" s="142"/>
      <c r="P824" s="142"/>
      <c r="Q824" s="142"/>
      <c r="R824" s="142"/>
      <c r="S824" s="142"/>
      <c r="T824" s="142"/>
      <c r="U824" s="159"/>
      <c r="V824" s="156"/>
    </row>
    <row r="825" spans="2:22" ht="33" customHeight="1" x14ac:dyDescent="0.3">
      <c r="B825" s="157"/>
      <c r="C825" s="134" t="e">
        <v>#N/A</v>
      </c>
      <c r="D825" s="136"/>
      <c r="E825" s="145"/>
      <c r="F825" s="321"/>
      <c r="G825" s="233">
        <f t="shared" si="29"/>
        <v>0</v>
      </c>
      <c r="H825" s="233" t="str">
        <f>IF(ISBLANK($D825),"",IF(ISERROR(MATCH($U825,'Ent. Datos'!$V$6:$V$1015,0)),$U825,$W$3))</f>
        <v/>
      </c>
      <c r="I825" s="158"/>
      <c r="J825" s="142"/>
      <c r="K825" s="142"/>
      <c r="L825" s="142"/>
      <c r="M825" s="142"/>
      <c r="N825" s="142"/>
      <c r="O825" s="142"/>
      <c r="P825" s="142"/>
      <c r="Q825" s="142"/>
      <c r="R825" s="142"/>
      <c r="S825" s="142"/>
      <c r="T825" s="142"/>
      <c r="U825" s="159"/>
      <c r="V825" s="156"/>
    </row>
    <row r="826" spans="2:22" ht="33" customHeight="1" x14ac:dyDescent="0.3">
      <c r="B826" s="152"/>
      <c r="C826" s="134" t="e">
        <v>#N/A</v>
      </c>
      <c r="D826" s="136"/>
      <c r="E826" s="153"/>
      <c r="F826" s="320"/>
      <c r="G826" s="233">
        <f t="shared" si="29"/>
        <v>0</v>
      </c>
      <c r="H826" s="233" t="str">
        <f>IF(ISBLANK($D826),"",IF(ISERROR(MATCH($U826,'Ent. Datos'!$V$6:$V$1015,0)),$U826,$W$3))</f>
        <v/>
      </c>
      <c r="I826" s="154"/>
      <c r="J826" s="155"/>
      <c r="K826" s="142"/>
      <c r="L826" s="142"/>
      <c r="M826" s="142"/>
      <c r="N826" s="142"/>
      <c r="O826" s="142"/>
      <c r="P826" s="142"/>
      <c r="Q826" s="142"/>
      <c r="R826" s="142"/>
      <c r="S826" s="142"/>
      <c r="T826" s="142"/>
      <c r="U826" s="159"/>
      <c r="V826" s="156"/>
    </row>
    <row r="827" spans="2:22" ht="33" customHeight="1" x14ac:dyDescent="0.3">
      <c r="B827" s="157"/>
      <c r="C827" s="134" t="e">
        <v>#N/A</v>
      </c>
      <c r="D827" s="136"/>
      <c r="E827" s="145"/>
      <c r="F827" s="321"/>
      <c r="G827" s="233">
        <f t="shared" si="29"/>
        <v>0</v>
      </c>
      <c r="H827" s="233" t="str">
        <f>IF(ISBLANK($D827),"",IF(ISERROR(MATCH($U827,'Ent. Datos'!$V$6:$V$1015,0)),$U827,$W$3))</f>
        <v/>
      </c>
      <c r="I827" s="158"/>
      <c r="J827" s="142"/>
      <c r="K827" s="142"/>
      <c r="L827" s="142"/>
      <c r="M827" s="142"/>
      <c r="N827" s="142"/>
      <c r="O827" s="142"/>
      <c r="P827" s="142"/>
      <c r="Q827" s="142"/>
      <c r="R827" s="142"/>
      <c r="S827" s="142"/>
      <c r="T827" s="142"/>
      <c r="U827" s="159"/>
      <c r="V827" s="156"/>
    </row>
    <row r="828" spans="2:22" ht="33" customHeight="1" x14ac:dyDescent="0.3">
      <c r="B828" s="152"/>
      <c r="C828" s="134" t="e">
        <v>#N/A</v>
      </c>
      <c r="D828" s="136"/>
      <c r="E828" s="153"/>
      <c r="F828" s="320"/>
      <c r="G828" s="233">
        <f t="shared" si="29"/>
        <v>0</v>
      </c>
      <c r="H828" s="233" t="str">
        <f>IF(ISBLANK($D828),"",IF(ISERROR(MATCH($U828,'Ent. Datos'!$V$6:$V$1015,0)),$U828,$W$3))</f>
        <v/>
      </c>
      <c r="I828" s="154"/>
      <c r="J828" s="155"/>
      <c r="K828" s="142"/>
      <c r="L828" s="142"/>
      <c r="M828" s="142"/>
      <c r="N828" s="142"/>
      <c r="O828" s="142"/>
      <c r="P828" s="142"/>
      <c r="Q828" s="142"/>
      <c r="R828" s="142"/>
      <c r="S828" s="142"/>
      <c r="T828" s="142"/>
      <c r="U828" s="159"/>
      <c r="V828" s="156"/>
    </row>
    <row r="829" spans="2:22" ht="33" customHeight="1" x14ac:dyDescent="0.3">
      <c r="B829" s="157"/>
      <c r="C829" s="134" t="e">
        <v>#N/A</v>
      </c>
      <c r="D829" s="136"/>
      <c r="E829" s="145"/>
      <c r="F829" s="321"/>
      <c r="G829" s="233">
        <f t="shared" si="29"/>
        <v>0</v>
      </c>
      <c r="H829" s="233" t="str">
        <f>IF(ISBLANK($D829),"",IF(ISERROR(MATCH($U829,'Ent. Datos'!$V$6:$V$1015,0)),$U829,$W$3))</f>
        <v/>
      </c>
      <c r="I829" s="158"/>
      <c r="J829" s="142"/>
      <c r="K829" s="142"/>
      <c r="L829" s="142"/>
      <c r="M829" s="142"/>
      <c r="N829" s="142"/>
      <c r="O829" s="142"/>
      <c r="P829" s="142"/>
      <c r="Q829" s="142"/>
      <c r="R829" s="142"/>
      <c r="S829" s="142"/>
      <c r="T829" s="142"/>
      <c r="U829" s="159"/>
      <c r="V829" s="156"/>
    </row>
    <row r="830" spans="2:22" ht="33" customHeight="1" x14ac:dyDescent="0.3">
      <c r="B830" s="152"/>
      <c r="C830" s="134" t="e">
        <v>#N/A</v>
      </c>
      <c r="D830" s="136"/>
      <c r="E830" s="153"/>
      <c r="F830" s="320"/>
      <c r="G830" s="233">
        <f t="shared" si="29"/>
        <v>0</v>
      </c>
      <c r="H830" s="233" t="str">
        <f>IF(ISBLANK($D830),"",IF(ISERROR(MATCH($U830,'Ent. Datos'!$V$6:$V$1015,0)),$U830,$W$3))</f>
        <v/>
      </c>
      <c r="I830" s="154"/>
      <c r="J830" s="155"/>
      <c r="K830" s="142"/>
      <c r="L830" s="142"/>
      <c r="M830" s="142"/>
      <c r="N830" s="142"/>
      <c r="O830" s="142"/>
      <c r="P830" s="142"/>
      <c r="Q830" s="142"/>
      <c r="R830" s="142"/>
      <c r="S830" s="142"/>
      <c r="T830" s="142"/>
      <c r="U830" s="159"/>
      <c r="V830" s="156"/>
    </row>
    <row r="831" spans="2:22" ht="33" customHeight="1" x14ac:dyDescent="0.3">
      <c r="B831" s="157"/>
      <c r="C831" s="134" t="e">
        <v>#N/A</v>
      </c>
      <c r="D831" s="136"/>
      <c r="E831" s="145"/>
      <c r="F831" s="321"/>
      <c r="G831" s="233">
        <f t="shared" si="29"/>
        <v>0</v>
      </c>
      <c r="H831" s="233" t="str">
        <f>IF(ISBLANK($D831),"",IF(ISERROR(MATCH($U831,'Ent. Datos'!$V$6:$V$1015,0)),$U831,$W$3))</f>
        <v/>
      </c>
      <c r="I831" s="158"/>
      <c r="J831" s="142"/>
      <c r="K831" s="142"/>
      <c r="L831" s="142"/>
      <c r="M831" s="142"/>
      <c r="N831" s="142"/>
      <c r="O831" s="142"/>
      <c r="P831" s="142"/>
      <c r="Q831" s="142"/>
      <c r="R831" s="142"/>
      <c r="S831" s="142"/>
      <c r="T831" s="142"/>
      <c r="U831" s="159"/>
      <c r="V831" s="156"/>
    </row>
    <row r="832" spans="2:22" ht="33" customHeight="1" x14ac:dyDescent="0.3">
      <c r="B832" s="152"/>
      <c r="C832" s="134" t="e">
        <v>#N/A</v>
      </c>
      <c r="D832" s="136"/>
      <c r="E832" s="153"/>
      <c r="F832" s="320"/>
      <c r="G832" s="233">
        <f t="shared" si="29"/>
        <v>0</v>
      </c>
      <c r="H832" s="233" t="str">
        <f>IF(ISBLANK($D832),"",IF(ISERROR(MATCH($U832,'Ent. Datos'!$V$6:$V$1015,0)),$U832,$W$3))</f>
        <v/>
      </c>
      <c r="I832" s="154"/>
      <c r="J832" s="155"/>
      <c r="K832" s="142"/>
      <c r="L832" s="142"/>
      <c r="M832" s="142"/>
      <c r="N832" s="142"/>
      <c r="O832" s="142"/>
      <c r="P832" s="142"/>
      <c r="Q832" s="142"/>
      <c r="R832" s="142"/>
      <c r="S832" s="142"/>
      <c r="T832" s="142"/>
      <c r="U832" s="159"/>
      <c r="V832" s="156"/>
    </row>
    <row r="833" spans="2:22" ht="33" customHeight="1" x14ac:dyDescent="0.3">
      <c r="B833" s="157"/>
      <c r="C833" s="134" t="e">
        <v>#N/A</v>
      </c>
      <c r="D833" s="136"/>
      <c r="E833" s="145"/>
      <c r="F833" s="321"/>
      <c r="G833" s="233">
        <f t="shared" si="29"/>
        <v>0</v>
      </c>
      <c r="H833" s="233" t="str">
        <f>IF(ISBLANK($D833),"",IF(ISERROR(MATCH($U833,'Ent. Datos'!$V$6:$V$1015,0)),$U833,$W$3))</f>
        <v/>
      </c>
      <c r="I833" s="158"/>
      <c r="J833" s="142"/>
      <c r="K833" s="142"/>
      <c r="L833" s="142"/>
      <c r="M833" s="142"/>
      <c r="N833" s="142"/>
      <c r="O833" s="142"/>
      <c r="P833" s="142"/>
      <c r="Q833" s="142"/>
      <c r="R833" s="142"/>
      <c r="S833" s="142"/>
      <c r="T833" s="142"/>
      <c r="U833" s="159"/>
      <c r="V833" s="156"/>
    </row>
    <row r="834" spans="2:22" ht="33" customHeight="1" x14ac:dyDescent="0.3">
      <c r="B834" s="152"/>
      <c r="C834" s="134" t="e">
        <v>#N/A</v>
      </c>
      <c r="D834" s="136"/>
      <c r="E834" s="153"/>
      <c r="F834" s="320"/>
      <c r="G834" s="233">
        <f t="shared" si="29"/>
        <v>0</v>
      </c>
      <c r="H834" s="233" t="str">
        <f>IF(ISBLANK($D834),"",IF(ISERROR(MATCH($U834,'Ent. Datos'!$V$6:$V$1015,0)),$U834,$W$3))</f>
        <v/>
      </c>
      <c r="I834" s="154"/>
      <c r="J834" s="155"/>
      <c r="K834" s="142"/>
      <c r="L834" s="142"/>
      <c r="M834" s="142"/>
      <c r="N834" s="142"/>
      <c r="O834" s="142"/>
      <c r="P834" s="142"/>
      <c r="Q834" s="142"/>
      <c r="R834" s="142"/>
      <c r="S834" s="142"/>
      <c r="T834" s="142"/>
      <c r="U834" s="159"/>
      <c r="V834" s="156"/>
    </row>
    <row r="835" spans="2:22" ht="33" customHeight="1" x14ac:dyDescent="0.3">
      <c r="B835" s="157"/>
      <c r="C835" s="134" t="e">
        <v>#N/A</v>
      </c>
      <c r="D835" s="136"/>
      <c r="E835" s="145"/>
      <c r="F835" s="321"/>
      <c r="G835" s="233">
        <f t="shared" si="29"/>
        <v>0</v>
      </c>
      <c r="H835" s="233" t="str">
        <f>IF(ISBLANK($D835),"",IF(ISERROR(MATCH($U835,'Ent. Datos'!$V$6:$V$1015,0)),$U835,$W$3))</f>
        <v/>
      </c>
      <c r="I835" s="158"/>
      <c r="J835" s="142"/>
      <c r="K835" s="142"/>
      <c r="L835" s="142"/>
      <c r="M835" s="142"/>
      <c r="N835" s="142"/>
      <c r="O835" s="142"/>
      <c r="P835" s="142"/>
      <c r="Q835" s="142"/>
      <c r="R835" s="142"/>
      <c r="S835" s="142"/>
      <c r="T835" s="142"/>
      <c r="U835" s="159"/>
      <c r="V835" s="156"/>
    </row>
    <row r="836" spans="2:22" ht="33" customHeight="1" x14ac:dyDescent="0.3">
      <c r="B836" s="152"/>
      <c r="C836" s="134" t="e">
        <v>#N/A</v>
      </c>
      <c r="D836" s="136"/>
      <c r="E836" s="153"/>
      <c r="F836" s="320"/>
      <c r="G836" s="233">
        <f t="shared" si="29"/>
        <v>0</v>
      </c>
      <c r="H836" s="233" t="str">
        <f>IF(ISBLANK($D836),"",IF(ISERROR(MATCH($U836,'Ent. Datos'!$V$6:$V$1015,0)),$U836,$W$3))</f>
        <v/>
      </c>
      <c r="I836" s="154"/>
      <c r="J836" s="155"/>
      <c r="K836" s="142"/>
      <c r="L836" s="142"/>
      <c r="M836" s="142"/>
      <c r="N836" s="142"/>
      <c r="O836" s="142"/>
      <c r="P836" s="142"/>
      <c r="Q836" s="142"/>
      <c r="R836" s="142"/>
      <c r="S836" s="142"/>
      <c r="T836" s="142"/>
      <c r="U836" s="159"/>
      <c r="V836" s="156"/>
    </row>
    <row r="837" spans="2:22" ht="33" customHeight="1" x14ac:dyDescent="0.3">
      <c r="B837" s="157"/>
      <c r="C837" s="134" t="e">
        <v>#N/A</v>
      </c>
      <c r="D837" s="136"/>
      <c r="E837" s="145"/>
      <c r="F837" s="321"/>
      <c r="G837" s="233">
        <f t="shared" si="29"/>
        <v>0</v>
      </c>
      <c r="H837" s="233" t="str">
        <f>IF(ISBLANK($D837),"",IF(ISERROR(MATCH($U837,'Ent. Datos'!$V$6:$V$1015,0)),$U837,$W$3))</f>
        <v/>
      </c>
      <c r="I837" s="158"/>
      <c r="J837" s="142"/>
      <c r="K837" s="142"/>
      <c r="L837" s="142"/>
      <c r="M837" s="142"/>
      <c r="N837" s="142"/>
      <c r="O837" s="142"/>
      <c r="P837" s="142"/>
      <c r="Q837" s="142"/>
      <c r="R837" s="142"/>
      <c r="S837" s="142"/>
      <c r="T837" s="142"/>
      <c r="U837" s="159"/>
      <c r="V837" s="156"/>
    </row>
    <row r="838" spans="2:22" ht="33" customHeight="1" x14ac:dyDescent="0.3">
      <c r="B838" s="152"/>
      <c r="C838" s="134" t="e">
        <v>#N/A</v>
      </c>
      <c r="D838" s="136"/>
      <c r="E838" s="153"/>
      <c r="F838" s="320"/>
      <c r="G838" s="233">
        <f t="shared" ref="G838:G901" si="30">IF($V$3-$F838&gt;$V$1,$U838,"")</f>
        <v>0</v>
      </c>
      <c r="H838" s="233" t="str">
        <f>IF(ISBLANK($D838),"",IF(ISERROR(MATCH($U838,'Ent. Datos'!$V$6:$V$1015,0)),$U838,$W$3))</f>
        <v/>
      </c>
      <c r="I838" s="154"/>
      <c r="J838" s="155"/>
      <c r="K838" s="142"/>
      <c r="L838" s="142"/>
      <c r="M838" s="142"/>
      <c r="N838" s="142"/>
      <c r="O838" s="142"/>
      <c r="P838" s="142"/>
      <c r="Q838" s="142"/>
      <c r="R838" s="142"/>
      <c r="S838" s="142"/>
      <c r="T838" s="142"/>
      <c r="U838" s="159"/>
      <c r="V838" s="156"/>
    </row>
    <row r="839" spans="2:22" ht="33" customHeight="1" x14ac:dyDescent="0.3">
      <c r="B839" s="157"/>
      <c r="C839" s="134" t="e">
        <v>#N/A</v>
      </c>
      <c r="D839" s="136"/>
      <c r="E839" s="145"/>
      <c r="F839" s="321"/>
      <c r="G839" s="233">
        <f t="shared" si="30"/>
        <v>0</v>
      </c>
      <c r="H839" s="233" t="str">
        <f>IF(ISBLANK($D839),"",IF(ISERROR(MATCH($U839,'Ent. Datos'!$V$6:$V$1015,0)),$U839,$W$3))</f>
        <v/>
      </c>
      <c r="I839" s="158"/>
      <c r="J839" s="142"/>
      <c r="K839" s="142"/>
      <c r="L839" s="142"/>
      <c r="M839" s="142"/>
      <c r="N839" s="142"/>
      <c r="O839" s="142"/>
      <c r="P839" s="142"/>
      <c r="Q839" s="142"/>
      <c r="R839" s="142"/>
      <c r="S839" s="142"/>
      <c r="T839" s="142"/>
      <c r="U839" s="159"/>
      <c r="V839" s="156"/>
    </row>
    <row r="840" spans="2:22" ht="33" customHeight="1" x14ac:dyDescent="0.3">
      <c r="B840" s="152"/>
      <c r="C840" s="134" t="e">
        <v>#N/A</v>
      </c>
      <c r="D840" s="136"/>
      <c r="E840" s="153"/>
      <c r="F840" s="320"/>
      <c r="G840" s="233">
        <f t="shared" si="30"/>
        <v>0</v>
      </c>
      <c r="H840" s="233" t="str">
        <f>IF(ISBLANK($D840),"",IF(ISERROR(MATCH($U840,'Ent. Datos'!$V$6:$V$1015,0)),$U840,$W$3))</f>
        <v/>
      </c>
      <c r="I840" s="154"/>
      <c r="J840" s="155"/>
      <c r="K840" s="142"/>
      <c r="L840" s="142"/>
      <c r="M840" s="142"/>
      <c r="N840" s="142"/>
      <c r="O840" s="142"/>
      <c r="P840" s="142"/>
      <c r="Q840" s="142"/>
      <c r="R840" s="142"/>
      <c r="S840" s="142"/>
      <c r="T840" s="142"/>
      <c r="U840" s="159"/>
      <c r="V840" s="156"/>
    </row>
    <row r="841" spans="2:22" ht="33" customHeight="1" x14ac:dyDescent="0.3">
      <c r="B841" s="157"/>
      <c r="C841" s="134" t="e">
        <v>#N/A</v>
      </c>
      <c r="D841" s="136"/>
      <c r="E841" s="145"/>
      <c r="F841" s="321"/>
      <c r="G841" s="233">
        <f t="shared" si="30"/>
        <v>0</v>
      </c>
      <c r="H841" s="233" t="str">
        <f>IF(ISBLANK($D841),"",IF(ISERROR(MATCH($U841,'Ent. Datos'!$V$6:$V$1015,0)),$U841,$W$3))</f>
        <v/>
      </c>
      <c r="I841" s="158"/>
      <c r="J841" s="142"/>
      <c r="K841" s="142"/>
      <c r="L841" s="142"/>
      <c r="M841" s="142"/>
      <c r="N841" s="142"/>
      <c r="O841" s="142"/>
      <c r="P841" s="142"/>
      <c r="Q841" s="142"/>
      <c r="R841" s="142"/>
      <c r="S841" s="142"/>
      <c r="T841" s="142"/>
      <c r="U841" s="159"/>
      <c r="V841" s="156"/>
    </row>
    <row r="842" spans="2:22" ht="33" customHeight="1" x14ac:dyDescent="0.3">
      <c r="B842" s="152"/>
      <c r="C842" s="134" t="e">
        <v>#N/A</v>
      </c>
      <c r="D842" s="136"/>
      <c r="E842" s="153"/>
      <c r="F842" s="320"/>
      <c r="G842" s="233">
        <f t="shared" si="30"/>
        <v>0</v>
      </c>
      <c r="H842" s="233" t="str">
        <f>IF(ISBLANK($D842),"",IF(ISERROR(MATCH($U842,'Ent. Datos'!$V$6:$V$1015,0)),$U842,$W$3))</f>
        <v/>
      </c>
      <c r="I842" s="154"/>
      <c r="J842" s="155"/>
      <c r="K842" s="142"/>
      <c r="L842" s="142"/>
      <c r="M842" s="142"/>
      <c r="N842" s="142"/>
      <c r="O842" s="142"/>
      <c r="P842" s="142"/>
      <c r="Q842" s="142"/>
      <c r="R842" s="142"/>
      <c r="S842" s="142"/>
      <c r="T842" s="142"/>
      <c r="U842" s="159"/>
      <c r="V842" s="156"/>
    </row>
    <row r="843" spans="2:22" ht="33" customHeight="1" x14ac:dyDescent="0.3">
      <c r="B843" s="157"/>
      <c r="C843" s="134" t="e">
        <v>#N/A</v>
      </c>
      <c r="D843" s="136"/>
      <c r="E843" s="145"/>
      <c r="F843" s="321"/>
      <c r="G843" s="233">
        <f t="shared" si="30"/>
        <v>0</v>
      </c>
      <c r="H843" s="233" t="str">
        <f>IF(ISBLANK($D843),"",IF(ISERROR(MATCH($U843,'Ent. Datos'!$V$6:$V$1015,0)),$U843,$W$3))</f>
        <v/>
      </c>
      <c r="I843" s="158"/>
      <c r="J843" s="142"/>
      <c r="K843" s="142"/>
      <c r="L843" s="142"/>
      <c r="M843" s="142"/>
      <c r="N843" s="142"/>
      <c r="O843" s="142"/>
      <c r="P843" s="142"/>
      <c r="Q843" s="142"/>
      <c r="R843" s="142"/>
      <c r="S843" s="142"/>
      <c r="T843" s="142"/>
      <c r="U843" s="159"/>
      <c r="V843" s="156"/>
    </row>
    <row r="844" spans="2:22" ht="33" customHeight="1" x14ac:dyDescent="0.3">
      <c r="B844" s="152"/>
      <c r="C844" s="134" t="e">
        <v>#N/A</v>
      </c>
      <c r="D844" s="136"/>
      <c r="E844" s="153"/>
      <c r="F844" s="320"/>
      <c r="G844" s="233">
        <f t="shared" si="30"/>
        <v>0</v>
      </c>
      <c r="H844" s="233" t="str">
        <f>IF(ISBLANK($D844),"",IF(ISERROR(MATCH($U844,'Ent. Datos'!$V$6:$V$1015,0)),$U844,$W$3))</f>
        <v/>
      </c>
      <c r="I844" s="154"/>
      <c r="J844" s="155"/>
      <c r="K844" s="142"/>
      <c r="L844" s="142"/>
      <c r="M844" s="142"/>
      <c r="N844" s="142"/>
      <c r="O844" s="142"/>
      <c r="P844" s="142"/>
      <c r="Q844" s="142"/>
      <c r="R844" s="142"/>
      <c r="S844" s="142"/>
      <c r="T844" s="142"/>
      <c r="U844" s="159"/>
      <c r="V844" s="156"/>
    </row>
    <row r="845" spans="2:22" ht="33" customHeight="1" x14ac:dyDescent="0.3">
      <c r="B845" s="157"/>
      <c r="C845" s="134" t="e">
        <v>#N/A</v>
      </c>
      <c r="D845" s="136"/>
      <c r="E845" s="145"/>
      <c r="F845" s="321"/>
      <c r="G845" s="233">
        <f t="shared" si="30"/>
        <v>0</v>
      </c>
      <c r="H845" s="233" t="str">
        <f>IF(ISBLANK($D845),"",IF(ISERROR(MATCH($U845,'Ent. Datos'!$V$6:$V$1015,0)),$U845,$W$3))</f>
        <v/>
      </c>
      <c r="I845" s="158"/>
      <c r="J845" s="142"/>
      <c r="K845" s="142"/>
      <c r="L845" s="142"/>
      <c r="M845" s="142"/>
      <c r="N845" s="142"/>
      <c r="O845" s="142"/>
      <c r="P845" s="142"/>
      <c r="Q845" s="142"/>
      <c r="R845" s="142"/>
      <c r="S845" s="142"/>
      <c r="T845" s="142"/>
      <c r="U845" s="159"/>
      <c r="V845" s="156"/>
    </row>
    <row r="846" spans="2:22" ht="33" customHeight="1" x14ac:dyDescent="0.3">
      <c r="B846" s="152"/>
      <c r="C846" s="134" t="e">
        <v>#N/A</v>
      </c>
      <c r="D846" s="136"/>
      <c r="E846" s="153"/>
      <c r="F846" s="320"/>
      <c r="G846" s="233">
        <f t="shared" si="30"/>
        <v>0</v>
      </c>
      <c r="H846" s="233" t="str">
        <f>IF(ISBLANK($D846),"",IF(ISERROR(MATCH($U846,'Ent. Datos'!$V$6:$V$1015,0)),$U846,$W$3))</f>
        <v/>
      </c>
      <c r="I846" s="154"/>
      <c r="J846" s="155"/>
      <c r="K846" s="142"/>
      <c r="L846" s="142"/>
      <c r="M846" s="142"/>
      <c r="N846" s="142"/>
      <c r="O846" s="142"/>
      <c r="P846" s="142"/>
      <c r="Q846" s="142"/>
      <c r="R846" s="142"/>
      <c r="S846" s="142"/>
      <c r="T846" s="142"/>
      <c r="U846" s="159"/>
      <c r="V846" s="156"/>
    </row>
    <row r="847" spans="2:22" ht="33" customHeight="1" x14ac:dyDescent="0.3">
      <c r="B847" s="157"/>
      <c r="C847" s="134" t="e">
        <v>#N/A</v>
      </c>
      <c r="D847" s="136"/>
      <c r="E847" s="145"/>
      <c r="F847" s="321"/>
      <c r="G847" s="233">
        <f t="shared" si="30"/>
        <v>0</v>
      </c>
      <c r="H847" s="233" t="str">
        <f>IF(ISBLANK($D847),"",IF(ISERROR(MATCH($U847,'Ent. Datos'!$V$6:$V$1015,0)),$U847,$W$3))</f>
        <v/>
      </c>
      <c r="I847" s="158"/>
      <c r="J847" s="142"/>
      <c r="K847" s="142"/>
      <c r="L847" s="142"/>
      <c r="M847" s="142"/>
      <c r="N847" s="142"/>
      <c r="O847" s="142"/>
      <c r="P847" s="142"/>
      <c r="Q847" s="142"/>
      <c r="R847" s="142"/>
      <c r="S847" s="142"/>
      <c r="T847" s="142"/>
      <c r="U847" s="159"/>
      <c r="V847" s="156"/>
    </row>
    <row r="848" spans="2:22" ht="33" customHeight="1" x14ac:dyDescent="0.3">
      <c r="B848" s="152"/>
      <c r="C848" s="134" t="e">
        <v>#N/A</v>
      </c>
      <c r="D848" s="136"/>
      <c r="E848" s="153"/>
      <c r="F848" s="320"/>
      <c r="G848" s="233">
        <f t="shared" si="30"/>
        <v>0</v>
      </c>
      <c r="H848" s="233" t="str">
        <f>IF(ISBLANK($D848),"",IF(ISERROR(MATCH($U848,'Ent. Datos'!$V$6:$V$1015,0)),$U848,$W$3))</f>
        <v/>
      </c>
      <c r="I848" s="154"/>
      <c r="J848" s="155"/>
      <c r="K848" s="142"/>
      <c r="L848" s="142"/>
      <c r="M848" s="142"/>
      <c r="N848" s="142"/>
      <c r="O848" s="142"/>
      <c r="P848" s="142"/>
      <c r="Q848" s="142"/>
      <c r="R848" s="142"/>
      <c r="S848" s="142"/>
      <c r="T848" s="142"/>
      <c r="U848" s="159"/>
      <c r="V848" s="156"/>
    </row>
    <row r="849" spans="2:22" ht="33" customHeight="1" x14ac:dyDescent="0.3">
      <c r="B849" s="157"/>
      <c r="C849" s="134" t="e">
        <v>#N/A</v>
      </c>
      <c r="D849" s="136"/>
      <c r="E849" s="145"/>
      <c r="F849" s="321"/>
      <c r="G849" s="233">
        <f t="shared" si="30"/>
        <v>0</v>
      </c>
      <c r="H849" s="233" t="str">
        <f>IF(ISBLANK($D849),"",IF(ISERROR(MATCH($U849,'Ent. Datos'!$V$6:$V$1015,0)),$U849,$W$3))</f>
        <v/>
      </c>
      <c r="I849" s="158"/>
      <c r="J849" s="142"/>
      <c r="K849" s="142"/>
      <c r="L849" s="142"/>
      <c r="M849" s="142"/>
      <c r="N849" s="142"/>
      <c r="O849" s="142"/>
      <c r="P849" s="142"/>
      <c r="Q849" s="142"/>
      <c r="R849" s="142"/>
      <c r="S849" s="142"/>
      <c r="T849" s="142"/>
      <c r="U849" s="159"/>
      <c r="V849" s="156"/>
    </row>
    <row r="850" spans="2:22" ht="33" customHeight="1" x14ac:dyDescent="0.3">
      <c r="B850" s="152"/>
      <c r="C850" s="134" t="e">
        <v>#N/A</v>
      </c>
      <c r="D850" s="136"/>
      <c r="E850" s="153"/>
      <c r="F850" s="320"/>
      <c r="G850" s="233">
        <f t="shared" si="30"/>
        <v>0</v>
      </c>
      <c r="H850" s="233" t="str">
        <f>IF(ISBLANK($D850),"",IF(ISERROR(MATCH($U850,'Ent. Datos'!$V$6:$V$1015,0)),$U850,$W$3))</f>
        <v/>
      </c>
      <c r="I850" s="154"/>
      <c r="J850" s="155"/>
      <c r="K850" s="142"/>
      <c r="L850" s="142"/>
      <c r="M850" s="142"/>
      <c r="N850" s="142"/>
      <c r="O850" s="142"/>
      <c r="P850" s="142"/>
      <c r="Q850" s="142"/>
      <c r="R850" s="142"/>
      <c r="S850" s="142"/>
      <c r="T850" s="142"/>
      <c r="U850" s="159"/>
      <c r="V850" s="156"/>
    </row>
    <row r="851" spans="2:22" ht="33" customHeight="1" x14ac:dyDescent="0.3">
      <c r="B851" s="157"/>
      <c r="C851" s="134" t="e">
        <v>#N/A</v>
      </c>
      <c r="D851" s="136"/>
      <c r="E851" s="145"/>
      <c r="F851" s="321"/>
      <c r="G851" s="233">
        <f t="shared" si="30"/>
        <v>0</v>
      </c>
      <c r="H851" s="233" t="str">
        <f>IF(ISBLANK($D851),"",IF(ISERROR(MATCH($U851,'Ent. Datos'!$V$6:$V$1015,0)),$U851,$W$3))</f>
        <v/>
      </c>
      <c r="I851" s="158"/>
      <c r="J851" s="142"/>
      <c r="K851" s="142"/>
      <c r="L851" s="142"/>
      <c r="M851" s="142"/>
      <c r="N851" s="142"/>
      <c r="O851" s="142"/>
      <c r="P851" s="142"/>
      <c r="Q851" s="142"/>
      <c r="R851" s="142"/>
      <c r="S851" s="142"/>
      <c r="T851" s="142"/>
      <c r="U851" s="159"/>
      <c r="V851" s="156"/>
    </row>
    <row r="852" spans="2:22" ht="33" customHeight="1" x14ac:dyDescent="0.3">
      <c r="B852" s="152"/>
      <c r="C852" s="134" t="e">
        <v>#N/A</v>
      </c>
      <c r="D852" s="136"/>
      <c r="E852" s="153"/>
      <c r="F852" s="320"/>
      <c r="G852" s="233">
        <f t="shared" si="30"/>
        <v>0</v>
      </c>
      <c r="H852" s="233" t="str">
        <f>IF(ISBLANK($D852),"",IF(ISERROR(MATCH($U852,'Ent. Datos'!$V$6:$V$1015,0)),$U852,$W$3))</f>
        <v/>
      </c>
      <c r="I852" s="154"/>
      <c r="J852" s="155"/>
      <c r="K852" s="142"/>
      <c r="L852" s="142"/>
      <c r="M852" s="142"/>
      <c r="N852" s="142"/>
      <c r="O852" s="142"/>
      <c r="P852" s="142"/>
      <c r="Q852" s="142"/>
      <c r="R852" s="142"/>
      <c r="S852" s="142"/>
      <c r="T852" s="142"/>
      <c r="U852" s="159"/>
      <c r="V852" s="156"/>
    </row>
    <row r="853" spans="2:22" ht="33" customHeight="1" x14ac:dyDescent="0.3">
      <c r="B853" s="157"/>
      <c r="C853" s="134" t="e">
        <v>#N/A</v>
      </c>
      <c r="D853" s="136"/>
      <c r="E853" s="145"/>
      <c r="F853" s="321"/>
      <c r="G853" s="233">
        <f t="shared" si="30"/>
        <v>0</v>
      </c>
      <c r="H853" s="233" t="str">
        <f>IF(ISBLANK($D853),"",IF(ISERROR(MATCH($U853,'Ent. Datos'!$V$6:$V$1015,0)),$U853,$W$3))</f>
        <v/>
      </c>
      <c r="I853" s="158"/>
      <c r="J853" s="142"/>
      <c r="K853" s="142"/>
      <c r="L853" s="142"/>
      <c r="M853" s="142"/>
      <c r="N853" s="142"/>
      <c r="O853" s="142"/>
      <c r="P853" s="142"/>
      <c r="Q853" s="142"/>
      <c r="R853" s="142"/>
      <c r="S853" s="142"/>
      <c r="T853" s="142"/>
      <c r="U853" s="159"/>
      <c r="V853" s="156"/>
    </row>
    <row r="854" spans="2:22" ht="33" customHeight="1" x14ac:dyDescent="0.3">
      <c r="B854" s="152"/>
      <c r="C854" s="134" t="e">
        <v>#N/A</v>
      </c>
      <c r="D854" s="136"/>
      <c r="E854" s="153"/>
      <c r="F854" s="320"/>
      <c r="G854" s="233">
        <f t="shared" si="30"/>
        <v>0</v>
      </c>
      <c r="H854" s="233" t="str">
        <f>IF(ISBLANK($D854),"",IF(ISERROR(MATCH($U854,'Ent. Datos'!$V$6:$V$1015,0)),$U854,$W$3))</f>
        <v/>
      </c>
      <c r="I854" s="154"/>
      <c r="J854" s="155"/>
      <c r="K854" s="142"/>
      <c r="L854" s="142"/>
      <c r="M854" s="142"/>
      <c r="N854" s="142"/>
      <c r="O854" s="142"/>
      <c r="P854" s="142"/>
      <c r="Q854" s="142"/>
      <c r="R854" s="142"/>
      <c r="S854" s="142"/>
      <c r="T854" s="142"/>
      <c r="U854" s="159"/>
      <c r="V854" s="156"/>
    </row>
    <row r="855" spans="2:22" ht="33" customHeight="1" x14ac:dyDescent="0.3">
      <c r="B855" s="157"/>
      <c r="C855" s="134" t="e">
        <v>#N/A</v>
      </c>
      <c r="D855" s="136"/>
      <c r="E855" s="145"/>
      <c r="F855" s="321"/>
      <c r="G855" s="233">
        <f t="shared" si="30"/>
        <v>0</v>
      </c>
      <c r="H855" s="233" t="str">
        <f>IF(ISBLANK($D855),"",IF(ISERROR(MATCH($U855,'Ent. Datos'!$V$6:$V$1015,0)),$U855,$W$3))</f>
        <v/>
      </c>
      <c r="I855" s="158"/>
      <c r="J855" s="142"/>
      <c r="K855" s="142"/>
      <c r="L855" s="142"/>
      <c r="M855" s="142"/>
      <c r="N855" s="142"/>
      <c r="O855" s="142"/>
      <c r="P855" s="142"/>
      <c r="Q855" s="142"/>
      <c r="R855" s="142"/>
      <c r="S855" s="142"/>
      <c r="T855" s="142"/>
      <c r="U855" s="159"/>
      <c r="V855" s="156"/>
    </row>
    <row r="856" spans="2:22" ht="33" customHeight="1" x14ac:dyDescent="0.3">
      <c r="B856" s="152"/>
      <c r="C856" s="134" t="e">
        <v>#N/A</v>
      </c>
      <c r="D856" s="136"/>
      <c r="E856" s="153"/>
      <c r="F856" s="320"/>
      <c r="G856" s="233">
        <f t="shared" si="30"/>
        <v>0</v>
      </c>
      <c r="H856" s="233" t="str">
        <f>IF(ISBLANK($D856),"",IF(ISERROR(MATCH($U856,'Ent. Datos'!$V$6:$V$1015,0)),$U856,$W$3))</f>
        <v/>
      </c>
      <c r="I856" s="154"/>
      <c r="J856" s="155"/>
      <c r="K856" s="142"/>
      <c r="L856" s="142"/>
      <c r="M856" s="142"/>
      <c r="N856" s="142"/>
      <c r="O856" s="142"/>
      <c r="P856" s="142"/>
      <c r="Q856" s="142"/>
      <c r="R856" s="142"/>
      <c r="S856" s="142"/>
      <c r="T856" s="142"/>
      <c r="U856" s="159"/>
      <c r="V856" s="156"/>
    </row>
    <row r="857" spans="2:22" ht="33" customHeight="1" x14ac:dyDescent="0.3">
      <c r="B857" s="157"/>
      <c r="C857" s="134" t="e">
        <v>#N/A</v>
      </c>
      <c r="D857" s="136"/>
      <c r="E857" s="145"/>
      <c r="F857" s="321"/>
      <c r="G857" s="233">
        <f t="shared" si="30"/>
        <v>0</v>
      </c>
      <c r="H857" s="233" t="str">
        <f>IF(ISBLANK($D857),"",IF(ISERROR(MATCH($U857,'Ent. Datos'!$V$6:$V$1015,0)),$U857,$W$3))</f>
        <v/>
      </c>
      <c r="I857" s="158"/>
      <c r="J857" s="142"/>
      <c r="K857" s="142"/>
      <c r="L857" s="142"/>
      <c r="M857" s="142"/>
      <c r="N857" s="142"/>
      <c r="O857" s="142"/>
      <c r="P857" s="142"/>
      <c r="Q857" s="142"/>
      <c r="R857" s="142"/>
      <c r="S857" s="142"/>
      <c r="T857" s="142"/>
      <c r="U857" s="159"/>
      <c r="V857" s="156"/>
    </row>
    <row r="858" spans="2:22" ht="33" customHeight="1" x14ac:dyDescent="0.3">
      <c r="B858" s="152"/>
      <c r="C858" s="134" t="e">
        <v>#N/A</v>
      </c>
      <c r="D858" s="136"/>
      <c r="E858" s="153"/>
      <c r="F858" s="320"/>
      <c r="G858" s="233">
        <f t="shared" si="30"/>
        <v>0</v>
      </c>
      <c r="H858" s="233" t="str">
        <f>IF(ISBLANK($D858),"",IF(ISERROR(MATCH($U858,'Ent. Datos'!$V$6:$V$1015,0)),$U858,$W$3))</f>
        <v/>
      </c>
      <c r="I858" s="154"/>
      <c r="J858" s="155"/>
      <c r="K858" s="142"/>
      <c r="L858" s="142"/>
      <c r="M858" s="142"/>
      <c r="N858" s="142"/>
      <c r="O858" s="142"/>
      <c r="P858" s="142"/>
      <c r="Q858" s="142"/>
      <c r="R858" s="142"/>
      <c r="S858" s="142"/>
      <c r="T858" s="142"/>
      <c r="U858" s="159"/>
      <c r="V858" s="156"/>
    </row>
    <row r="859" spans="2:22" ht="33" customHeight="1" x14ac:dyDescent="0.3">
      <c r="B859" s="157"/>
      <c r="C859" s="134" t="e">
        <v>#N/A</v>
      </c>
      <c r="D859" s="136"/>
      <c r="E859" s="145"/>
      <c r="F859" s="321"/>
      <c r="G859" s="233">
        <f t="shared" si="30"/>
        <v>0</v>
      </c>
      <c r="H859" s="233" t="str">
        <f>IF(ISBLANK($D859),"",IF(ISERROR(MATCH($U859,'Ent. Datos'!$V$6:$V$1015,0)),$U859,$W$3))</f>
        <v/>
      </c>
      <c r="I859" s="158"/>
      <c r="J859" s="142"/>
      <c r="K859" s="142"/>
      <c r="L859" s="142"/>
      <c r="M859" s="142"/>
      <c r="N859" s="142"/>
      <c r="O859" s="142"/>
      <c r="P859" s="142"/>
      <c r="Q859" s="142"/>
      <c r="R859" s="142"/>
      <c r="S859" s="142"/>
      <c r="T859" s="142"/>
      <c r="U859" s="159"/>
      <c r="V859" s="156"/>
    </row>
    <row r="860" spans="2:22" ht="33" customHeight="1" x14ac:dyDescent="0.3">
      <c r="B860" s="152"/>
      <c r="C860" s="134" t="e">
        <v>#N/A</v>
      </c>
      <c r="D860" s="136"/>
      <c r="E860" s="153"/>
      <c r="F860" s="320"/>
      <c r="G860" s="233">
        <f t="shared" si="30"/>
        <v>0</v>
      </c>
      <c r="H860" s="233" t="str">
        <f>IF(ISBLANK($D860),"",IF(ISERROR(MATCH($U860,'Ent. Datos'!$V$6:$V$1015,0)),$U860,$W$3))</f>
        <v/>
      </c>
      <c r="I860" s="154"/>
      <c r="J860" s="155"/>
      <c r="K860" s="142"/>
      <c r="L860" s="142"/>
      <c r="M860" s="142"/>
      <c r="N860" s="142"/>
      <c r="O860" s="142"/>
      <c r="P860" s="142"/>
      <c r="Q860" s="142"/>
      <c r="R860" s="142"/>
      <c r="S860" s="142"/>
      <c r="T860" s="142"/>
      <c r="U860" s="159"/>
      <c r="V860" s="156"/>
    </row>
    <row r="861" spans="2:22" ht="33" customHeight="1" x14ac:dyDescent="0.3">
      <c r="B861" s="157"/>
      <c r="C861" s="134" t="e">
        <v>#N/A</v>
      </c>
      <c r="D861" s="136"/>
      <c r="E861" s="145"/>
      <c r="F861" s="321"/>
      <c r="G861" s="233">
        <f t="shared" si="30"/>
        <v>0</v>
      </c>
      <c r="H861" s="233" t="str">
        <f>IF(ISBLANK($D861),"",IF(ISERROR(MATCH($U861,'Ent. Datos'!$V$6:$V$1015,0)),$U861,$W$3))</f>
        <v/>
      </c>
      <c r="I861" s="158"/>
      <c r="J861" s="142"/>
      <c r="K861" s="142"/>
      <c r="L861" s="142"/>
      <c r="M861" s="142"/>
      <c r="N861" s="142"/>
      <c r="O861" s="142"/>
      <c r="P861" s="142"/>
      <c r="Q861" s="142"/>
      <c r="R861" s="142"/>
      <c r="S861" s="142"/>
      <c r="T861" s="142"/>
      <c r="U861" s="159"/>
      <c r="V861" s="156"/>
    </row>
    <row r="862" spans="2:22" ht="33" customHeight="1" x14ac:dyDescent="0.3">
      <c r="B862" s="152"/>
      <c r="C862" s="134" t="e">
        <v>#N/A</v>
      </c>
      <c r="D862" s="136"/>
      <c r="E862" s="153"/>
      <c r="F862" s="320"/>
      <c r="G862" s="233">
        <f t="shared" si="30"/>
        <v>0</v>
      </c>
      <c r="H862" s="233" t="str">
        <f>IF(ISBLANK($D862),"",IF(ISERROR(MATCH($U862,'Ent. Datos'!$V$6:$V$1015,0)),$U862,$W$3))</f>
        <v/>
      </c>
      <c r="I862" s="154"/>
      <c r="J862" s="155"/>
      <c r="K862" s="142"/>
      <c r="L862" s="142"/>
      <c r="M862" s="142"/>
      <c r="N862" s="142"/>
      <c r="O862" s="142"/>
      <c r="P862" s="142"/>
      <c r="Q862" s="142"/>
      <c r="R862" s="142"/>
      <c r="S862" s="142"/>
      <c r="T862" s="142"/>
      <c r="U862" s="159"/>
      <c r="V862" s="156"/>
    </row>
    <row r="863" spans="2:22" ht="33" customHeight="1" x14ac:dyDescent="0.3">
      <c r="B863" s="157"/>
      <c r="C863" s="134" t="e">
        <v>#N/A</v>
      </c>
      <c r="D863" s="136"/>
      <c r="E863" s="145"/>
      <c r="F863" s="321"/>
      <c r="G863" s="233">
        <f t="shared" si="30"/>
        <v>0</v>
      </c>
      <c r="H863" s="233" t="str">
        <f>IF(ISBLANK($D863),"",IF(ISERROR(MATCH($U863,'Ent. Datos'!$V$6:$V$1015,0)),$U863,$W$3))</f>
        <v/>
      </c>
      <c r="I863" s="158"/>
      <c r="J863" s="142"/>
      <c r="K863" s="142"/>
      <c r="L863" s="142"/>
      <c r="M863" s="142"/>
      <c r="N863" s="142"/>
      <c r="O863" s="142"/>
      <c r="P863" s="142"/>
      <c r="Q863" s="142"/>
      <c r="R863" s="142"/>
      <c r="S863" s="142"/>
      <c r="T863" s="142"/>
      <c r="U863" s="159"/>
      <c r="V863" s="156"/>
    </row>
    <row r="864" spans="2:22" ht="33" customHeight="1" x14ac:dyDescent="0.3">
      <c r="B864" s="152"/>
      <c r="C864" s="134" t="e">
        <v>#N/A</v>
      </c>
      <c r="D864" s="136"/>
      <c r="E864" s="153"/>
      <c r="F864" s="320"/>
      <c r="G864" s="233">
        <f t="shared" si="30"/>
        <v>0</v>
      </c>
      <c r="H864" s="233" t="str">
        <f>IF(ISBLANK($D864),"",IF(ISERROR(MATCH($U864,'Ent. Datos'!$V$6:$V$1015,0)),$U864,$W$3))</f>
        <v/>
      </c>
      <c r="I864" s="154"/>
      <c r="J864" s="155"/>
      <c r="K864" s="142"/>
      <c r="L864" s="142"/>
      <c r="M864" s="142"/>
      <c r="N864" s="142"/>
      <c r="O864" s="142"/>
      <c r="P864" s="142"/>
      <c r="Q864" s="142"/>
      <c r="R864" s="142"/>
      <c r="S864" s="142"/>
      <c r="T864" s="142"/>
      <c r="U864" s="159"/>
      <c r="V864" s="156"/>
    </row>
    <row r="865" spans="2:22" ht="33" customHeight="1" x14ac:dyDescent="0.3">
      <c r="B865" s="157"/>
      <c r="C865" s="134" t="e">
        <v>#N/A</v>
      </c>
      <c r="D865" s="136"/>
      <c r="E865" s="145"/>
      <c r="F865" s="321"/>
      <c r="G865" s="233">
        <f t="shared" si="30"/>
        <v>0</v>
      </c>
      <c r="H865" s="233" t="str">
        <f>IF(ISBLANK($D865),"",IF(ISERROR(MATCH($U865,'Ent. Datos'!$V$6:$V$1015,0)),$U865,$W$3))</f>
        <v/>
      </c>
      <c r="I865" s="158"/>
      <c r="J865" s="142"/>
      <c r="K865" s="142"/>
      <c r="L865" s="142"/>
      <c r="M865" s="142"/>
      <c r="N865" s="142"/>
      <c r="O865" s="142"/>
      <c r="P865" s="142"/>
      <c r="Q865" s="142"/>
      <c r="R865" s="142"/>
      <c r="S865" s="142"/>
      <c r="T865" s="142"/>
      <c r="U865" s="159"/>
      <c r="V865" s="156"/>
    </row>
    <row r="866" spans="2:22" ht="33" customHeight="1" x14ac:dyDescent="0.3">
      <c r="B866" s="152"/>
      <c r="C866" s="134" t="e">
        <v>#N/A</v>
      </c>
      <c r="D866" s="136"/>
      <c r="E866" s="153"/>
      <c r="F866" s="320"/>
      <c r="G866" s="233">
        <f t="shared" si="30"/>
        <v>0</v>
      </c>
      <c r="H866" s="233" t="str">
        <f>IF(ISBLANK($D866),"",IF(ISERROR(MATCH($U866,'Ent. Datos'!$V$6:$V$1015,0)),$U866,$W$3))</f>
        <v/>
      </c>
      <c r="I866" s="154"/>
      <c r="J866" s="155"/>
      <c r="K866" s="142"/>
      <c r="L866" s="142"/>
      <c r="M866" s="142"/>
      <c r="N866" s="142"/>
      <c r="O866" s="142"/>
      <c r="P866" s="142"/>
      <c r="Q866" s="142"/>
      <c r="R866" s="142"/>
      <c r="S866" s="142"/>
      <c r="T866" s="142"/>
      <c r="U866" s="159"/>
      <c r="V866" s="156"/>
    </row>
    <row r="867" spans="2:22" ht="33" customHeight="1" x14ac:dyDescent="0.3">
      <c r="B867" s="157"/>
      <c r="C867" s="134" t="e">
        <v>#N/A</v>
      </c>
      <c r="D867" s="136"/>
      <c r="E867" s="145"/>
      <c r="F867" s="321"/>
      <c r="G867" s="233">
        <f t="shared" si="30"/>
        <v>0</v>
      </c>
      <c r="H867" s="233" t="str">
        <f>IF(ISBLANK($D867),"",IF(ISERROR(MATCH($U867,'Ent. Datos'!$V$6:$V$1015,0)),$U867,$W$3))</f>
        <v/>
      </c>
      <c r="I867" s="158"/>
      <c r="J867" s="142"/>
      <c r="K867" s="142"/>
      <c r="L867" s="142"/>
      <c r="M867" s="142"/>
      <c r="N867" s="142"/>
      <c r="O867" s="142"/>
      <c r="P867" s="142"/>
      <c r="Q867" s="142"/>
      <c r="R867" s="142"/>
      <c r="S867" s="142"/>
      <c r="T867" s="142"/>
      <c r="U867" s="159"/>
      <c r="V867" s="156"/>
    </row>
    <row r="868" spans="2:22" ht="33" customHeight="1" x14ac:dyDescent="0.3">
      <c r="B868" s="152"/>
      <c r="C868" s="134" t="e">
        <v>#N/A</v>
      </c>
      <c r="D868" s="136"/>
      <c r="E868" s="153"/>
      <c r="F868" s="320"/>
      <c r="G868" s="233">
        <f t="shared" si="30"/>
        <v>0</v>
      </c>
      <c r="H868" s="233" t="str">
        <f>IF(ISBLANK($D868),"",IF(ISERROR(MATCH($U868,'Ent. Datos'!$V$6:$V$1015,0)),$U868,$W$3))</f>
        <v/>
      </c>
      <c r="I868" s="154"/>
      <c r="J868" s="155"/>
      <c r="K868" s="142"/>
      <c r="L868" s="142"/>
      <c r="M868" s="142"/>
      <c r="N868" s="142"/>
      <c r="O868" s="142"/>
      <c r="P868" s="142"/>
      <c r="Q868" s="142"/>
      <c r="R868" s="142"/>
      <c r="S868" s="142"/>
      <c r="T868" s="142"/>
      <c r="U868" s="159"/>
      <c r="V868" s="156"/>
    </row>
    <row r="869" spans="2:22" ht="33" customHeight="1" x14ac:dyDescent="0.3">
      <c r="B869" s="157"/>
      <c r="C869" s="134" t="e">
        <v>#N/A</v>
      </c>
      <c r="D869" s="136"/>
      <c r="E869" s="145"/>
      <c r="F869" s="321"/>
      <c r="G869" s="233">
        <f t="shared" si="30"/>
        <v>0</v>
      </c>
      <c r="H869" s="233" t="str">
        <f>IF(ISBLANK($D869),"",IF(ISERROR(MATCH($U869,'Ent. Datos'!$V$6:$V$1015,0)),$U869,$W$3))</f>
        <v/>
      </c>
      <c r="I869" s="158"/>
      <c r="J869" s="142"/>
      <c r="K869" s="142"/>
      <c r="L869" s="142"/>
      <c r="M869" s="142"/>
      <c r="N869" s="142"/>
      <c r="O869" s="142"/>
      <c r="P869" s="142"/>
      <c r="Q869" s="142"/>
      <c r="R869" s="142"/>
      <c r="S869" s="142"/>
      <c r="T869" s="142"/>
      <c r="U869" s="159"/>
      <c r="V869" s="156"/>
    </row>
    <row r="870" spans="2:22" ht="33" customHeight="1" x14ac:dyDescent="0.3">
      <c r="B870" s="152"/>
      <c r="C870" s="134" t="e">
        <v>#N/A</v>
      </c>
      <c r="D870" s="136"/>
      <c r="E870" s="153"/>
      <c r="F870" s="320"/>
      <c r="G870" s="233">
        <f t="shared" si="30"/>
        <v>0</v>
      </c>
      <c r="H870" s="233" t="str">
        <f>IF(ISBLANK($D870),"",IF(ISERROR(MATCH($U870,'Ent. Datos'!$V$6:$V$1015,0)),$U870,$W$3))</f>
        <v/>
      </c>
      <c r="I870" s="154"/>
      <c r="J870" s="155"/>
      <c r="K870" s="142"/>
      <c r="L870" s="142"/>
      <c r="M870" s="142"/>
      <c r="N870" s="142"/>
      <c r="O870" s="142"/>
      <c r="P870" s="142"/>
      <c r="Q870" s="142"/>
      <c r="R870" s="142"/>
      <c r="S870" s="142"/>
      <c r="T870" s="142"/>
      <c r="U870" s="159"/>
      <c r="V870" s="156"/>
    </row>
    <row r="871" spans="2:22" ht="33" customHeight="1" x14ac:dyDescent="0.3">
      <c r="B871" s="157"/>
      <c r="C871" s="134" t="e">
        <v>#N/A</v>
      </c>
      <c r="D871" s="136"/>
      <c r="E871" s="145"/>
      <c r="F871" s="321"/>
      <c r="G871" s="233">
        <f t="shared" si="30"/>
        <v>0</v>
      </c>
      <c r="H871" s="233" t="str">
        <f>IF(ISBLANK($D871),"",IF(ISERROR(MATCH($U871,'Ent. Datos'!$V$6:$V$1015,0)),$U871,$W$3))</f>
        <v/>
      </c>
      <c r="I871" s="158"/>
      <c r="J871" s="142"/>
      <c r="K871" s="142"/>
      <c r="L871" s="142"/>
      <c r="M871" s="142"/>
      <c r="N871" s="142"/>
      <c r="O871" s="142"/>
      <c r="P871" s="142"/>
      <c r="Q871" s="142"/>
      <c r="R871" s="142"/>
      <c r="S871" s="142"/>
      <c r="T871" s="142"/>
      <c r="U871" s="159"/>
      <c r="V871" s="156"/>
    </row>
    <row r="872" spans="2:22" ht="33" customHeight="1" x14ac:dyDescent="0.3">
      <c r="B872" s="152"/>
      <c r="C872" s="134" t="e">
        <v>#N/A</v>
      </c>
      <c r="D872" s="136"/>
      <c r="E872" s="153"/>
      <c r="F872" s="320"/>
      <c r="G872" s="233">
        <f t="shared" si="30"/>
        <v>0</v>
      </c>
      <c r="H872" s="233" t="str">
        <f>IF(ISBLANK($D872),"",IF(ISERROR(MATCH($U872,'Ent. Datos'!$V$6:$V$1015,0)),$U872,$W$3))</f>
        <v/>
      </c>
      <c r="I872" s="154"/>
      <c r="J872" s="155"/>
      <c r="K872" s="142"/>
      <c r="L872" s="142"/>
      <c r="M872" s="142"/>
      <c r="N872" s="142"/>
      <c r="O872" s="142"/>
      <c r="P872" s="142"/>
      <c r="Q872" s="142"/>
      <c r="R872" s="142"/>
      <c r="S872" s="142"/>
      <c r="T872" s="142"/>
      <c r="U872" s="159"/>
      <c r="V872" s="156"/>
    </row>
    <row r="873" spans="2:22" ht="33" customHeight="1" x14ac:dyDescent="0.3">
      <c r="B873" s="157"/>
      <c r="C873" s="134" t="e">
        <v>#N/A</v>
      </c>
      <c r="D873" s="136"/>
      <c r="E873" s="145"/>
      <c r="F873" s="321"/>
      <c r="G873" s="233">
        <f t="shared" si="30"/>
        <v>0</v>
      </c>
      <c r="H873" s="233" t="str">
        <f>IF(ISBLANK($D873),"",IF(ISERROR(MATCH($U873,'Ent. Datos'!$V$6:$V$1015,0)),$U873,$W$3))</f>
        <v/>
      </c>
      <c r="I873" s="158"/>
      <c r="J873" s="142"/>
      <c r="K873" s="142"/>
      <c r="L873" s="142"/>
      <c r="M873" s="142"/>
      <c r="N873" s="142"/>
      <c r="O873" s="142"/>
      <c r="P873" s="142"/>
      <c r="Q873" s="142"/>
      <c r="R873" s="142"/>
      <c r="S873" s="142"/>
      <c r="T873" s="142"/>
      <c r="U873" s="159"/>
      <c r="V873" s="156"/>
    </row>
    <row r="874" spans="2:22" ht="33" customHeight="1" x14ac:dyDescent="0.3">
      <c r="B874" s="152"/>
      <c r="C874" s="134" t="e">
        <v>#N/A</v>
      </c>
      <c r="D874" s="136"/>
      <c r="E874" s="153"/>
      <c r="F874" s="320"/>
      <c r="G874" s="233">
        <f t="shared" si="30"/>
        <v>0</v>
      </c>
      <c r="H874" s="233" t="str">
        <f>IF(ISBLANK($D874),"",IF(ISERROR(MATCH($U874,'Ent. Datos'!$V$6:$V$1015,0)),$U874,$W$3))</f>
        <v/>
      </c>
      <c r="I874" s="154"/>
      <c r="J874" s="155"/>
      <c r="K874" s="142"/>
      <c r="L874" s="142"/>
      <c r="M874" s="142"/>
      <c r="N874" s="142"/>
      <c r="O874" s="142"/>
      <c r="P874" s="142"/>
      <c r="Q874" s="142"/>
      <c r="R874" s="142"/>
      <c r="S874" s="142"/>
      <c r="T874" s="142"/>
      <c r="U874" s="159"/>
      <c r="V874" s="156"/>
    </row>
    <row r="875" spans="2:22" ht="33" customHeight="1" x14ac:dyDescent="0.3">
      <c r="B875" s="157"/>
      <c r="C875" s="134" t="e">
        <v>#N/A</v>
      </c>
      <c r="D875" s="136"/>
      <c r="E875" s="145"/>
      <c r="F875" s="321"/>
      <c r="G875" s="233">
        <f t="shared" si="30"/>
        <v>0</v>
      </c>
      <c r="H875" s="233" t="str">
        <f>IF(ISBLANK($D875),"",IF(ISERROR(MATCH($U875,'Ent. Datos'!$V$6:$V$1015,0)),$U875,$W$3))</f>
        <v/>
      </c>
      <c r="I875" s="158"/>
      <c r="J875" s="142"/>
      <c r="K875" s="142"/>
      <c r="L875" s="142"/>
      <c r="M875" s="142"/>
      <c r="N875" s="142"/>
      <c r="O875" s="142"/>
      <c r="P875" s="142"/>
      <c r="Q875" s="142"/>
      <c r="R875" s="142"/>
      <c r="S875" s="142"/>
      <c r="T875" s="142"/>
      <c r="U875" s="159"/>
      <c r="V875" s="156"/>
    </row>
    <row r="876" spans="2:22" ht="33" customHeight="1" x14ac:dyDescent="0.3">
      <c r="B876" s="152"/>
      <c r="C876" s="134" t="e">
        <v>#N/A</v>
      </c>
      <c r="D876" s="136"/>
      <c r="E876" s="153"/>
      <c r="F876" s="320"/>
      <c r="G876" s="233">
        <f t="shared" si="30"/>
        <v>0</v>
      </c>
      <c r="H876" s="233" t="str">
        <f>IF(ISBLANK($D876),"",IF(ISERROR(MATCH($U876,'Ent. Datos'!$V$6:$V$1015,0)),$U876,$W$3))</f>
        <v/>
      </c>
      <c r="I876" s="154"/>
      <c r="J876" s="155"/>
      <c r="K876" s="142"/>
      <c r="L876" s="142"/>
      <c r="M876" s="142"/>
      <c r="N876" s="142"/>
      <c r="O876" s="142"/>
      <c r="P876" s="142"/>
      <c r="Q876" s="142"/>
      <c r="R876" s="142"/>
      <c r="S876" s="142"/>
      <c r="T876" s="142"/>
      <c r="U876" s="159"/>
      <c r="V876" s="156"/>
    </row>
    <row r="877" spans="2:22" ht="33" customHeight="1" x14ac:dyDescent="0.3">
      <c r="B877" s="157"/>
      <c r="C877" s="134" t="e">
        <v>#N/A</v>
      </c>
      <c r="D877" s="136"/>
      <c r="E877" s="145"/>
      <c r="F877" s="321"/>
      <c r="G877" s="233">
        <f t="shared" si="30"/>
        <v>0</v>
      </c>
      <c r="H877" s="233" t="str">
        <f>IF(ISBLANK($D877),"",IF(ISERROR(MATCH($U877,'Ent. Datos'!$V$6:$V$1015,0)),$U877,$W$3))</f>
        <v/>
      </c>
      <c r="I877" s="158"/>
      <c r="J877" s="142"/>
      <c r="K877" s="142"/>
      <c r="L877" s="142"/>
      <c r="M877" s="142"/>
      <c r="N877" s="142"/>
      <c r="O877" s="142"/>
      <c r="P877" s="142"/>
      <c r="Q877" s="142"/>
      <c r="R877" s="142"/>
      <c r="S877" s="142"/>
      <c r="T877" s="142"/>
      <c r="U877" s="159"/>
      <c r="V877" s="156"/>
    </row>
    <row r="878" spans="2:22" ht="33" customHeight="1" x14ac:dyDescent="0.3">
      <c r="B878" s="152"/>
      <c r="C878" s="134" t="e">
        <v>#N/A</v>
      </c>
      <c r="D878" s="136"/>
      <c r="E878" s="153"/>
      <c r="F878" s="320"/>
      <c r="G878" s="233">
        <f t="shared" si="30"/>
        <v>0</v>
      </c>
      <c r="H878" s="233" t="str">
        <f>IF(ISBLANK($D878),"",IF(ISERROR(MATCH($U878,'Ent. Datos'!$V$6:$V$1015,0)),$U878,$W$3))</f>
        <v/>
      </c>
      <c r="I878" s="154"/>
      <c r="J878" s="155"/>
      <c r="K878" s="142"/>
      <c r="L878" s="142"/>
      <c r="M878" s="142"/>
      <c r="N878" s="142"/>
      <c r="O878" s="142"/>
      <c r="P878" s="142"/>
      <c r="Q878" s="142"/>
      <c r="R878" s="142"/>
      <c r="S878" s="142"/>
      <c r="T878" s="142"/>
      <c r="U878" s="159"/>
      <c r="V878" s="156"/>
    </row>
    <row r="879" spans="2:22" ht="33" customHeight="1" x14ac:dyDescent="0.3">
      <c r="B879" s="157"/>
      <c r="C879" s="134" t="e">
        <v>#N/A</v>
      </c>
      <c r="D879" s="136"/>
      <c r="E879" s="145"/>
      <c r="F879" s="321"/>
      <c r="G879" s="233">
        <f t="shared" si="30"/>
        <v>0</v>
      </c>
      <c r="H879" s="233" t="str">
        <f>IF(ISBLANK($D879),"",IF(ISERROR(MATCH($U879,'Ent. Datos'!$V$6:$V$1015,0)),$U879,$W$3))</f>
        <v/>
      </c>
      <c r="I879" s="158"/>
      <c r="J879" s="142"/>
      <c r="K879" s="142"/>
      <c r="L879" s="142"/>
      <c r="M879" s="142"/>
      <c r="N879" s="142"/>
      <c r="O879" s="142"/>
      <c r="P879" s="142"/>
      <c r="Q879" s="142"/>
      <c r="R879" s="142"/>
      <c r="S879" s="142"/>
      <c r="T879" s="142"/>
      <c r="U879" s="159"/>
      <c r="V879" s="156"/>
    </row>
    <row r="880" spans="2:22" ht="33" customHeight="1" x14ac:dyDescent="0.3">
      <c r="B880" s="152"/>
      <c r="C880" s="134" t="e">
        <v>#N/A</v>
      </c>
      <c r="D880" s="136"/>
      <c r="E880" s="153"/>
      <c r="F880" s="320"/>
      <c r="G880" s="233">
        <f t="shared" si="30"/>
        <v>0</v>
      </c>
      <c r="H880" s="233" t="str">
        <f>IF(ISBLANK($D880),"",IF(ISERROR(MATCH($U880,'Ent. Datos'!$V$6:$V$1015,0)),$U880,$W$3))</f>
        <v/>
      </c>
      <c r="I880" s="154"/>
      <c r="J880" s="155"/>
      <c r="K880" s="142"/>
      <c r="L880" s="142"/>
      <c r="M880" s="142"/>
      <c r="N880" s="142"/>
      <c r="O880" s="142"/>
      <c r="P880" s="142"/>
      <c r="Q880" s="142"/>
      <c r="R880" s="142"/>
      <c r="S880" s="142"/>
      <c r="T880" s="142"/>
      <c r="U880" s="159"/>
      <c r="V880" s="156"/>
    </row>
    <row r="881" spans="2:22" ht="33" customHeight="1" x14ac:dyDescent="0.3">
      <c r="B881" s="157"/>
      <c r="C881" s="134" t="e">
        <v>#N/A</v>
      </c>
      <c r="D881" s="136"/>
      <c r="E881" s="145"/>
      <c r="F881" s="321"/>
      <c r="G881" s="233">
        <f t="shared" si="30"/>
        <v>0</v>
      </c>
      <c r="H881" s="233" t="str">
        <f>IF(ISBLANK($D881),"",IF(ISERROR(MATCH($U881,'Ent. Datos'!$V$6:$V$1015,0)),$U881,$W$3))</f>
        <v/>
      </c>
      <c r="I881" s="158"/>
      <c r="J881" s="142"/>
      <c r="K881" s="142"/>
      <c r="L881" s="142"/>
      <c r="M881" s="142"/>
      <c r="N881" s="142"/>
      <c r="O881" s="142"/>
      <c r="P881" s="142"/>
      <c r="Q881" s="142"/>
      <c r="R881" s="142"/>
      <c r="S881" s="142"/>
      <c r="T881" s="142"/>
      <c r="U881" s="159"/>
      <c r="V881" s="156"/>
    </row>
    <row r="882" spans="2:22" ht="33" customHeight="1" x14ac:dyDescent="0.3">
      <c r="B882" s="152"/>
      <c r="C882" s="134" t="e">
        <v>#N/A</v>
      </c>
      <c r="D882" s="136"/>
      <c r="E882" s="153"/>
      <c r="F882" s="320"/>
      <c r="G882" s="233">
        <f t="shared" si="30"/>
        <v>0</v>
      </c>
      <c r="H882" s="233" t="str">
        <f>IF(ISBLANK($D882),"",IF(ISERROR(MATCH($U882,'Ent. Datos'!$V$6:$V$1015,0)),$U882,$W$3))</f>
        <v/>
      </c>
      <c r="I882" s="154"/>
      <c r="J882" s="155"/>
      <c r="K882" s="142"/>
      <c r="L882" s="142"/>
      <c r="M882" s="142"/>
      <c r="N882" s="142"/>
      <c r="O882" s="142"/>
      <c r="P882" s="142"/>
      <c r="Q882" s="142"/>
      <c r="R882" s="142"/>
      <c r="S882" s="142"/>
      <c r="T882" s="142"/>
      <c r="U882" s="159"/>
      <c r="V882" s="156"/>
    </row>
    <row r="883" spans="2:22" ht="33" customHeight="1" x14ac:dyDescent="0.3">
      <c r="B883" s="157"/>
      <c r="C883" s="134" t="e">
        <v>#N/A</v>
      </c>
      <c r="D883" s="136"/>
      <c r="E883" s="145"/>
      <c r="F883" s="321"/>
      <c r="G883" s="233">
        <f t="shared" si="30"/>
        <v>0</v>
      </c>
      <c r="H883" s="233" t="str">
        <f>IF(ISBLANK($D883),"",IF(ISERROR(MATCH($U883,'Ent. Datos'!$V$6:$V$1015,0)),$U883,$W$3))</f>
        <v/>
      </c>
      <c r="I883" s="158"/>
      <c r="J883" s="142"/>
      <c r="K883" s="142"/>
      <c r="L883" s="142"/>
      <c r="M883" s="142"/>
      <c r="N883" s="142"/>
      <c r="O883" s="142"/>
      <c r="P883" s="142"/>
      <c r="Q883" s="142"/>
      <c r="R883" s="142"/>
      <c r="S883" s="142"/>
      <c r="T883" s="142"/>
      <c r="U883" s="159"/>
      <c r="V883" s="156"/>
    </row>
    <row r="884" spans="2:22" ht="33" customHeight="1" x14ac:dyDescent="0.3">
      <c r="B884" s="152"/>
      <c r="C884" s="134" t="e">
        <v>#N/A</v>
      </c>
      <c r="D884" s="136"/>
      <c r="E884" s="153"/>
      <c r="F884" s="320"/>
      <c r="G884" s="233">
        <f t="shared" si="30"/>
        <v>0</v>
      </c>
      <c r="H884" s="233" t="str">
        <f>IF(ISBLANK($D884),"",IF(ISERROR(MATCH($U884,'Ent. Datos'!$V$6:$V$1015,0)),$U884,$W$3))</f>
        <v/>
      </c>
      <c r="I884" s="154"/>
      <c r="J884" s="155"/>
      <c r="K884" s="142"/>
      <c r="L884" s="142"/>
      <c r="M884" s="142"/>
      <c r="N884" s="142"/>
      <c r="O884" s="142"/>
      <c r="P884" s="142"/>
      <c r="Q884" s="142"/>
      <c r="R884" s="142"/>
      <c r="S884" s="142"/>
      <c r="T884" s="142"/>
      <c r="U884" s="159"/>
      <c r="V884" s="156"/>
    </row>
    <row r="885" spans="2:22" ht="33" customHeight="1" x14ac:dyDescent="0.3">
      <c r="B885" s="157"/>
      <c r="C885" s="134" t="e">
        <v>#N/A</v>
      </c>
      <c r="D885" s="136"/>
      <c r="E885" s="145"/>
      <c r="F885" s="321"/>
      <c r="G885" s="233">
        <f t="shared" si="30"/>
        <v>0</v>
      </c>
      <c r="H885" s="233" t="str">
        <f>IF(ISBLANK($D885),"",IF(ISERROR(MATCH($U885,'Ent. Datos'!$V$6:$V$1015,0)),$U885,$W$3))</f>
        <v/>
      </c>
      <c r="I885" s="158"/>
      <c r="J885" s="142"/>
      <c r="K885" s="142"/>
      <c r="L885" s="142"/>
      <c r="M885" s="142"/>
      <c r="N885" s="142"/>
      <c r="O885" s="142"/>
      <c r="P885" s="142"/>
      <c r="Q885" s="142"/>
      <c r="R885" s="142"/>
      <c r="S885" s="142"/>
      <c r="T885" s="142"/>
      <c r="U885" s="159"/>
      <c r="V885" s="156"/>
    </row>
    <row r="886" spans="2:22" ht="33" customHeight="1" x14ac:dyDescent="0.3">
      <c r="B886" s="152"/>
      <c r="C886" s="134" t="e">
        <v>#N/A</v>
      </c>
      <c r="D886" s="136"/>
      <c r="E886" s="153"/>
      <c r="F886" s="320"/>
      <c r="G886" s="233">
        <f t="shared" si="30"/>
        <v>0</v>
      </c>
      <c r="H886" s="233" t="str">
        <f>IF(ISBLANK($D886),"",IF(ISERROR(MATCH($U886,'Ent. Datos'!$V$6:$V$1015,0)),$U886,$W$3))</f>
        <v/>
      </c>
      <c r="I886" s="154"/>
      <c r="J886" s="155"/>
      <c r="K886" s="142"/>
      <c r="L886" s="142"/>
      <c r="M886" s="142"/>
      <c r="N886" s="142"/>
      <c r="O886" s="142"/>
      <c r="P886" s="142"/>
      <c r="Q886" s="142"/>
      <c r="R886" s="142"/>
      <c r="S886" s="142"/>
      <c r="T886" s="142"/>
      <c r="U886" s="159"/>
      <c r="V886" s="156"/>
    </row>
    <row r="887" spans="2:22" ht="33" customHeight="1" x14ac:dyDescent="0.3">
      <c r="B887" s="157"/>
      <c r="C887" s="134" t="e">
        <v>#N/A</v>
      </c>
      <c r="D887" s="136"/>
      <c r="E887" s="145"/>
      <c r="F887" s="321"/>
      <c r="G887" s="233">
        <f t="shared" si="30"/>
        <v>0</v>
      </c>
      <c r="H887" s="233" t="str">
        <f>IF(ISBLANK($D887),"",IF(ISERROR(MATCH($U887,'Ent. Datos'!$V$6:$V$1015,0)),$U887,$W$3))</f>
        <v/>
      </c>
      <c r="I887" s="158"/>
      <c r="J887" s="142"/>
      <c r="K887" s="142"/>
      <c r="L887" s="142"/>
      <c r="M887" s="142"/>
      <c r="N887" s="142"/>
      <c r="O887" s="142"/>
      <c r="P887" s="142"/>
      <c r="Q887" s="142"/>
      <c r="R887" s="142"/>
      <c r="S887" s="142"/>
      <c r="T887" s="142"/>
      <c r="U887" s="159"/>
      <c r="V887" s="156"/>
    </row>
    <row r="888" spans="2:22" ht="33" customHeight="1" x14ac:dyDescent="0.3">
      <c r="B888" s="152"/>
      <c r="C888" s="134" t="e">
        <v>#N/A</v>
      </c>
      <c r="D888" s="136"/>
      <c r="E888" s="153"/>
      <c r="F888" s="320"/>
      <c r="G888" s="233">
        <f t="shared" si="30"/>
        <v>0</v>
      </c>
      <c r="H888" s="233" t="str">
        <f>IF(ISBLANK($D888),"",IF(ISERROR(MATCH($U888,'Ent. Datos'!$V$6:$V$1015,0)),$U888,$W$3))</f>
        <v/>
      </c>
      <c r="I888" s="154"/>
      <c r="J888" s="155"/>
      <c r="K888" s="142"/>
      <c r="L888" s="142"/>
      <c r="M888" s="142"/>
      <c r="N888" s="142"/>
      <c r="O888" s="142"/>
      <c r="P888" s="142"/>
      <c r="Q888" s="142"/>
      <c r="R888" s="142"/>
      <c r="S888" s="142"/>
      <c r="T888" s="142"/>
      <c r="U888" s="159"/>
      <c r="V888" s="156"/>
    </row>
    <row r="889" spans="2:22" ht="33" customHeight="1" x14ac:dyDescent="0.3">
      <c r="B889" s="157"/>
      <c r="C889" s="134" t="e">
        <v>#N/A</v>
      </c>
      <c r="D889" s="136"/>
      <c r="E889" s="145"/>
      <c r="F889" s="321"/>
      <c r="G889" s="233">
        <f t="shared" si="30"/>
        <v>0</v>
      </c>
      <c r="H889" s="233" t="str">
        <f>IF(ISBLANK($D889),"",IF(ISERROR(MATCH($U889,'Ent. Datos'!$V$6:$V$1015,0)),$U889,$W$3))</f>
        <v/>
      </c>
      <c r="I889" s="158"/>
      <c r="J889" s="142"/>
      <c r="K889" s="142"/>
      <c r="L889" s="142"/>
      <c r="M889" s="142"/>
      <c r="N889" s="142"/>
      <c r="O889" s="142"/>
      <c r="P889" s="142"/>
      <c r="Q889" s="142"/>
      <c r="R889" s="142"/>
      <c r="S889" s="142"/>
      <c r="T889" s="142"/>
      <c r="U889" s="159"/>
      <c r="V889" s="156"/>
    </row>
    <row r="890" spans="2:22" ht="33" customHeight="1" x14ac:dyDescent="0.3">
      <c r="B890" s="152"/>
      <c r="C890" s="134" t="e">
        <v>#N/A</v>
      </c>
      <c r="D890" s="136"/>
      <c r="E890" s="153"/>
      <c r="F890" s="320"/>
      <c r="G890" s="233">
        <f t="shared" si="30"/>
        <v>0</v>
      </c>
      <c r="H890" s="233" t="str">
        <f>IF(ISBLANK($D890),"",IF(ISERROR(MATCH($U890,'Ent. Datos'!$V$6:$V$1015,0)),$U890,$W$3))</f>
        <v/>
      </c>
      <c r="I890" s="154"/>
      <c r="J890" s="155"/>
      <c r="K890" s="142"/>
      <c r="L890" s="142"/>
      <c r="M890" s="142"/>
      <c r="N890" s="142"/>
      <c r="O890" s="142"/>
      <c r="P890" s="142"/>
      <c r="Q890" s="142"/>
      <c r="R890" s="142"/>
      <c r="S890" s="142"/>
      <c r="T890" s="142"/>
      <c r="U890" s="159"/>
      <c r="V890" s="156"/>
    </row>
    <row r="891" spans="2:22" ht="33" customHeight="1" x14ac:dyDescent="0.3">
      <c r="B891" s="157"/>
      <c r="C891" s="134" t="e">
        <v>#N/A</v>
      </c>
      <c r="D891" s="136"/>
      <c r="E891" s="145"/>
      <c r="F891" s="321"/>
      <c r="G891" s="233">
        <f t="shared" si="30"/>
        <v>0</v>
      </c>
      <c r="H891" s="233" t="str">
        <f>IF(ISBLANK($D891),"",IF(ISERROR(MATCH($U891,'Ent. Datos'!$V$6:$V$1015,0)),$U891,$W$3))</f>
        <v/>
      </c>
      <c r="I891" s="158"/>
      <c r="J891" s="142"/>
      <c r="K891" s="142"/>
      <c r="L891" s="142"/>
      <c r="M891" s="142"/>
      <c r="N891" s="142"/>
      <c r="O891" s="142"/>
      <c r="P891" s="142"/>
      <c r="Q891" s="142"/>
      <c r="R891" s="142"/>
      <c r="S891" s="142"/>
      <c r="T891" s="142"/>
      <c r="U891" s="159"/>
      <c r="V891" s="156"/>
    </row>
    <row r="892" spans="2:22" ht="33" customHeight="1" x14ac:dyDescent="0.3">
      <c r="B892" s="152"/>
      <c r="C892" s="134" t="e">
        <v>#N/A</v>
      </c>
      <c r="D892" s="136"/>
      <c r="E892" s="153"/>
      <c r="F892" s="320"/>
      <c r="G892" s="233">
        <f t="shared" si="30"/>
        <v>0</v>
      </c>
      <c r="H892" s="233" t="str">
        <f>IF(ISBLANK($D892),"",IF(ISERROR(MATCH($U892,'Ent. Datos'!$V$6:$V$1015,0)),$U892,$W$3))</f>
        <v/>
      </c>
      <c r="I892" s="154"/>
      <c r="J892" s="155"/>
      <c r="K892" s="142"/>
      <c r="L892" s="142"/>
      <c r="M892" s="142"/>
      <c r="N892" s="142"/>
      <c r="O892" s="142"/>
      <c r="P892" s="142"/>
      <c r="Q892" s="142"/>
      <c r="R892" s="142"/>
      <c r="S892" s="142"/>
      <c r="T892" s="142"/>
      <c r="U892" s="159"/>
      <c r="V892" s="156"/>
    </row>
    <row r="893" spans="2:22" ht="33" customHeight="1" x14ac:dyDescent="0.3">
      <c r="B893" s="157"/>
      <c r="C893" s="134" t="e">
        <v>#N/A</v>
      </c>
      <c r="D893" s="136"/>
      <c r="E893" s="145"/>
      <c r="F893" s="321"/>
      <c r="G893" s="233">
        <f t="shared" si="30"/>
        <v>0</v>
      </c>
      <c r="H893" s="233" t="str">
        <f>IF(ISBLANK($D893),"",IF(ISERROR(MATCH($U893,'Ent. Datos'!$V$6:$V$1015,0)),$U893,$W$3))</f>
        <v/>
      </c>
      <c r="I893" s="158"/>
      <c r="J893" s="142"/>
      <c r="K893" s="142"/>
      <c r="L893" s="142"/>
      <c r="M893" s="142"/>
      <c r="N893" s="142"/>
      <c r="O893" s="142"/>
      <c r="P893" s="142"/>
      <c r="Q893" s="142"/>
      <c r="R893" s="142"/>
      <c r="S893" s="142"/>
      <c r="T893" s="142"/>
      <c r="U893" s="159"/>
      <c r="V893" s="156"/>
    </row>
    <row r="894" spans="2:22" ht="33" customHeight="1" x14ac:dyDescent="0.3">
      <c r="B894" s="152"/>
      <c r="C894" s="134" t="e">
        <v>#N/A</v>
      </c>
      <c r="D894" s="136"/>
      <c r="E894" s="153"/>
      <c r="F894" s="320"/>
      <c r="G894" s="233">
        <f t="shared" si="30"/>
        <v>0</v>
      </c>
      <c r="H894" s="233" t="str">
        <f>IF(ISBLANK($D894),"",IF(ISERROR(MATCH($U894,'Ent. Datos'!$V$6:$V$1015,0)),$U894,$W$3))</f>
        <v/>
      </c>
      <c r="I894" s="154"/>
      <c r="J894" s="155"/>
      <c r="K894" s="142"/>
      <c r="L894" s="142"/>
      <c r="M894" s="142"/>
      <c r="N894" s="142"/>
      <c r="O894" s="142"/>
      <c r="P894" s="142"/>
      <c r="Q894" s="142"/>
      <c r="R894" s="142"/>
      <c r="S894" s="142"/>
      <c r="T894" s="142"/>
      <c r="U894" s="159"/>
      <c r="V894" s="156"/>
    </row>
    <row r="895" spans="2:22" ht="33" customHeight="1" x14ac:dyDescent="0.3">
      <c r="B895" s="157"/>
      <c r="C895" s="134" t="e">
        <v>#N/A</v>
      </c>
      <c r="D895" s="136"/>
      <c r="E895" s="145"/>
      <c r="F895" s="321"/>
      <c r="G895" s="233">
        <f t="shared" si="30"/>
        <v>0</v>
      </c>
      <c r="H895" s="233" t="str">
        <f>IF(ISBLANK($D895),"",IF(ISERROR(MATCH($U895,'Ent. Datos'!$V$6:$V$1015,0)),$U895,$W$3))</f>
        <v/>
      </c>
      <c r="I895" s="158"/>
      <c r="J895" s="142"/>
      <c r="K895" s="142"/>
      <c r="L895" s="142"/>
      <c r="M895" s="142"/>
      <c r="N895" s="142"/>
      <c r="O895" s="142"/>
      <c r="P895" s="142"/>
      <c r="Q895" s="142"/>
      <c r="R895" s="142"/>
      <c r="S895" s="142"/>
      <c r="T895" s="142"/>
      <c r="U895" s="159"/>
      <c r="V895" s="156"/>
    </row>
    <row r="896" spans="2:22" ht="33" customHeight="1" x14ac:dyDescent="0.3">
      <c r="B896" s="152"/>
      <c r="C896" s="134" t="e">
        <v>#N/A</v>
      </c>
      <c r="D896" s="136"/>
      <c r="E896" s="153"/>
      <c r="F896" s="320"/>
      <c r="G896" s="233">
        <f t="shared" si="30"/>
        <v>0</v>
      </c>
      <c r="H896" s="233" t="str">
        <f>IF(ISBLANK($D896),"",IF(ISERROR(MATCH($U896,'Ent. Datos'!$V$6:$V$1015,0)),$U896,$W$3))</f>
        <v/>
      </c>
      <c r="I896" s="154"/>
      <c r="J896" s="155"/>
      <c r="K896" s="142"/>
      <c r="L896" s="142"/>
      <c r="M896" s="142"/>
      <c r="N896" s="142"/>
      <c r="O896" s="142"/>
      <c r="P896" s="142"/>
      <c r="Q896" s="142"/>
      <c r="R896" s="142"/>
      <c r="S896" s="142"/>
      <c r="T896" s="142"/>
      <c r="U896" s="159"/>
      <c r="V896" s="156"/>
    </row>
    <row r="897" spans="2:22" ht="33" customHeight="1" x14ac:dyDescent="0.3">
      <c r="B897" s="157"/>
      <c r="C897" s="134" t="e">
        <v>#N/A</v>
      </c>
      <c r="D897" s="136"/>
      <c r="E897" s="145"/>
      <c r="F897" s="321"/>
      <c r="G897" s="233">
        <f t="shared" si="30"/>
        <v>0</v>
      </c>
      <c r="H897" s="233" t="str">
        <f>IF(ISBLANK($D897),"",IF(ISERROR(MATCH($U897,'Ent. Datos'!$V$6:$V$1015,0)),$U897,$W$3))</f>
        <v/>
      </c>
      <c r="I897" s="158"/>
      <c r="J897" s="142"/>
      <c r="K897" s="142"/>
      <c r="L897" s="142"/>
      <c r="M897" s="142"/>
      <c r="N897" s="142"/>
      <c r="O897" s="142"/>
      <c r="P897" s="142"/>
      <c r="Q897" s="142"/>
      <c r="R897" s="142"/>
      <c r="S897" s="142"/>
      <c r="T897" s="142"/>
      <c r="U897" s="159"/>
      <c r="V897" s="156"/>
    </row>
    <row r="898" spans="2:22" ht="33" customHeight="1" x14ac:dyDescent="0.3">
      <c r="B898" s="152"/>
      <c r="C898" s="134" t="e">
        <v>#N/A</v>
      </c>
      <c r="D898" s="136"/>
      <c r="E898" s="153"/>
      <c r="F898" s="320"/>
      <c r="G898" s="233">
        <f t="shared" si="30"/>
        <v>0</v>
      </c>
      <c r="H898" s="233" t="str">
        <f>IF(ISBLANK($D898),"",IF(ISERROR(MATCH($U898,'Ent. Datos'!$V$6:$V$1015,0)),$U898,$W$3))</f>
        <v/>
      </c>
      <c r="I898" s="154"/>
      <c r="J898" s="155"/>
      <c r="K898" s="142"/>
      <c r="L898" s="142"/>
      <c r="M898" s="142"/>
      <c r="N898" s="142"/>
      <c r="O898" s="142"/>
      <c r="P898" s="142"/>
      <c r="Q898" s="142"/>
      <c r="R898" s="142"/>
      <c r="S898" s="142"/>
      <c r="T898" s="142"/>
      <c r="U898" s="159"/>
      <c r="V898" s="156"/>
    </row>
    <row r="899" spans="2:22" ht="33" customHeight="1" x14ac:dyDescent="0.3">
      <c r="B899" s="157"/>
      <c r="C899" s="134" t="e">
        <v>#N/A</v>
      </c>
      <c r="D899" s="136"/>
      <c r="E899" s="145"/>
      <c r="F899" s="321"/>
      <c r="G899" s="233">
        <f t="shared" si="30"/>
        <v>0</v>
      </c>
      <c r="H899" s="233" t="str">
        <f>IF(ISBLANK($D899),"",IF(ISERROR(MATCH($U899,'Ent. Datos'!$V$6:$V$1015,0)),$U899,$W$3))</f>
        <v/>
      </c>
      <c r="I899" s="158"/>
      <c r="J899" s="142"/>
      <c r="K899" s="142"/>
      <c r="L899" s="142"/>
      <c r="M899" s="142"/>
      <c r="N899" s="142"/>
      <c r="O899" s="142"/>
      <c r="P899" s="142"/>
      <c r="Q899" s="142"/>
      <c r="R899" s="142"/>
      <c r="S899" s="142"/>
      <c r="T899" s="142"/>
      <c r="U899" s="159"/>
      <c r="V899" s="156"/>
    </row>
    <row r="900" spans="2:22" ht="33" customHeight="1" x14ac:dyDescent="0.3">
      <c r="B900" s="152"/>
      <c r="C900" s="134" t="e">
        <v>#N/A</v>
      </c>
      <c r="D900" s="136"/>
      <c r="E900" s="153"/>
      <c r="F900" s="320"/>
      <c r="G900" s="233">
        <f t="shared" si="30"/>
        <v>0</v>
      </c>
      <c r="H900" s="233" t="str">
        <f>IF(ISBLANK($D900),"",IF(ISERROR(MATCH($U900,'Ent. Datos'!$V$6:$V$1015,0)),$U900,$W$3))</f>
        <v/>
      </c>
      <c r="I900" s="154"/>
      <c r="J900" s="155"/>
      <c r="K900" s="142"/>
      <c r="L900" s="142"/>
      <c r="M900" s="142"/>
      <c r="N900" s="142"/>
      <c r="O900" s="142"/>
      <c r="P900" s="142"/>
      <c r="Q900" s="142"/>
      <c r="R900" s="142"/>
      <c r="S900" s="142"/>
      <c r="T900" s="142"/>
      <c r="U900" s="159"/>
      <c r="V900" s="156"/>
    </row>
    <row r="901" spans="2:22" ht="33" customHeight="1" x14ac:dyDescent="0.3">
      <c r="B901" s="157"/>
      <c r="C901" s="134" t="e">
        <v>#N/A</v>
      </c>
      <c r="D901" s="136"/>
      <c r="E901" s="145"/>
      <c r="F901" s="321"/>
      <c r="G901" s="233">
        <f t="shared" si="30"/>
        <v>0</v>
      </c>
      <c r="H901" s="233" t="str">
        <f>IF(ISBLANK($D901),"",IF(ISERROR(MATCH($U901,'Ent. Datos'!$V$6:$V$1015,0)),$U901,$W$3))</f>
        <v/>
      </c>
      <c r="I901" s="158"/>
      <c r="J901" s="142"/>
      <c r="K901" s="142"/>
      <c r="L901" s="142"/>
      <c r="M901" s="142"/>
      <c r="N901" s="142"/>
      <c r="O901" s="142"/>
      <c r="P901" s="142"/>
      <c r="Q901" s="142"/>
      <c r="R901" s="142"/>
      <c r="S901" s="142"/>
      <c r="T901" s="142"/>
      <c r="U901" s="159"/>
      <c r="V901" s="156"/>
    </row>
    <row r="902" spans="2:22" ht="33" customHeight="1" x14ac:dyDescent="0.3">
      <c r="B902" s="152"/>
      <c r="C902" s="134" t="e">
        <v>#N/A</v>
      </c>
      <c r="D902" s="136"/>
      <c r="E902" s="153"/>
      <c r="F902" s="320"/>
      <c r="G902" s="233">
        <f t="shared" ref="G902:G965" si="31">IF($V$3-$F902&gt;$V$1,$U902,"")</f>
        <v>0</v>
      </c>
      <c r="H902" s="233" t="str">
        <f>IF(ISBLANK($D902),"",IF(ISERROR(MATCH($U902,'Ent. Datos'!$V$6:$V$1015,0)),$U902,$W$3))</f>
        <v/>
      </c>
      <c r="I902" s="154"/>
      <c r="J902" s="155"/>
      <c r="K902" s="142"/>
      <c r="L902" s="142"/>
      <c r="M902" s="142"/>
      <c r="N902" s="142"/>
      <c r="O902" s="142"/>
      <c r="P902" s="142"/>
      <c r="Q902" s="142"/>
      <c r="R902" s="142"/>
      <c r="S902" s="142"/>
      <c r="T902" s="142"/>
      <c r="U902" s="159"/>
      <c r="V902" s="156"/>
    </row>
    <row r="903" spans="2:22" ht="33" customHeight="1" x14ac:dyDescent="0.3">
      <c r="B903" s="157"/>
      <c r="C903" s="134" t="e">
        <v>#N/A</v>
      </c>
      <c r="D903" s="136"/>
      <c r="E903" s="145"/>
      <c r="F903" s="321"/>
      <c r="G903" s="233">
        <f t="shared" si="31"/>
        <v>0</v>
      </c>
      <c r="H903" s="233" t="str">
        <f>IF(ISBLANK($D903),"",IF(ISERROR(MATCH($U903,'Ent. Datos'!$V$6:$V$1015,0)),$U903,$W$3))</f>
        <v/>
      </c>
      <c r="I903" s="158"/>
      <c r="J903" s="142"/>
      <c r="K903" s="142"/>
      <c r="L903" s="142"/>
      <c r="M903" s="142"/>
      <c r="N903" s="142"/>
      <c r="O903" s="142"/>
      <c r="P903" s="142"/>
      <c r="Q903" s="142"/>
      <c r="R903" s="142"/>
      <c r="S903" s="142"/>
      <c r="T903" s="142"/>
      <c r="U903" s="159"/>
      <c r="V903" s="156"/>
    </row>
    <row r="904" spans="2:22" ht="33" customHeight="1" x14ac:dyDescent="0.3">
      <c r="B904" s="152"/>
      <c r="C904" s="134" t="e">
        <v>#N/A</v>
      </c>
      <c r="D904" s="136"/>
      <c r="E904" s="153"/>
      <c r="F904" s="320"/>
      <c r="G904" s="233">
        <f t="shared" si="31"/>
        <v>0</v>
      </c>
      <c r="H904" s="233" t="str">
        <f>IF(ISBLANK($D904),"",IF(ISERROR(MATCH($U904,'Ent. Datos'!$V$6:$V$1015,0)),$U904,$W$3))</f>
        <v/>
      </c>
      <c r="I904" s="154"/>
      <c r="J904" s="155"/>
      <c r="K904" s="142"/>
      <c r="L904" s="142"/>
      <c r="M904" s="142"/>
      <c r="N904" s="142"/>
      <c r="O904" s="142"/>
      <c r="P904" s="142"/>
      <c r="Q904" s="142"/>
      <c r="R904" s="142"/>
      <c r="S904" s="142"/>
      <c r="T904" s="142"/>
      <c r="U904" s="159"/>
      <c r="V904" s="156"/>
    </row>
    <row r="905" spans="2:22" ht="33" customHeight="1" x14ac:dyDescent="0.3">
      <c r="B905" s="157"/>
      <c r="C905" s="134" t="e">
        <v>#N/A</v>
      </c>
      <c r="D905" s="136"/>
      <c r="E905" s="145"/>
      <c r="F905" s="321"/>
      <c r="G905" s="233">
        <f t="shared" si="31"/>
        <v>0</v>
      </c>
      <c r="H905" s="233" t="str">
        <f>IF(ISBLANK($D905),"",IF(ISERROR(MATCH($U905,'Ent. Datos'!$V$6:$V$1015,0)),$U905,$W$3))</f>
        <v/>
      </c>
      <c r="I905" s="158"/>
      <c r="J905" s="142"/>
      <c r="K905" s="142"/>
      <c r="L905" s="142"/>
      <c r="M905" s="142"/>
      <c r="N905" s="142"/>
      <c r="O905" s="142"/>
      <c r="P905" s="142"/>
      <c r="Q905" s="142"/>
      <c r="R905" s="142"/>
      <c r="S905" s="142"/>
      <c r="T905" s="142"/>
      <c r="U905" s="159"/>
      <c r="V905" s="156"/>
    </row>
    <row r="906" spans="2:22" ht="33" customHeight="1" x14ac:dyDescent="0.3">
      <c r="B906" s="152"/>
      <c r="C906" s="134" t="e">
        <v>#N/A</v>
      </c>
      <c r="D906" s="136"/>
      <c r="E906" s="153"/>
      <c r="F906" s="320"/>
      <c r="G906" s="233">
        <f t="shared" si="31"/>
        <v>0</v>
      </c>
      <c r="H906" s="233" t="str">
        <f>IF(ISBLANK($D906),"",IF(ISERROR(MATCH($U906,'Ent. Datos'!$V$6:$V$1015,0)),$U906,$W$3))</f>
        <v/>
      </c>
      <c r="I906" s="154"/>
      <c r="J906" s="155"/>
      <c r="K906" s="142"/>
      <c r="L906" s="142"/>
      <c r="M906" s="142"/>
      <c r="N906" s="142"/>
      <c r="O906" s="142"/>
      <c r="P906" s="142"/>
      <c r="Q906" s="142"/>
      <c r="R906" s="142"/>
      <c r="S906" s="142"/>
      <c r="T906" s="142"/>
      <c r="U906" s="159"/>
      <c r="V906" s="156"/>
    </row>
    <row r="907" spans="2:22" ht="33" customHeight="1" x14ac:dyDescent="0.3">
      <c r="B907" s="157"/>
      <c r="C907" s="134" t="e">
        <v>#N/A</v>
      </c>
      <c r="D907" s="136"/>
      <c r="E907" s="145"/>
      <c r="F907" s="321"/>
      <c r="G907" s="233">
        <f t="shared" si="31"/>
        <v>0</v>
      </c>
      <c r="H907" s="233" t="str">
        <f>IF(ISBLANK($D907),"",IF(ISERROR(MATCH($U907,'Ent. Datos'!$V$6:$V$1015,0)),$U907,$W$3))</f>
        <v/>
      </c>
      <c r="I907" s="158"/>
      <c r="J907" s="142"/>
      <c r="K907" s="142"/>
      <c r="L907" s="142"/>
      <c r="M907" s="142"/>
      <c r="N907" s="142"/>
      <c r="O907" s="142"/>
      <c r="P907" s="142"/>
      <c r="Q907" s="142"/>
      <c r="R907" s="142"/>
      <c r="S907" s="142"/>
      <c r="T907" s="142"/>
      <c r="U907" s="159"/>
      <c r="V907" s="156"/>
    </row>
    <row r="908" spans="2:22" ht="33" customHeight="1" x14ac:dyDescent="0.3">
      <c r="B908" s="152"/>
      <c r="C908" s="134" t="e">
        <v>#N/A</v>
      </c>
      <c r="D908" s="136"/>
      <c r="E908" s="153"/>
      <c r="F908" s="320"/>
      <c r="G908" s="233">
        <f t="shared" si="31"/>
        <v>0</v>
      </c>
      <c r="H908" s="233" t="str">
        <f>IF(ISBLANK($D908),"",IF(ISERROR(MATCH($U908,'Ent. Datos'!$V$6:$V$1015,0)),$U908,$W$3))</f>
        <v/>
      </c>
      <c r="I908" s="154"/>
      <c r="J908" s="155"/>
      <c r="K908" s="142"/>
      <c r="L908" s="142"/>
      <c r="M908" s="142"/>
      <c r="N908" s="142"/>
      <c r="O908" s="142"/>
      <c r="P908" s="142"/>
      <c r="Q908" s="142"/>
      <c r="R908" s="142"/>
      <c r="S908" s="142"/>
      <c r="T908" s="142"/>
      <c r="U908" s="159"/>
      <c r="V908" s="156"/>
    </row>
    <row r="909" spans="2:22" ht="33" customHeight="1" x14ac:dyDescent="0.3">
      <c r="B909" s="157"/>
      <c r="C909" s="134" t="e">
        <v>#N/A</v>
      </c>
      <c r="D909" s="136"/>
      <c r="E909" s="145"/>
      <c r="F909" s="321"/>
      <c r="G909" s="233">
        <f t="shared" si="31"/>
        <v>0</v>
      </c>
      <c r="H909" s="233" t="str">
        <f>IF(ISBLANK($D909),"",IF(ISERROR(MATCH($U909,'Ent. Datos'!$V$6:$V$1015,0)),$U909,$W$3))</f>
        <v/>
      </c>
      <c r="I909" s="158"/>
      <c r="J909" s="142"/>
      <c r="K909" s="142"/>
      <c r="L909" s="142"/>
      <c r="M909" s="142"/>
      <c r="N909" s="142"/>
      <c r="O909" s="142"/>
      <c r="P909" s="142"/>
      <c r="Q909" s="142"/>
      <c r="R909" s="142"/>
      <c r="S909" s="142"/>
      <c r="T909" s="142"/>
      <c r="U909" s="159"/>
      <c r="V909" s="156"/>
    </row>
    <row r="910" spans="2:22" ht="33" customHeight="1" x14ac:dyDescent="0.3">
      <c r="B910" s="152"/>
      <c r="C910" s="134" t="e">
        <v>#N/A</v>
      </c>
      <c r="D910" s="136"/>
      <c r="E910" s="153"/>
      <c r="F910" s="320"/>
      <c r="G910" s="233">
        <f t="shared" si="31"/>
        <v>0</v>
      </c>
      <c r="H910" s="233" t="str">
        <f>IF(ISBLANK($D910),"",IF(ISERROR(MATCH($U910,'Ent. Datos'!$V$6:$V$1015,0)),$U910,$W$3))</f>
        <v/>
      </c>
      <c r="I910" s="154"/>
      <c r="J910" s="155"/>
      <c r="K910" s="142"/>
      <c r="L910" s="142"/>
      <c r="M910" s="142"/>
      <c r="N910" s="142"/>
      <c r="O910" s="142"/>
      <c r="P910" s="142"/>
      <c r="Q910" s="142"/>
      <c r="R910" s="142"/>
      <c r="S910" s="142"/>
      <c r="T910" s="142"/>
      <c r="U910" s="159"/>
      <c r="V910" s="156"/>
    </row>
    <row r="911" spans="2:22" ht="33" customHeight="1" x14ac:dyDescent="0.3">
      <c r="B911" s="157"/>
      <c r="C911" s="134" t="e">
        <v>#N/A</v>
      </c>
      <c r="D911" s="136"/>
      <c r="E911" s="145"/>
      <c r="F911" s="321"/>
      <c r="G911" s="233">
        <f t="shared" si="31"/>
        <v>0</v>
      </c>
      <c r="H911" s="233" t="str">
        <f>IF(ISBLANK($D911),"",IF(ISERROR(MATCH($U911,'Ent. Datos'!$V$6:$V$1015,0)),$U911,$W$3))</f>
        <v/>
      </c>
      <c r="I911" s="158"/>
      <c r="J911" s="142"/>
      <c r="K911" s="142"/>
      <c r="L911" s="142"/>
      <c r="M911" s="142"/>
      <c r="N911" s="142"/>
      <c r="O911" s="142"/>
      <c r="P911" s="142"/>
      <c r="Q911" s="142"/>
      <c r="R911" s="142"/>
      <c r="S911" s="142"/>
      <c r="T911" s="142"/>
      <c r="U911" s="159"/>
      <c r="V911" s="156"/>
    </row>
    <row r="912" spans="2:22" ht="33" customHeight="1" x14ac:dyDescent="0.3">
      <c r="B912" s="152"/>
      <c r="C912" s="134" t="e">
        <v>#N/A</v>
      </c>
      <c r="D912" s="136"/>
      <c r="E912" s="153"/>
      <c r="F912" s="320"/>
      <c r="G912" s="233">
        <f t="shared" si="31"/>
        <v>0</v>
      </c>
      <c r="H912" s="233" t="str">
        <f>IF(ISBLANK($D912),"",IF(ISERROR(MATCH($U912,'Ent. Datos'!$V$6:$V$1015,0)),$U912,$W$3))</f>
        <v/>
      </c>
      <c r="I912" s="154"/>
      <c r="J912" s="155"/>
      <c r="K912" s="142"/>
      <c r="L912" s="142"/>
      <c r="M912" s="142"/>
      <c r="N912" s="142"/>
      <c r="O912" s="142"/>
      <c r="P912" s="142"/>
      <c r="Q912" s="142"/>
      <c r="R912" s="142"/>
      <c r="S912" s="142"/>
      <c r="T912" s="142"/>
      <c r="U912" s="159"/>
      <c r="V912" s="156"/>
    </row>
    <row r="913" spans="2:22" ht="33" customHeight="1" x14ac:dyDescent="0.3">
      <c r="B913" s="157"/>
      <c r="C913" s="134" t="e">
        <v>#N/A</v>
      </c>
      <c r="D913" s="136"/>
      <c r="E913" s="145"/>
      <c r="F913" s="321"/>
      <c r="G913" s="233">
        <f t="shared" si="31"/>
        <v>0</v>
      </c>
      <c r="H913" s="233" t="str">
        <f>IF(ISBLANK($D913),"",IF(ISERROR(MATCH($U913,'Ent. Datos'!$V$6:$V$1015,0)),$U913,$W$3))</f>
        <v/>
      </c>
      <c r="I913" s="158"/>
      <c r="J913" s="142"/>
      <c r="K913" s="142"/>
      <c r="L913" s="142"/>
      <c r="M913" s="142"/>
      <c r="N913" s="142"/>
      <c r="O913" s="142"/>
      <c r="P913" s="142"/>
      <c r="Q913" s="142"/>
      <c r="R913" s="142"/>
      <c r="S913" s="142"/>
      <c r="T913" s="142"/>
      <c r="U913" s="159"/>
      <c r="V913" s="156"/>
    </row>
    <row r="914" spans="2:22" ht="33" customHeight="1" x14ac:dyDescent="0.3">
      <c r="B914" s="152"/>
      <c r="C914" s="134" t="e">
        <v>#N/A</v>
      </c>
      <c r="D914" s="136"/>
      <c r="E914" s="153"/>
      <c r="F914" s="320"/>
      <c r="G914" s="233">
        <f t="shared" si="31"/>
        <v>0</v>
      </c>
      <c r="H914" s="233" t="str">
        <f>IF(ISBLANK($D914),"",IF(ISERROR(MATCH($U914,'Ent. Datos'!$V$6:$V$1015,0)),$U914,$W$3))</f>
        <v/>
      </c>
      <c r="I914" s="154"/>
      <c r="J914" s="155"/>
      <c r="K914" s="142"/>
      <c r="L914" s="142"/>
      <c r="M914" s="142"/>
      <c r="N914" s="142"/>
      <c r="O914" s="142"/>
      <c r="P914" s="142"/>
      <c r="Q914" s="142"/>
      <c r="R914" s="142"/>
      <c r="S914" s="142"/>
      <c r="T914" s="142"/>
      <c r="U914" s="159"/>
      <c r="V914" s="156"/>
    </row>
    <row r="915" spans="2:22" ht="33" customHeight="1" x14ac:dyDescent="0.3">
      <c r="B915" s="157"/>
      <c r="C915" s="134" t="e">
        <v>#N/A</v>
      </c>
      <c r="D915" s="136"/>
      <c r="E915" s="145"/>
      <c r="F915" s="321"/>
      <c r="G915" s="233">
        <f t="shared" si="31"/>
        <v>0</v>
      </c>
      <c r="H915" s="233" t="str">
        <f>IF(ISBLANK($D915),"",IF(ISERROR(MATCH($U915,'Ent. Datos'!$V$6:$V$1015,0)),$U915,$W$3))</f>
        <v/>
      </c>
      <c r="I915" s="158"/>
      <c r="J915" s="142"/>
      <c r="K915" s="142"/>
      <c r="L915" s="142"/>
      <c r="M915" s="142"/>
      <c r="N915" s="142"/>
      <c r="O915" s="142"/>
      <c r="P915" s="142"/>
      <c r="Q915" s="142"/>
      <c r="R915" s="142"/>
      <c r="S915" s="142"/>
      <c r="T915" s="142"/>
      <c r="U915" s="159"/>
      <c r="V915" s="156"/>
    </row>
    <row r="916" spans="2:22" ht="33" customHeight="1" x14ac:dyDescent="0.3">
      <c r="B916" s="152"/>
      <c r="C916" s="134" t="e">
        <v>#N/A</v>
      </c>
      <c r="D916" s="136"/>
      <c r="E916" s="153"/>
      <c r="F916" s="320"/>
      <c r="G916" s="233">
        <f t="shared" si="31"/>
        <v>0</v>
      </c>
      <c r="H916" s="233" t="str">
        <f>IF(ISBLANK($D916),"",IF(ISERROR(MATCH($U916,'Ent. Datos'!$V$6:$V$1015,0)),$U916,$W$3))</f>
        <v/>
      </c>
      <c r="I916" s="154"/>
      <c r="J916" s="155"/>
      <c r="K916" s="142"/>
      <c r="L916" s="142"/>
      <c r="M916" s="142"/>
      <c r="N916" s="142"/>
      <c r="O916" s="142"/>
      <c r="P916" s="142"/>
      <c r="Q916" s="142"/>
      <c r="R916" s="142"/>
      <c r="S916" s="142"/>
      <c r="T916" s="142"/>
      <c r="U916" s="159"/>
      <c r="V916" s="156"/>
    </row>
    <row r="917" spans="2:22" ht="33" customHeight="1" x14ac:dyDescent="0.3">
      <c r="B917" s="157"/>
      <c r="C917" s="134" t="e">
        <v>#N/A</v>
      </c>
      <c r="D917" s="136"/>
      <c r="E917" s="145"/>
      <c r="F917" s="321"/>
      <c r="G917" s="233">
        <f t="shared" si="31"/>
        <v>0</v>
      </c>
      <c r="H917" s="233" t="str">
        <f>IF(ISBLANK($D917),"",IF(ISERROR(MATCH($U917,'Ent. Datos'!$V$6:$V$1015,0)),$U917,$W$3))</f>
        <v/>
      </c>
      <c r="I917" s="158"/>
      <c r="J917" s="142"/>
      <c r="K917" s="142"/>
      <c r="L917" s="142"/>
      <c r="M917" s="142"/>
      <c r="N917" s="142"/>
      <c r="O917" s="142"/>
      <c r="P917" s="142"/>
      <c r="Q917" s="142"/>
      <c r="R917" s="142"/>
      <c r="S917" s="142"/>
      <c r="T917" s="142"/>
      <c r="U917" s="159"/>
      <c r="V917" s="156"/>
    </row>
    <row r="918" spans="2:22" ht="33" customHeight="1" x14ac:dyDescent="0.3">
      <c r="B918" s="152"/>
      <c r="C918" s="134" t="e">
        <v>#N/A</v>
      </c>
      <c r="D918" s="136"/>
      <c r="E918" s="153"/>
      <c r="F918" s="320"/>
      <c r="G918" s="233">
        <f t="shared" si="31"/>
        <v>0</v>
      </c>
      <c r="H918" s="233" t="str">
        <f>IF(ISBLANK($D918),"",IF(ISERROR(MATCH($U918,'Ent. Datos'!$V$6:$V$1015,0)),$U918,$W$3))</f>
        <v/>
      </c>
      <c r="I918" s="154"/>
      <c r="J918" s="155"/>
      <c r="K918" s="142"/>
      <c r="L918" s="142"/>
      <c r="M918" s="142"/>
      <c r="N918" s="142"/>
      <c r="O918" s="142"/>
      <c r="P918" s="142"/>
      <c r="Q918" s="142"/>
      <c r="R918" s="142"/>
      <c r="S918" s="142"/>
      <c r="T918" s="142"/>
      <c r="U918" s="159"/>
      <c r="V918" s="156"/>
    </row>
    <row r="919" spans="2:22" ht="33" customHeight="1" x14ac:dyDescent="0.3">
      <c r="B919" s="157"/>
      <c r="C919" s="134" t="e">
        <v>#N/A</v>
      </c>
      <c r="D919" s="136"/>
      <c r="E919" s="145"/>
      <c r="F919" s="321"/>
      <c r="G919" s="233">
        <f t="shared" si="31"/>
        <v>0</v>
      </c>
      <c r="H919" s="233" t="str">
        <f>IF(ISBLANK($D919),"",IF(ISERROR(MATCH($U919,'Ent. Datos'!$V$6:$V$1015,0)),$U919,$W$3))</f>
        <v/>
      </c>
      <c r="I919" s="158"/>
      <c r="J919" s="142"/>
      <c r="K919" s="142"/>
      <c r="L919" s="142"/>
      <c r="M919" s="142"/>
      <c r="N919" s="142"/>
      <c r="O919" s="142"/>
      <c r="P919" s="142"/>
      <c r="Q919" s="142"/>
      <c r="R919" s="142"/>
      <c r="S919" s="142"/>
      <c r="T919" s="142"/>
      <c r="U919" s="159"/>
      <c r="V919" s="156"/>
    </row>
    <row r="920" spans="2:22" ht="33" customHeight="1" x14ac:dyDescent="0.3">
      <c r="B920" s="152"/>
      <c r="C920" s="134" t="e">
        <v>#N/A</v>
      </c>
      <c r="D920" s="136"/>
      <c r="E920" s="153"/>
      <c r="F920" s="320"/>
      <c r="G920" s="233">
        <f t="shared" si="31"/>
        <v>0</v>
      </c>
      <c r="H920" s="233" t="str">
        <f>IF(ISBLANK($D920),"",IF(ISERROR(MATCH($U920,'Ent. Datos'!$V$6:$V$1015,0)),$U920,$W$3))</f>
        <v/>
      </c>
      <c r="I920" s="154"/>
      <c r="J920" s="155"/>
      <c r="K920" s="142"/>
      <c r="L920" s="142"/>
      <c r="M920" s="142"/>
      <c r="N920" s="142"/>
      <c r="O920" s="142"/>
      <c r="P920" s="142"/>
      <c r="Q920" s="142"/>
      <c r="R920" s="142"/>
      <c r="S920" s="142"/>
      <c r="T920" s="142"/>
      <c r="U920" s="159"/>
      <c r="V920" s="156"/>
    </row>
    <row r="921" spans="2:22" ht="33" customHeight="1" x14ac:dyDescent="0.3">
      <c r="B921" s="157"/>
      <c r="C921" s="134" t="e">
        <v>#N/A</v>
      </c>
      <c r="D921" s="136"/>
      <c r="E921" s="145"/>
      <c r="F921" s="321"/>
      <c r="G921" s="233">
        <f t="shared" si="31"/>
        <v>0</v>
      </c>
      <c r="H921" s="233" t="str">
        <f>IF(ISBLANK($D921),"",IF(ISERROR(MATCH($U921,'Ent. Datos'!$V$6:$V$1015,0)),$U921,$W$3))</f>
        <v/>
      </c>
      <c r="I921" s="158"/>
      <c r="J921" s="142"/>
      <c r="K921" s="142"/>
      <c r="L921" s="142"/>
      <c r="M921" s="142"/>
      <c r="N921" s="142"/>
      <c r="O921" s="142"/>
      <c r="P921" s="142"/>
      <c r="Q921" s="142"/>
      <c r="R921" s="142"/>
      <c r="S921" s="142"/>
      <c r="T921" s="142"/>
      <c r="U921" s="159"/>
      <c r="V921" s="156"/>
    </row>
    <row r="922" spans="2:22" ht="33" customHeight="1" x14ac:dyDescent="0.3">
      <c r="B922" s="152"/>
      <c r="C922" s="134" t="e">
        <v>#N/A</v>
      </c>
      <c r="D922" s="136"/>
      <c r="E922" s="153"/>
      <c r="F922" s="320"/>
      <c r="G922" s="233">
        <f t="shared" si="31"/>
        <v>0</v>
      </c>
      <c r="H922" s="233" t="str">
        <f>IF(ISBLANK($D922),"",IF(ISERROR(MATCH($U922,'Ent. Datos'!$V$6:$V$1015,0)),$U922,$W$3))</f>
        <v/>
      </c>
      <c r="I922" s="154"/>
      <c r="J922" s="155"/>
      <c r="K922" s="142"/>
      <c r="L922" s="142"/>
      <c r="M922" s="142"/>
      <c r="N922" s="142"/>
      <c r="O922" s="142"/>
      <c r="P922" s="142"/>
      <c r="Q922" s="142"/>
      <c r="R922" s="142"/>
      <c r="S922" s="142"/>
      <c r="T922" s="142"/>
      <c r="U922" s="159"/>
      <c r="V922" s="156"/>
    </row>
    <row r="923" spans="2:22" ht="33" customHeight="1" x14ac:dyDescent="0.3">
      <c r="B923" s="157"/>
      <c r="C923" s="134" t="e">
        <v>#N/A</v>
      </c>
      <c r="D923" s="136"/>
      <c r="E923" s="145"/>
      <c r="F923" s="321"/>
      <c r="G923" s="233">
        <f t="shared" si="31"/>
        <v>0</v>
      </c>
      <c r="H923" s="233" t="str">
        <f>IF(ISBLANK($D923),"",IF(ISERROR(MATCH($U923,'Ent. Datos'!$V$6:$V$1015,0)),$U923,$W$3))</f>
        <v/>
      </c>
      <c r="I923" s="158"/>
      <c r="J923" s="142"/>
      <c r="K923" s="142"/>
      <c r="L923" s="142"/>
      <c r="M923" s="142"/>
      <c r="N923" s="142"/>
      <c r="O923" s="142"/>
      <c r="P923" s="142"/>
      <c r="Q923" s="142"/>
      <c r="R923" s="142"/>
      <c r="S923" s="142"/>
      <c r="T923" s="142"/>
      <c r="U923" s="159"/>
      <c r="V923" s="156"/>
    </row>
    <row r="924" spans="2:22" ht="33" customHeight="1" x14ac:dyDescent="0.3">
      <c r="B924" s="152"/>
      <c r="C924" s="134" t="e">
        <v>#N/A</v>
      </c>
      <c r="D924" s="136"/>
      <c r="E924" s="153"/>
      <c r="F924" s="320"/>
      <c r="G924" s="233">
        <f t="shared" si="31"/>
        <v>0</v>
      </c>
      <c r="H924" s="233" t="str">
        <f>IF(ISBLANK($D924),"",IF(ISERROR(MATCH($U924,'Ent. Datos'!$V$6:$V$1015,0)),$U924,$W$3))</f>
        <v/>
      </c>
      <c r="I924" s="154"/>
      <c r="J924" s="155"/>
      <c r="K924" s="142"/>
      <c r="L924" s="142"/>
      <c r="M924" s="142"/>
      <c r="N924" s="142"/>
      <c r="O924" s="142"/>
      <c r="P924" s="142"/>
      <c r="Q924" s="142"/>
      <c r="R924" s="142"/>
      <c r="S924" s="142"/>
      <c r="T924" s="142"/>
      <c r="U924" s="159"/>
      <c r="V924" s="156"/>
    </row>
    <row r="925" spans="2:22" ht="33" customHeight="1" x14ac:dyDescent="0.3">
      <c r="B925" s="157"/>
      <c r="C925" s="134" t="e">
        <v>#N/A</v>
      </c>
      <c r="D925" s="136"/>
      <c r="E925" s="145"/>
      <c r="F925" s="321"/>
      <c r="G925" s="233">
        <f t="shared" si="31"/>
        <v>0</v>
      </c>
      <c r="H925" s="233" t="str">
        <f>IF(ISBLANK($D925),"",IF(ISERROR(MATCH($U925,'Ent. Datos'!$V$6:$V$1015,0)),$U925,$W$3))</f>
        <v/>
      </c>
      <c r="I925" s="158"/>
      <c r="J925" s="142"/>
      <c r="K925" s="142"/>
      <c r="L925" s="142"/>
      <c r="M925" s="142"/>
      <c r="N925" s="142"/>
      <c r="O925" s="142"/>
      <c r="P925" s="142"/>
      <c r="Q925" s="142"/>
      <c r="R925" s="142"/>
      <c r="S925" s="142"/>
      <c r="T925" s="142"/>
      <c r="U925" s="159"/>
      <c r="V925" s="156"/>
    </row>
    <row r="926" spans="2:22" ht="33" customHeight="1" x14ac:dyDescent="0.3">
      <c r="B926" s="152"/>
      <c r="C926" s="134" t="e">
        <v>#N/A</v>
      </c>
      <c r="D926" s="136"/>
      <c r="E926" s="153"/>
      <c r="F926" s="320"/>
      <c r="G926" s="233">
        <f t="shared" si="31"/>
        <v>0</v>
      </c>
      <c r="H926" s="233" t="str">
        <f>IF(ISBLANK($D926),"",IF(ISERROR(MATCH($U926,'Ent. Datos'!$V$6:$V$1015,0)),$U926,$W$3))</f>
        <v/>
      </c>
      <c r="I926" s="154"/>
      <c r="J926" s="155"/>
      <c r="K926" s="142"/>
      <c r="L926" s="142"/>
      <c r="M926" s="142"/>
      <c r="N926" s="142"/>
      <c r="O926" s="142"/>
      <c r="P926" s="142"/>
      <c r="Q926" s="142"/>
      <c r="R926" s="142"/>
      <c r="S926" s="142"/>
      <c r="T926" s="142"/>
      <c r="U926" s="159"/>
      <c r="V926" s="156"/>
    </row>
    <row r="927" spans="2:22" ht="33" customHeight="1" x14ac:dyDescent="0.3">
      <c r="B927" s="157"/>
      <c r="C927" s="134" t="e">
        <v>#N/A</v>
      </c>
      <c r="D927" s="136"/>
      <c r="E927" s="145"/>
      <c r="F927" s="321"/>
      <c r="G927" s="233">
        <f t="shared" si="31"/>
        <v>0</v>
      </c>
      <c r="H927" s="233" t="str">
        <f>IF(ISBLANK($D927),"",IF(ISERROR(MATCH($U927,'Ent. Datos'!$V$6:$V$1015,0)),$U927,$W$3))</f>
        <v/>
      </c>
      <c r="I927" s="158"/>
      <c r="J927" s="142"/>
      <c r="K927" s="142"/>
      <c r="L927" s="142"/>
      <c r="M927" s="142"/>
      <c r="N927" s="142"/>
      <c r="O927" s="142"/>
      <c r="P927" s="142"/>
      <c r="Q927" s="142"/>
      <c r="R927" s="142"/>
      <c r="S927" s="142"/>
      <c r="T927" s="142"/>
      <c r="U927" s="159"/>
      <c r="V927" s="156"/>
    </row>
    <row r="928" spans="2:22" ht="33" customHeight="1" x14ac:dyDescent="0.3">
      <c r="B928" s="152"/>
      <c r="C928" s="134" t="e">
        <v>#N/A</v>
      </c>
      <c r="D928" s="136"/>
      <c r="E928" s="153"/>
      <c r="F928" s="320"/>
      <c r="G928" s="233">
        <f t="shared" si="31"/>
        <v>0</v>
      </c>
      <c r="H928" s="233" t="str">
        <f>IF(ISBLANK($D928),"",IF(ISERROR(MATCH($U928,'Ent. Datos'!$V$6:$V$1015,0)),$U928,$W$3))</f>
        <v/>
      </c>
      <c r="I928" s="154"/>
      <c r="J928" s="155"/>
      <c r="K928" s="142"/>
      <c r="L928" s="142"/>
      <c r="M928" s="142"/>
      <c r="N928" s="142"/>
      <c r="O928" s="142"/>
      <c r="P928" s="142"/>
      <c r="Q928" s="142"/>
      <c r="R928" s="142"/>
      <c r="S928" s="142"/>
      <c r="T928" s="142"/>
      <c r="U928" s="159"/>
      <c r="V928" s="156"/>
    </row>
    <row r="929" spans="2:22" ht="33" customHeight="1" x14ac:dyDescent="0.3">
      <c r="B929" s="157"/>
      <c r="C929" s="134" t="e">
        <v>#N/A</v>
      </c>
      <c r="D929" s="136"/>
      <c r="E929" s="145"/>
      <c r="F929" s="321"/>
      <c r="G929" s="233">
        <f t="shared" si="31"/>
        <v>0</v>
      </c>
      <c r="H929" s="233" t="str">
        <f>IF(ISBLANK($D929),"",IF(ISERROR(MATCH($U929,'Ent. Datos'!$V$6:$V$1015,0)),$U929,$W$3))</f>
        <v/>
      </c>
      <c r="I929" s="158"/>
      <c r="J929" s="142"/>
      <c r="K929" s="142"/>
      <c r="L929" s="142"/>
      <c r="M929" s="142"/>
      <c r="N929" s="142"/>
      <c r="O929" s="142"/>
      <c r="P929" s="142"/>
      <c r="Q929" s="142"/>
      <c r="R929" s="142"/>
      <c r="S929" s="142"/>
      <c r="T929" s="142"/>
      <c r="U929" s="159"/>
      <c r="V929" s="156"/>
    </row>
    <row r="930" spans="2:22" ht="33" customHeight="1" x14ac:dyDescent="0.3">
      <c r="B930" s="152"/>
      <c r="C930" s="134" t="e">
        <v>#N/A</v>
      </c>
      <c r="D930" s="136"/>
      <c r="E930" s="153"/>
      <c r="F930" s="320"/>
      <c r="G930" s="233">
        <f t="shared" si="31"/>
        <v>0</v>
      </c>
      <c r="H930" s="233" t="str">
        <f>IF(ISBLANK($D930),"",IF(ISERROR(MATCH($U930,'Ent. Datos'!$V$6:$V$1015,0)),$U930,$W$3))</f>
        <v/>
      </c>
      <c r="I930" s="154"/>
      <c r="J930" s="155"/>
      <c r="K930" s="142"/>
      <c r="L930" s="142"/>
      <c r="M930" s="142"/>
      <c r="N930" s="142"/>
      <c r="O930" s="142"/>
      <c r="P930" s="142"/>
      <c r="Q930" s="142"/>
      <c r="R930" s="142"/>
      <c r="S930" s="142"/>
      <c r="T930" s="142"/>
      <c r="U930" s="159"/>
      <c r="V930" s="156"/>
    </row>
    <row r="931" spans="2:22" ht="33" customHeight="1" x14ac:dyDescent="0.3">
      <c r="B931" s="157"/>
      <c r="C931" s="134" t="e">
        <v>#N/A</v>
      </c>
      <c r="D931" s="136"/>
      <c r="E931" s="145"/>
      <c r="F931" s="321"/>
      <c r="G931" s="233">
        <f t="shared" si="31"/>
        <v>0</v>
      </c>
      <c r="H931" s="233" t="str">
        <f>IF(ISBLANK($D931),"",IF(ISERROR(MATCH($U931,'Ent. Datos'!$V$6:$V$1015,0)),$U931,$W$3))</f>
        <v/>
      </c>
      <c r="I931" s="158"/>
      <c r="J931" s="142"/>
      <c r="K931" s="142"/>
      <c r="L931" s="142"/>
      <c r="M931" s="142"/>
      <c r="N931" s="142"/>
      <c r="O931" s="142"/>
      <c r="P931" s="142"/>
      <c r="Q931" s="142"/>
      <c r="R931" s="142"/>
      <c r="S931" s="142"/>
      <c r="T931" s="142"/>
      <c r="U931" s="159"/>
      <c r="V931" s="156"/>
    </row>
    <row r="932" spans="2:22" ht="33" customHeight="1" x14ac:dyDescent="0.3">
      <c r="B932" s="152"/>
      <c r="C932" s="134" t="e">
        <v>#N/A</v>
      </c>
      <c r="D932" s="136"/>
      <c r="E932" s="153"/>
      <c r="F932" s="320"/>
      <c r="G932" s="233">
        <f t="shared" si="31"/>
        <v>0</v>
      </c>
      <c r="H932" s="233" t="str">
        <f>IF(ISBLANK($D932),"",IF(ISERROR(MATCH($U932,'Ent. Datos'!$V$6:$V$1015,0)),$U932,$W$3))</f>
        <v/>
      </c>
      <c r="I932" s="154"/>
      <c r="J932" s="155"/>
      <c r="K932" s="142"/>
      <c r="L932" s="142"/>
      <c r="M932" s="142"/>
      <c r="N932" s="142"/>
      <c r="O932" s="142"/>
      <c r="P932" s="142"/>
      <c r="Q932" s="142"/>
      <c r="R932" s="142"/>
      <c r="S932" s="142"/>
      <c r="T932" s="142"/>
      <c r="U932" s="159"/>
      <c r="V932" s="156"/>
    </row>
    <row r="933" spans="2:22" ht="33" customHeight="1" x14ac:dyDescent="0.3">
      <c r="B933" s="157"/>
      <c r="C933" s="134" t="e">
        <v>#N/A</v>
      </c>
      <c r="D933" s="136"/>
      <c r="E933" s="145"/>
      <c r="F933" s="321"/>
      <c r="G933" s="233">
        <f t="shared" si="31"/>
        <v>0</v>
      </c>
      <c r="H933" s="233" t="str">
        <f>IF(ISBLANK($D933),"",IF(ISERROR(MATCH($U933,'Ent. Datos'!$V$6:$V$1015,0)),$U933,$W$3))</f>
        <v/>
      </c>
      <c r="I933" s="158"/>
      <c r="J933" s="142"/>
      <c r="K933" s="142"/>
      <c r="L933" s="142"/>
      <c r="M933" s="142"/>
      <c r="N933" s="142"/>
      <c r="O933" s="142"/>
      <c r="P933" s="142"/>
      <c r="Q933" s="142"/>
      <c r="R933" s="142"/>
      <c r="S933" s="142"/>
      <c r="T933" s="142"/>
      <c r="U933" s="159"/>
      <c r="V933" s="156"/>
    </row>
    <row r="934" spans="2:22" ht="33" customHeight="1" x14ac:dyDescent="0.3">
      <c r="B934" s="152"/>
      <c r="C934" s="134" t="e">
        <v>#N/A</v>
      </c>
      <c r="D934" s="136"/>
      <c r="E934" s="153"/>
      <c r="F934" s="320"/>
      <c r="G934" s="233">
        <f t="shared" si="31"/>
        <v>0</v>
      </c>
      <c r="H934" s="233" t="str">
        <f>IF(ISBLANK($D934),"",IF(ISERROR(MATCH($U934,'Ent. Datos'!$V$6:$V$1015,0)),$U934,$W$3))</f>
        <v/>
      </c>
      <c r="I934" s="154"/>
      <c r="J934" s="155"/>
      <c r="K934" s="142"/>
      <c r="L934" s="142"/>
      <c r="M934" s="142"/>
      <c r="N934" s="142"/>
      <c r="O934" s="142"/>
      <c r="P934" s="142"/>
      <c r="Q934" s="142"/>
      <c r="R934" s="142"/>
      <c r="S934" s="142"/>
      <c r="T934" s="142"/>
      <c r="U934" s="159"/>
      <c r="V934" s="156"/>
    </row>
    <row r="935" spans="2:22" ht="33" customHeight="1" x14ac:dyDescent="0.3">
      <c r="B935" s="157"/>
      <c r="C935" s="134" t="e">
        <v>#N/A</v>
      </c>
      <c r="D935" s="136"/>
      <c r="E935" s="145"/>
      <c r="F935" s="321"/>
      <c r="G935" s="233">
        <f t="shared" si="31"/>
        <v>0</v>
      </c>
      <c r="H935" s="233" t="str">
        <f>IF(ISBLANK($D935),"",IF(ISERROR(MATCH($U935,'Ent. Datos'!$V$6:$V$1015,0)),$U935,$W$3))</f>
        <v/>
      </c>
      <c r="I935" s="158"/>
      <c r="J935" s="142"/>
      <c r="K935" s="142"/>
      <c r="L935" s="142"/>
      <c r="M935" s="142"/>
      <c r="N935" s="142"/>
      <c r="O935" s="142"/>
      <c r="P935" s="142"/>
      <c r="Q935" s="142"/>
      <c r="R935" s="142"/>
      <c r="S935" s="142"/>
      <c r="T935" s="142"/>
      <c r="U935" s="159"/>
      <c r="V935" s="156"/>
    </row>
    <row r="936" spans="2:22" ht="33" customHeight="1" x14ac:dyDescent="0.3">
      <c r="B936" s="152"/>
      <c r="C936" s="134" t="e">
        <v>#N/A</v>
      </c>
      <c r="D936" s="136"/>
      <c r="E936" s="153"/>
      <c r="F936" s="320"/>
      <c r="G936" s="233">
        <f t="shared" si="31"/>
        <v>0</v>
      </c>
      <c r="H936" s="233" t="str">
        <f>IF(ISBLANK($D936),"",IF(ISERROR(MATCH($U936,'Ent. Datos'!$V$6:$V$1015,0)),$U936,$W$3))</f>
        <v/>
      </c>
      <c r="I936" s="154"/>
      <c r="J936" s="155"/>
      <c r="K936" s="142"/>
      <c r="L936" s="142"/>
      <c r="M936" s="142"/>
      <c r="N936" s="142"/>
      <c r="O936" s="142"/>
      <c r="P936" s="142"/>
      <c r="Q936" s="142"/>
      <c r="R936" s="142"/>
      <c r="S936" s="142"/>
      <c r="T936" s="142"/>
      <c r="U936" s="159"/>
      <c r="V936" s="156"/>
    </row>
    <row r="937" spans="2:22" ht="33" customHeight="1" x14ac:dyDescent="0.3">
      <c r="B937" s="157"/>
      <c r="C937" s="134" t="e">
        <v>#N/A</v>
      </c>
      <c r="D937" s="136"/>
      <c r="E937" s="145"/>
      <c r="F937" s="321"/>
      <c r="G937" s="233">
        <f t="shared" si="31"/>
        <v>0</v>
      </c>
      <c r="H937" s="233" t="str">
        <f>IF(ISBLANK($D937),"",IF(ISERROR(MATCH($U937,'Ent. Datos'!$V$6:$V$1015,0)),$U937,$W$3))</f>
        <v/>
      </c>
      <c r="I937" s="158"/>
      <c r="J937" s="142"/>
      <c r="K937" s="142"/>
      <c r="L937" s="142"/>
      <c r="M937" s="142"/>
      <c r="N937" s="142"/>
      <c r="O937" s="142"/>
      <c r="P937" s="142"/>
      <c r="Q937" s="142"/>
      <c r="R937" s="142"/>
      <c r="S937" s="142"/>
      <c r="T937" s="142"/>
      <c r="U937" s="159"/>
      <c r="V937" s="156"/>
    </row>
    <row r="938" spans="2:22" ht="33" customHeight="1" x14ac:dyDescent="0.3">
      <c r="B938" s="152"/>
      <c r="C938" s="134" t="e">
        <v>#N/A</v>
      </c>
      <c r="D938" s="136"/>
      <c r="E938" s="153"/>
      <c r="F938" s="320"/>
      <c r="G938" s="233">
        <f t="shared" si="31"/>
        <v>0</v>
      </c>
      <c r="H938" s="233" t="str">
        <f>IF(ISBLANK($D938),"",IF(ISERROR(MATCH($U938,'Ent. Datos'!$V$6:$V$1015,0)),$U938,$W$3))</f>
        <v/>
      </c>
      <c r="I938" s="154"/>
      <c r="J938" s="155"/>
      <c r="K938" s="142"/>
      <c r="L938" s="142"/>
      <c r="M938" s="142"/>
      <c r="N938" s="142"/>
      <c r="O938" s="142"/>
      <c r="P938" s="142"/>
      <c r="Q938" s="142"/>
      <c r="R938" s="142"/>
      <c r="S938" s="142"/>
      <c r="T938" s="142"/>
      <c r="U938" s="159"/>
      <c r="V938" s="156"/>
    </row>
    <row r="939" spans="2:22" ht="33" customHeight="1" x14ac:dyDescent="0.3">
      <c r="B939" s="157"/>
      <c r="C939" s="134" t="e">
        <v>#N/A</v>
      </c>
      <c r="D939" s="136"/>
      <c r="E939" s="145"/>
      <c r="F939" s="321"/>
      <c r="G939" s="233">
        <f t="shared" si="31"/>
        <v>0</v>
      </c>
      <c r="H939" s="233" t="str">
        <f>IF(ISBLANK($D939),"",IF(ISERROR(MATCH($U939,'Ent. Datos'!$V$6:$V$1015,0)),$U939,$W$3))</f>
        <v/>
      </c>
      <c r="I939" s="158"/>
      <c r="J939" s="142"/>
      <c r="K939" s="142"/>
      <c r="L939" s="142"/>
      <c r="M939" s="142"/>
      <c r="N939" s="142"/>
      <c r="O939" s="142"/>
      <c r="P939" s="142"/>
      <c r="Q939" s="142"/>
      <c r="R939" s="142"/>
      <c r="S939" s="142"/>
      <c r="T939" s="142"/>
      <c r="U939" s="159"/>
      <c r="V939" s="156"/>
    </row>
    <row r="940" spans="2:22" ht="33" customHeight="1" x14ac:dyDescent="0.3">
      <c r="B940" s="152"/>
      <c r="C940" s="134" t="e">
        <v>#N/A</v>
      </c>
      <c r="D940" s="136"/>
      <c r="E940" s="153"/>
      <c r="F940" s="320"/>
      <c r="G940" s="233">
        <f t="shared" si="31"/>
        <v>0</v>
      </c>
      <c r="H940" s="233" t="str">
        <f>IF(ISBLANK($D940),"",IF(ISERROR(MATCH($U940,'Ent. Datos'!$V$6:$V$1015,0)),$U940,$W$3))</f>
        <v/>
      </c>
      <c r="I940" s="154"/>
      <c r="J940" s="155"/>
      <c r="K940" s="142"/>
      <c r="L940" s="142"/>
      <c r="M940" s="142"/>
      <c r="N940" s="142"/>
      <c r="O940" s="142"/>
      <c r="P940" s="142"/>
      <c r="Q940" s="142"/>
      <c r="R940" s="142"/>
      <c r="S940" s="142"/>
      <c r="T940" s="142"/>
      <c r="U940" s="159"/>
      <c r="V940" s="156"/>
    </row>
    <row r="941" spans="2:22" ht="33" customHeight="1" x14ac:dyDescent="0.3">
      <c r="B941" s="157"/>
      <c r="C941" s="134" t="e">
        <v>#N/A</v>
      </c>
      <c r="D941" s="136"/>
      <c r="E941" s="145"/>
      <c r="F941" s="321"/>
      <c r="G941" s="233">
        <f t="shared" si="31"/>
        <v>0</v>
      </c>
      <c r="H941" s="233" t="str">
        <f>IF(ISBLANK($D941),"",IF(ISERROR(MATCH($U941,'Ent. Datos'!$V$6:$V$1015,0)),$U941,$W$3))</f>
        <v/>
      </c>
      <c r="I941" s="158"/>
      <c r="J941" s="142"/>
      <c r="K941" s="142"/>
      <c r="L941" s="142"/>
      <c r="M941" s="142"/>
      <c r="N941" s="142"/>
      <c r="O941" s="142"/>
      <c r="P941" s="142"/>
      <c r="Q941" s="142"/>
      <c r="R941" s="142"/>
      <c r="S941" s="142"/>
      <c r="T941" s="142"/>
      <c r="U941" s="159"/>
      <c r="V941" s="156"/>
    </row>
    <row r="942" spans="2:22" ht="33" customHeight="1" x14ac:dyDescent="0.3">
      <c r="B942" s="152"/>
      <c r="C942" s="134" t="e">
        <v>#N/A</v>
      </c>
      <c r="D942" s="136"/>
      <c r="E942" s="153"/>
      <c r="F942" s="320"/>
      <c r="G942" s="233">
        <f t="shared" si="31"/>
        <v>0</v>
      </c>
      <c r="H942" s="233" t="str">
        <f>IF(ISBLANK($D942),"",IF(ISERROR(MATCH($U942,'Ent. Datos'!$V$6:$V$1015,0)),$U942,$W$3))</f>
        <v/>
      </c>
      <c r="I942" s="154"/>
      <c r="J942" s="155"/>
      <c r="K942" s="142"/>
      <c r="L942" s="142"/>
      <c r="M942" s="142"/>
      <c r="N942" s="142"/>
      <c r="O942" s="142"/>
      <c r="P942" s="142"/>
      <c r="Q942" s="142"/>
      <c r="R942" s="142"/>
      <c r="S942" s="142"/>
      <c r="T942" s="142"/>
      <c r="U942" s="159"/>
      <c r="V942" s="156"/>
    </row>
    <row r="943" spans="2:22" ht="33" customHeight="1" x14ac:dyDescent="0.3">
      <c r="B943" s="157"/>
      <c r="C943" s="134" t="e">
        <v>#N/A</v>
      </c>
      <c r="D943" s="136"/>
      <c r="E943" s="145"/>
      <c r="F943" s="321"/>
      <c r="G943" s="233">
        <f t="shared" si="31"/>
        <v>0</v>
      </c>
      <c r="H943" s="233" t="str">
        <f>IF(ISBLANK($D943),"",IF(ISERROR(MATCH($U943,'Ent. Datos'!$V$6:$V$1015,0)),$U943,$W$3))</f>
        <v/>
      </c>
      <c r="I943" s="158"/>
      <c r="J943" s="142"/>
      <c r="K943" s="142"/>
      <c r="L943" s="142"/>
      <c r="M943" s="142"/>
      <c r="N943" s="142"/>
      <c r="O943" s="142"/>
      <c r="P943" s="142"/>
      <c r="Q943" s="142"/>
      <c r="R943" s="142"/>
      <c r="S943" s="142"/>
      <c r="T943" s="142"/>
      <c r="U943" s="159"/>
      <c r="V943" s="156"/>
    </row>
    <row r="944" spans="2:22" ht="33" customHeight="1" x14ac:dyDescent="0.3">
      <c r="B944" s="152"/>
      <c r="C944" s="134" t="e">
        <v>#N/A</v>
      </c>
      <c r="D944" s="136"/>
      <c r="E944" s="153"/>
      <c r="F944" s="320"/>
      <c r="G944" s="233">
        <f t="shared" si="31"/>
        <v>0</v>
      </c>
      <c r="H944" s="233" t="str">
        <f>IF(ISBLANK($D944),"",IF(ISERROR(MATCH($U944,'Ent. Datos'!$V$6:$V$1015,0)),$U944,$W$3))</f>
        <v/>
      </c>
      <c r="I944" s="154"/>
      <c r="J944" s="155"/>
      <c r="K944" s="142"/>
      <c r="L944" s="142"/>
      <c r="M944" s="142"/>
      <c r="N944" s="142"/>
      <c r="O944" s="142"/>
      <c r="P944" s="142"/>
      <c r="Q944" s="142"/>
      <c r="R944" s="142"/>
      <c r="S944" s="142"/>
      <c r="T944" s="142"/>
      <c r="U944" s="159"/>
      <c r="V944" s="156"/>
    </row>
    <row r="945" spans="2:22" ht="33" customHeight="1" x14ac:dyDescent="0.3">
      <c r="B945" s="157"/>
      <c r="C945" s="134" t="e">
        <v>#N/A</v>
      </c>
      <c r="D945" s="136"/>
      <c r="E945" s="145"/>
      <c r="F945" s="321"/>
      <c r="G945" s="233">
        <f t="shared" si="31"/>
        <v>0</v>
      </c>
      <c r="H945" s="233" t="str">
        <f>IF(ISBLANK($D945),"",IF(ISERROR(MATCH($U945,'Ent. Datos'!$V$6:$V$1015,0)),$U945,$W$3))</f>
        <v/>
      </c>
      <c r="I945" s="158"/>
      <c r="J945" s="142"/>
      <c r="K945" s="142"/>
      <c r="L945" s="142"/>
      <c r="M945" s="142"/>
      <c r="N945" s="142"/>
      <c r="O945" s="142"/>
      <c r="P945" s="142"/>
      <c r="Q945" s="142"/>
      <c r="R945" s="142"/>
      <c r="S945" s="142"/>
      <c r="T945" s="142"/>
      <c r="U945" s="159"/>
      <c r="V945" s="156"/>
    </row>
    <row r="946" spans="2:22" ht="33" customHeight="1" x14ac:dyDescent="0.3">
      <c r="B946" s="152"/>
      <c r="C946" s="134" t="e">
        <v>#N/A</v>
      </c>
      <c r="D946" s="136"/>
      <c r="E946" s="153"/>
      <c r="F946" s="320"/>
      <c r="G946" s="233">
        <f t="shared" si="31"/>
        <v>0</v>
      </c>
      <c r="H946" s="233" t="str">
        <f>IF(ISBLANK($D946),"",IF(ISERROR(MATCH($U946,'Ent. Datos'!$V$6:$V$1015,0)),$U946,$W$3))</f>
        <v/>
      </c>
      <c r="I946" s="154"/>
      <c r="J946" s="155"/>
      <c r="K946" s="142"/>
      <c r="L946" s="142"/>
      <c r="M946" s="142"/>
      <c r="N946" s="142"/>
      <c r="O946" s="142"/>
      <c r="P946" s="142"/>
      <c r="Q946" s="142"/>
      <c r="R946" s="142"/>
      <c r="S946" s="142"/>
      <c r="T946" s="142"/>
      <c r="U946" s="159"/>
      <c r="V946" s="156"/>
    </row>
    <row r="947" spans="2:22" ht="33" customHeight="1" x14ac:dyDescent="0.3">
      <c r="B947" s="157"/>
      <c r="C947" s="134" t="e">
        <v>#N/A</v>
      </c>
      <c r="D947" s="136"/>
      <c r="E947" s="145"/>
      <c r="F947" s="321"/>
      <c r="G947" s="233">
        <f t="shared" si="31"/>
        <v>0</v>
      </c>
      <c r="H947" s="233" t="str">
        <f>IF(ISBLANK($D947),"",IF(ISERROR(MATCH($U947,'Ent. Datos'!$V$6:$V$1015,0)),$U947,$W$3))</f>
        <v/>
      </c>
      <c r="I947" s="158"/>
      <c r="J947" s="142"/>
      <c r="K947" s="142"/>
      <c r="L947" s="142"/>
      <c r="M947" s="142"/>
      <c r="N947" s="142"/>
      <c r="O947" s="142"/>
      <c r="P947" s="142"/>
      <c r="Q947" s="142"/>
      <c r="R947" s="142"/>
      <c r="S947" s="142"/>
      <c r="T947" s="142"/>
      <c r="U947" s="159"/>
      <c r="V947" s="156"/>
    </row>
    <row r="948" spans="2:22" ht="33" customHeight="1" x14ac:dyDescent="0.3">
      <c r="B948" s="152"/>
      <c r="C948" s="134" t="e">
        <v>#N/A</v>
      </c>
      <c r="D948" s="136"/>
      <c r="E948" s="153"/>
      <c r="F948" s="320"/>
      <c r="G948" s="233">
        <f t="shared" si="31"/>
        <v>0</v>
      </c>
      <c r="H948" s="233" t="str">
        <f>IF(ISBLANK($D948),"",IF(ISERROR(MATCH($U948,'Ent. Datos'!$V$6:$V$1015,0)),$U948,$W$3))</f>
        <v/>
      </c>
      <c r="I948" s="154"/>
      <c r="J948" s="155"/>
      <c r="K948" s="142"/>
      <c r="L948" s="142"/>
      <c r="M948" s="142"/>
      <c r="N948" s="142"/>
      <c r="O948" s="142"/>
      <c r="P948" s="142"/>
      <c r="Q948" s="142"/>
      <c r="R948" s="142"/>
      <c r="S948" s="142"/>
      <c r="T948" s="142"/>
      <c r="U948" s="159"/>
      <c r="V948" s="156"/>
    </row>
    <row r="949" spans="2:22" ht="33" customHeight="1" x14ac:dyDescent="0.3">
      <c r="B949" s="157"/>
      <c r="C949" s="134" t="e">
        <v>#N/A</v>
      </c>
      <c r="D949" s="136"/>
      <c r="E949" s="145"/>
      <c r="F949" s="321"/>
      <c r="G949" s="233">
        <f t="shared" si="31"/>
        <v>0</v>
      </c>
      <c r="H949" s="233" t="str">
        <f>IF(ISBLANK($D949),"",IF(ISERROR(MATCH($U949,'Ent. Datos'!$V$6:$V$1015,0)),$U949,$W$3))</f>
        <v/>
      </c>
      <c r="I949" s="158"/>
      <c r="J949" s="142"/>
      <c r="K949" s="142"/>
      <c r="L949" s="142"/>
      <c r="M949" s="142"/>
      <c r="N949" s="142"/>
      <c r="O949" s="142"/>
      <c r="P949" s="142"/>
      <c r="Q949" s="142"/>
      <c r="R949" s="142"/>
      <c r="S949" s="142"/>
      <c r="T949" s="142"/>
      <c r="U949" s="159"/>
      <c r="V949" s="156"/>
    </row>
    <row r="950" spans="2:22" ht="33" customHeight="1" x14ac:dyDescent="0.3">
      <c r="B950" s="152"/>
      <c r="C950" s="134" t="e">
        <v>#N/A</v>
      </c>
      <c r="D950" s="136"/>
      <c r="E950" s="153"/>
      <c r="F950" s="320"/>
      <c r="G950" s="233">
        <f t="shared" si="31"/>
        <v>0</v>
      </c>
      <c r="H950" s="233" t="str">
        <f>IF(ISBLANK($D950),"",IF(ISERROR(MATCH($U950,'Ent. Datos'!$V$6:$V$1015,0)),$U950,$W$3))</f>
        <v/>
      </c>
      <c r="I950" s="154"/>
      <c r="J950" s="155"/>
      <c r="K950" s="142"/>
      <c r="L950" s="142"/>
      <c r="M950" s="142"/>
      <c r="N950" s="142"/>
      <c r="O950" s="142"/>
      <c r="P950" s="142"/>
      <c r="Q950" s="142"/>
      <c r="R950" s="142"/>
      <c r="S950" s="142"/>
      <c r="T950" s="142"/>
      <c r="U950" s="159"/>
      <c r="V950" s="156"/>
    </row>
    <row r="951" spans="2:22" ht="33" customHeight="1" x14ac:dyDescent="0.3">
      <c r="B951" s="157"/>
      <c r="C951" s="134" t="e">
        <v>#N/A</v>
      </c>
      <c r="D951" s="136"/>
      <c r="E951" s="145"/>
      <c r="F951" s="321"/>
      <c r="G951" s="233">
        <f t="shared" si="31"/>
        <v>0</v>
      </c>
      <c r="H951" s="233" t="str">
        <f>IF(ISBLANK($D951),"",IF(ISERROR(MATCH($U951,'Ent. Datos'!$V$6:$V$1015,0)),$U951,$W$3))</f>
        <v/>
      </c>
      <c r="I951" s="158"/>
      <c r="J951" s="142"/>
      <c r="K951" s="142"/>
      <c r="L951" s="142"/>
      <c r="M951" s="142"/>
      <c r="N951" s="142"/>
      <c r="O951" s="142"/>
      <c r="P951" s="142"/>
      <c r="Q951" s="142"/>
      <c r="R951" s="142"/>
      <c r="S951" s="142"/>
      <c r="T951" s="142"/>
      <c r="U951" s="159"/>
      <c r="V951" s="156"/>
    </row>
    <row r="952" spans="2:22" ht="33" customHeight="1" x14ac:dyDescent="0.3">
      <c r="B952" s="152"/>
      <c r="C952" s="134" t="e">
        <v>#N/A</v>
      </c>
      <c r="D952" s="136"/>
      <c r="E952" s="153"/>
      <c r="F952" s="320"/>
      <c r="G952" s="233">
        <f t="shared" si="31"/>
        <v>0</v>
      </c>
      <c r="H952" s="233" t="str">
        <f>IF(ISBLANK($D952),"",IF(ISERROR(MATCH($U952,'Ent. Datos'!$V$6:$V$1015,0)),$U952,$W$3))</f>
        <v/>
      </c>
      <c r="I952" s="154"/>
      <c r="J952" s="155"/>
      <c r="K952" s="142"/>
      <c r="L952" s="142"/>
      <c r="M952" s="142"/>
      <c r="N952" s="142"/>
      <c r="O952" s="142"/>
      <c r="P952" s="142"/>
      <c r="Q952" s="142"/>
      <c r="R952" s="142"/>
      <c r="S952" s="142"/>
      <c r="T952" s="142"/>
      <c r="U952" s="159"/>
      <c r="V952" s="156"/>
    </row>
    <row r="953" spans="2:22" ht="33" customHeight="1" x14ac:dyDescent="0.3">
      <c r="B953" s="157"/>
      <c r="C953" s="134" t="e">
        <v>#N/A</v>
      </c>
      <c r="D953" s="136"/>
      <c r="E953" s="145"/>
      <c r="F953" s="321"/>
      <c r="G953" s="233">
        <f t="shared" si="31"/>
        <v>0</v>
      </c>
      <c r="H953" s="233" t="str">
        <f>IF(ISBLANK($D953),"",IF(ISERROR(MATCH($U953,'Ent. Datos'!$V$6:$V$1015,0)),$U953,$W$3))</f>
        <v/>
      </c>
      <c r="I953" s="158"/>
      <c r="J953" s="142"/>
      <c r="K953" s="142"/>
      <c r="L953" s="142"/>
      <c r="M953" s="142"/>
      <c r="N953" s="142"/>
      <c r="O953" s="142"/>
      <c r="P953" s="142"/>
      <c r="Q953" s="142"/>
      <c r="R953" s="142"/>
      <c r="S953" s="142"/>
      <c r="T953" s="142"/>
      <c r="U953" s="159"/>
      <c r="V953" s="156"/>
    </row>
    <row r="954" spans="2:22" ht="33" customHeight="1" x14ac:dyDescent="0.3">
      <c r="B954" s="152"/>
      <c r="C954" s="134" t="e">
        <v>#N/A</v>
      </c>
      <c r="D954" s="136"/>
      <c r="E954" s="153"/>
      <c r="F954" s="320"/>
      <c r="G954" s="233">
        <f t="shared" si="31"/>
        <v>0</v>
      </c>
      <c r="H954" s="233" t="str">
        <f>IF(ISBLANK($D954),"",IF(ISERROR(MATCH($U954,'Ent. Datos'!$V$6:$V$1015,0)),$U954,$W$3))</f>
        <v/>
      </c>
      <c r="I954" s="154"/>
      <c r="J954" s="155"/>
      <c r="K954" s="142"/>
      <c r="L954" s="142"/>
      <c r="M954" s="142"/>
      <c r="N954" s="142"/>
      <c r="O954" s="142"/>
      <c r="P954" s="142"/>
      <c r="Q954" s="142"/>
      <c r="R954" s="142"/>
      <c r="S954" s="142"/>
      <c r="T954" s="142"/>
      <c r="U954" s="159"/>
      <c r="V954" s="156"/>
    </row>
    <row r="955" spans="2:22" ht="33" customHeight="1" x14ac:dyDescent="0.3">
      <c r="B955" s="157"/>
      <c r="C955" s="134" t="e">
        <v>#N/A</v>
      </c>
      <c r="D955" s="136"/>
      <c r="E955" s="145"/>
      <c r="F955" s="321"/>
      <c r="G955" s="233">
        <f t="shared" si="31"/>
        <v>0</v>
      </c>
      <c r="H955" s="233" t="str">
        <f>IF(ISBLANK($D955),"",IF(ISERROR(MATCH($U955,'Ent. Datos'!$V$6:$V$1015,0)),$U955,$W$3))</f>
        <v/>
      </c>
      <c r="I955" s="158"/>
      <c r="J955" s="142"/>
      <c r="K955" s="142"/>
      <c r="L955" s="142"/>
      <c r="M955" s="142"/>
      <c r="N955" s="142"/>
      <c r="O955" s="142"/>
      <c r="P955" s="142"/>
      <c r="Q955" s="142"/>
      <c r="R955" s="142"/>
      <c r="S955" s="142"/>
      <c r="T955" s="142"/>
      <c r="U955" s="159"/>
      <c r="V955" s="156"/>
    </row>
    <row r="956" spans="2:22" ht="33" customHeight="1" x14ac:dyDescent="0.3">
      <c r="B956" s="152"/>
      <c r="C956" s="134" t="e">
        <v>#N/A</v>
      </c>
      <c r="D956" s="136"/>
      <c r="E956" s="153"/>
      <c r="F956" s="320"/>
      <c r="G956" s="233">
        <f t="shared" si="31"/>
        <v>0</v>
      </c>
      <c r="H956" s="233" t="str">
        <f>IF(ISBLANK($D956),"",IF(ISERROR(MATCH($U956,'Ent. Datos'!$V$6:$V$1015,0)),$U956,$W$3))</f>
        <v/>
      </c>
      <c r="I956" s="154"/>
      <c r="J956" s="155"/>
      <c r="K956" s="142"/>
      <c r="L956" s="142"/>
      <c r="M956" s="142"/>
      <c r="N956" s="142"/>
      <c r="O956" s="142"/>
      <c r="P956" s="142"/>
      <c r="Q956" s="142"/>
      <c r="R956" s="142"/>
      <c r="S956" s="142"/>
      <c r="T956" s="142"/>
      <c r="U956" s="159"/>
      <c r="V956" s="156"/>
    </row>
    <row r="957" spans="2:22" ht="33" customHeight="1" x14ac:dyDescent="0.3">
      <c r="B957" s="157"/>
      <c r="C957" s="134" t="e">
        <v>#N/A</v>
      </c>
      <c r="D957" s="136"/>
      <c r="E957" s="145"/>
      <c r="F957" s="321"/>
      <c r="G957" s="233">
        <f t="shared" si="31"/>
        <v>0</v>
      </c>
      <c r="H957" s="233" t="str">
        <f>IF(ISBLANK($D957),"",IF(ISERROR(MATCH($U957,'Ent. Datos'!$V$6:$V$1015,0)),$U957,$W$3))</f>
        <v/>
      </c>
      <c r="I957" s="158"/>
      <c r="J957" s="142"/>
      <c r="K957" s="142"/>
      <c r="L957" s="142"/>
      <c r="M957" s="142"/>
      <c r="N957" s="142"/>
      <c r="O957" s="142"/>
      <c r="P957" s="142"/>
      <c r="Q957" s="142"/>
      <c r="R957" s="142"/>
      <c r="S957" s="142"/>
      <c r="T957" s="142"/>
      <c r="U957" s="159"/>
      <c r="V957" s="156"/>
    </row>
    <row r="958" spans="2:22" ht="33" customHeight="1" x14ac:dyDescent="0.3">
      <c r="B958" s="152"/>
      <c r="C958" s="134" t="e">
        <v>#N/A</v>
      </c>
      <c r="D958" s="136"/>
      <c r="E958" s="153"/>
      <c r="F958" s="320"/>
      <c r="G958" s="233">
        <f t="shared" si="31"/>
        <v>0</v>
      </c>
      <c r="H958" s="233" t="str">
        <f>IF(ISBLANK($D958),"",IF(ISERROR(MATCH($U958,'Ent. Datos'!$V$6:$V$1015,0)),$U958,$W$3))</f>
        <v/>
      </c>
      <c r="I958" s="154"/>
      <c r="J958" s="155"/>
      <c r="K958" s="142"/>
      <c r="L958" s="142"/>
      <c r="M958" s="142"/>
      <c r="N958" s="142"/>
      <c r="O958" s="142"/>
      <c r="P958" s="142"/>
      <c r="Q958" s="142"/>
      <c r="R958" s="142"/>
      <c r="S958" s="142"/>
      <c r="T958" s="142"/>
      <c r="U958" s="159"/>
      <c r="V958" s="156"/>
    </row>
    <row r="959" spans="2:22" ht="33" customHeight="1" x14ac:dyDescent="0.3">
      <c r="B959" s="157"/>
      <c r="C959" s="134" t="e">
        <v>#N/A</v>
      </c>
      <c r="D959" s="136"/>
      <c r="E959" s="145"/>
      <c r="F959" s="321"/>
      <c r="G959" s="233">
        <f t="shared" si="31"/>
        <v>0</v>
      </c>
      <c r="H959" s="233" t="str">
        <f>IF(ISBLANK($D959),"",IF(ISERROR(MATCH($U959,'Ent. Datos'!$V$6:$V$1015,0)),$U959,$W$3))</f>
        <v/>
      </c>
      <c r="I959" s="158"/>
      <c r="J959" s="142"/>
      <c r="K959" s="142"/>
      <c r="L959" s="142"/>
      <c r="M959" s="142"/>
      <c r="N959" s="142"/>
      <c r="O959" s="142"/>
      <c r="P959" s="142"/>
      <c r="Q959" s="142"/>
      <c r="R959" s="142"/>
      <c r="S959" s="142"/>
      <c r="T959" s="142"/>
      <c r="U959" s="159"/>
      <c r="V959" s="156"/>
    </row>
    <row r="960" spans="2:22" ht="33" customHeight="1" x14ac:dyDescent="0.3">
      <c r="B960" s="152"/>
      <c r="C960" s="134" t="e">
        <v>#N/A</v>
      </c>
      <c r="D960" s="136"/>
      <c r="E960" s="153"/>
      <c r="F960" s="320"/>
      <c r="G960" s="233">
        <f t="shared" si="31"/>
        <v>0</v>
      </c>
      <c r="H960" s="233" t="str">
        <f>IF(ISBLANK($D960),"",IF(ISERROR(MATCH($U960,'Ent. Datos'!$V$6:$V$1015,0)),$U960,$W$3))</f>
        <v/>
      </c>
      <c r="I960" s="154"/>
      <c r="J960" s="155"/>
      <c r="K960" s="142"/>
      <c r="L960" s="142"/>
      <c r="M960" s="142"/>
      <c r="N960" s="142"/>
      <c r="O960" s="142"/>
      <c r="P960" s="142"/>
      <c r="Q960" s="142"/>
      <c r="R960" s="142"/>
      <c r="S960" s="142"/>
      <c r="T960" s="142"/>
      <c r="U960" s="159"/>
      <c r="V960" s="156"/>
    </row>
    <row r="961" spans="2:22" ht="33" customHeight="1" x14ac:dyDescent="0.3">
      <c r="B961" s="157"/>
      <c r="C961" s="134" t="e">
        <v>#N/A</v>
      </c>
      <c r="D961" s="136"/>
      <c r="E961" s="145"/>
      <c r="F961" s="321"/>
      <c r="G961" s="233">
        <f t="shared" si="31"/>
        <v>0</v>
      </c>
      <c r="H961" s="233" t="str">
        <f>IF(ISBLANK($D961),"",IF(ISERROR(MATCH($U961,'Ent. Datos'!$V$6:$V$1015,0)),$U961,$W$3))</f>
        <v/>
      </c>
      <c r="I961" s="158"/>
      <c r="J961" s="142"/>
      <c r="K961" s="142"/>
      <c r="L961" s="142"/>
      <c r="M961" s="142"/>
      <c r="N961" s="142"/>
      <c r="O961" s="142"/>
      <c r="P961" s="142"/>
      <c r="Q961" s="142"/>
      <c r="R961" s="142"/>
      <c r="S961" s="142"/>
      <c r="T961" s="142"/>
      <c r="U961" s="159"/>
      <c r="V961" s="156"/>
    </row>
    <row r="962" spans="2:22" ht="33" customHeight="1" x14ac:dyDescent="0.3">
      <c r="B962" s="152"/>
      <c r="C962" s="134" t="e">
        <v>#N/A</v>
      </c>
      <c r="D962" s="136"/>
      <c r="E962" s="153"/>
      <c r="F962" s="320"/>
      <c r="G962" s="233">
        <f t="shared" si="31"/>
        <v>0</v>
      </c>
      <c r="H962" s="233" t="str">
        <f>IF(ISBLANK($D962),"",IF(ISERROR(MATCH($U962,'Ent. Datos'!$V$6:$V$1015,0)),$U962,$W$3))</f>
        <v/>
      </c>
      <c r="I962" s="154"/>
      <c r="J962" s="155"/>
      <c r="K962" s="142"/>
      <c r="L962" s="142"/>
      <c r="M962" s="142"/>
      <c r="N962" s="142"/>
      <c r="O962" s="142"/>
      <c r="P962" s="142"/>
      <c r="Q962" s="142"/>
      <c r="R962" s="142"/>
      <c r="S962" s="142"/>
      <c r="T962" s="142"/>
      <c r="U962" s="159"/>
      <c r="V962" s="156"/>
    </row>
    <row r="963" spans="2:22" ht="33" customHeight="1" x14ac:dyDescent="0.3">
      <c r="B963" s="157"/>
      <c r="C963" s="134" t="e">
        <v>#N/A</v>
      </c>
      <c r="D963" s="136"/>
      <c r="E963" s="145"/>
      <c r="F963" s="321"/>
      <c r="G963" s="233">
        <f t="shared" si="31"/>
        <v>0</v>
      </c>
      <c r="H963" s="233" t="str">
        <f>IF(ISBLANK($D963),"",IF(ISERROR(MATCH($U963,'Ent. Datos'!$V$6:$V$1015,0)),$U963,$W$3))</f>
        <v/>
      </c>
      <c r="I963" s="158"/>
      <c r="J963" s="142"/>
      <c r="K963" s="142"/>
      <c r="L963" s="142"/>
      <c r="M963" s="142"/>
      <c r="N963" s="142"/>
      <c r="O963" s="142"/>
      <c r="P963" s="142"/>
      <c r="Q963" s="142"/>
      <c r="R963" s="142"/>
      <c r="S963" s="142"/>
      <c r="T963" s="142"/>
      <c r="U963" s="159"/>
      <c r="V963" s="156"/>
    </row>
    <row r="964" spans="2:22" ht="33" customHeight="1" x14ac:dyDescent="0.3">
      <c r="B964" s="152"/>
      <c r="C964" s="134" t="e">
        <v>#N/A</v>
      </c>
      <c r="D964" s="136"/>
      <c r="E964" s="153"/>
      <c r="F964" s="320"/>
      <c r="G964" s="233">
        <f t="shared" si="31"/>
        <v>0</v>
      </c>
      <c r="H964" s="233" t="str">
        <f>IF(ISBLANK($D964),"",IF(ISERROR(MATCH($U964,'Ent. Datos'!$V$6:$V$1015,0)),$U964,$W$3))</f>
        <v/>
      </c>
      <c r="I964" s="154"/>
      <c r="J964" s="155"/>
      <c r="K964" s="142"/>
      <c r="L964" s="142"/>
      <c r="M964" s="142"/>
      <c r="N964" s="142"/>
      <c r="O964" s="142"/>
      <c r="P964" s="142"/>
      <c r="Q964" s="142"/>
      <c r="R964" s="142"/>
      <c r="S964" s="142"/>
      <c r="T964" s="142"/>
      <c r="U964" s="159"/>
      <c r="V964" s="156"/>
    </row>
    <row r="965" spans="2:22" ht="33" customHeight="1" x14ac:dyDescent="0.3">
      <c r="B965" s="157"/>
      <c r="C965" s="134" t="e">
        <v>#N/A</v>
      </c>
      <c r="D965" s="136"/>
      <c r="E965" s="145"/>
      <c r="F965" s="321"/>
      <c r="G965" s="233">
        <f t="shared" si="31"/>
        <v>0</v>
      </c>
      <c r="H965" s="233" t="str">
        <f>IF(ISBLANK($D965),"",IF(ISERROR(MATCH($U965,'Ent. Datos'!$V$6:$V$1015,0)),$U965,$W$3))</f>
        <v/>
      </c>
      <c r="I965" s="158"/>
      <c r="J965" s="142"/>
      <c r="K965" s="142"/>
      <c r="L965" s="142"/>
      <c r="M965" s="142"/>
      <c r="N965" s="142"/>
      <c r="O965" s="142"/>
      <c r="P965" s="142"/>
      <c r="Q965" s="142"/>
      <c r="R965" s="142"/>
      <c r="S965" s="142"/>
      <c r="T965" s="142"/>
      <c r="U965" s="159"/>
      <c r="V965" s="156"/>
    </row>
    <row r="966" spans="2:22" ht="33" customHeight="1" x14ac:dyDescent="0.3">
      <c r="B966" s="152"/>
      <c r="C966" s="134" t="e">
        <v>#N/A</v>
      </c>
      <c r="D966" s="136"/>
      <c r="E966" s="153"/>
      <c r="F966" s="320"/>
      <c r="G966" s="233">
        <f t="shared" ref="G966:G1015" si="32">IF($V$3-$F966&gt;$V$1,$U966,"")</f>
        <v>0</v>
      </c>
      <c r="H966" s="233" t="str">
        <f>IF(ISBLANK($D966),"",IF(ISERROR(MATCH($U966,'Ent. Datos'!$V$6:$V$1015,0)),$U966,$W$3))</f>
        <v/>
      </c>
      <c r="I966" s="154"/>
      <c r="J966" s="155"/>
      <c r="K966" s="142"/>
      <c r="L966" s="142"/>
      <c r="M966" s="142"/>
      <c r="N966" s="142"/>
      <c r="O966" s="142"/>
      <c r="P966" s="142"/>
      <c r="Q966" s="142"/>
      <c r="R966" s="142"/>
      <c r="S966" s="142"/>
      <c r="T966" s="142"/>
      <c r="U966" s="159"/>
      <c r="V966" s="156"/>
    </row>
    <row r="967" spans="2:22" ht="33" customHeight="1" x14ac:dyDescent="0.3">
      <c r="B967" s="157"/>
      <c r="C967" s="134" t="e">
        <v>#N/A</v>
      </c>
      <c r="D967" s="136"/>
      <c r="E967" s="145"/>
      <c r="F967" s="321"/>
      <c r="G967" s="233">
        <f t="shared" si="32"/>
        <v>0</v>
      </c>
      <c r="H967" s="233" t="str">
        <f>IF(ISBLANK($D967),"",IF(ISERROR(MATCH($U967,'Ent. Datos'!$V$6:$V$1015,0)),$U967,$W$3))</f>
        <v/>
      </c>
      <c r="I967" s="158"/>
      <c r="J967" s="142"/>
      <c r="K967" s="142"/>
      <c r="L967" s="142"/>
      <c r="M967" s="142"/>
      <c r="N967" s="142"/>
      <c r="O967" s="142"/>
      <c r="P967" s="142"/>
      <c r="Q967" s="142"/>
      <c r="R967" s="142"/>
      <c r="S967" s="142"/>
      <c r="T967" s="142"/>
      <c r="U967" s="159"/>
      <c r="V967" s="156"/>
    </row>
    <row r="968" spans="2:22" ht="33" customHeight="1" x14ac:dyDescent="0.3">
      <c r="B968" s="152"/>
      <c r="C968" s="134" t="e">
        <v>#N/A</v>
      </c>
      <c r="D968" s="136"/>
      <c r="E968" s="153"/>
      <c r="F968" s="320"/>
      <c r="G968" s="233">
        <f t="shared" si="32"/>
        <v>0</v>
      </c>
      <c r="H968" s="233" t="str">
        <f>IF(ISBLANK($D968),"",IF(ISERROR(MATCH($U968,'Ent. Datos'!$V$6:$V$1015,0)),$U968,$W$3))</f>
        <v/>
      </c>
      <c r="I968" s="154"/>
      <c r="J968" s="155"/>
      <c r="K968" s="142"/>
      <c r="L968" s="142"/>
      <c r="M968" s="142"/>
      <c r="N968" s="142"/>
      <c r="O968" s="142"/>
      <c r="P968" s="142"/>
      <c r="Q968" s="142"/>
      <c r="R968" s="142"/>
      <c r="S968" s="142"/>
      <c r="T968" s="142"/>
      <c r="U968" s="159"/>
      <c r="V968" s="156"/>
    </row>
    <row r="969" spans="2:22" ht="33" customHeight="1" x14ac:dyDescent="0.3">
      <c r="B969" s="157"/>
      <c r="C969" s="134" t="e">
        <v>#N/A</v>
      </c>
      <c r="D969" s="136"/>
      <c r="E969" s="145"/>
      <c r="F969" s="321"/>
      <c r="G969" s="233">
        <f t="shared" si="32"/>
        <v>0</v>
      </c>
      <c r="H969" s="233" t="str">
        <f>IF(ISBLANK($D969),"",IF(ISERROR(MATCH($U969,'Ent. Datos'!$V$6:$V$1015,0)),$U969,$W$3))</f>
        <v/>
      </c>
      <c r="I969" s="158"/>
      <c r="J969" s="142"/>
      <c r="K969" s="142"/>
      <c r="L969" s="142"/>
      <c r="M969" s="142"/>
      <c r="N969" s="142"/>
      <c r="O969" s="142"/>
      <c r="P969" s="142"/>
      <c r="Q969" s="142"/>
      <c r="R969" s="142"/>
      <c r="S969" s="142"/>
      <c r="T969" s="142"/>
      <c r="U969" s="159"/>
      <c r="V969" s="156"/>
    </row>
    <row r="970" spans="2:22" ht="33" customHeight="1" x14ac:dyDescent="0.3">
      <c r="B970" s="152"/>
      <c r="C970" s="134" t="e">
        <v>#N/A</v>
      </c>
      <c r="D970" s="136"/>
      <c r="E970" s="153"/>
      <c r="F970" s="320"/>
      <c r="G970" s="233">
        <f t="shared" si="32"/>
        <v>0</v>
      </c>
      <c r="H970" s="233" t="str">
        <f>IF(ISBLANK($D970),"",IF(ISERROR(MATCH($U970,'Ent. Datos'!$V$6:$V$1015,0)),$U970,$W$3))</f>
        <v/>
      </c>
      <c r="I970" s="154"/>
      <c r="J970" s="155"/>
      <c r="K970" s="142"/>
      <c r="L970" s="142"/>
      <c r="M970" s="142"/>
      <c r="N970" s="142"/>
      <c r="O970" s="142"/>
      <c r="P970" s="142"/>
      <c r="Q970" s="142"/>
      <c r="R970" s="142"/>
      <c r="S970" s="142"/>
      <c r="T970" s="142"/>
      <c r="U970" s="159"/>
      <c r="V970" s="156"/>
    </row>
    <row r="971" spans="2:22" ht="33" customHeight="1" x14ac:dyDescent="0.3">
      <c r="B971" s="157"/>
      <c r="C971" s="134" t="e">
        <v>#N/A</v>
      </c>
      <c r="D971" s="136"/>
      <c r="E971" s="145"/>
      <c r="F971" s="321"/>
      <c r="G971" s="233">
        <f t="shared" si="32"/>
        <v>0</v>
      </c>
      <c r="H971" s="233" t="str">
        <f>IF(ISBLANK($D971),"",IF(ISERROR(MATCH($U971,'Ent. Datos'!$V$6:$V$1015,0)),$U971,$W$3))</f>
        <v/>
      </c>
      <c r="I971" s="158"/>
      <c r="J971" s="142"/>
      <c r="K971" s="142"/>
      <c r="L971" s="142"/>
      <c r="M971" s="142"/>
      <c r="N971" s="142"/>
      <c r="O971" s="142"/>
      <c r="P971" s="142"/>
      <c r="Q971" s="142"/>
      <c r="R971" s="142"/>
      <c r="S971" s="142"/>
      <c r="T971" s="142"/>
      <c r="U971" s="159"/>
      <c r="V971" s="156"/>
    </row>
    <row r="972" spans="2:22" ht="33" customHeight="1" x14ac:dyDescent="0.3">
      <c r="B972" s="152"/>
      <c r="C972" s="134" t="e">
        <v>#N/A</v>
      </c>
      <c r="D972" s="136"/>
      <c r="E972" s="153"/>
      <c r="F972" s="320"/>
      <c r="G972" s="233">
        <f t="shared" si="32"/>
        <v>0</v>
      </c>
      <c r="H972" s="233" t="str">
        <f>IF(ISBLANK($D972),"",IF(ISERROR(MATCH($U972,'Ent. Datos'!$V$6:$V$1015,0)),$U972,$W$3))</f>
        <v/>
      </c>
      <c r="I972" s="154"/>
      <c r="J972" s="155"/>
      <c r="K972" s="142"/>
      <c r="L972" s="142"/>
      <c r="M972" s="142"/>
      <c r="N972" s="142"/>
      <c r="O972" s="142"/>
      <c r="P972" s="142"/>
      <c r="Q972" s="142"/>
      <c r="R972" s="142"/>
      <c r="S972" s="142"/>
      <c r="T972" s="142"/>
      <c r="U972" s="159"/>
      <c r="V972" s="156"/>
    </row>
    <row r="973" spans="2:22" ht="33" customHeight="1" x14ac:dyDescent="0.3">
      <c r="B973" s="157"/>
      <c r="C973" s="134" t="e">
        <v>#N/A</v>
      </c>
      <c r="D973" s="136"/>
      <c r="E973" s="145"/>
      <c r="F973" s="321"/>
      <c r="G973" s="233">
        <f t="shared" si="32"/>
        <v>0</v>
      </c>
      <c r="H973" s="233" t="str">
        <f>IF(ISBLANK($D973),"",IF(ISERROR(MATCH($U973,'Ent. Datos'!$V$6:$V$1015,0)),$U973,$W$3))</f>
        <v/>
      </c>
      <c r="I973" s="158"/>
      <c r="J973" s="142"/>
      <c r="K973" s="142"/>
      <c r="L973" s="142"/>
      <c r="M973" s="142"/>
      <c r="N973" s="142"/>
      <c r="O973" s="142"/>
      <c r="P973" s="142"/>
      <c r="Q973" s="142"/>
      <c r="R973" s="142"/>
      <c r="S973" s="142"/>
      <c r="T973" s="142"/>
      <c r="U973" s="159"/>
      <c r="V973" s="156"/>
    </row>
    <row r="974" spans="2:22" ht="33" customHeight="1" x14ac:dyDescent="0.3">
      <c r="B974" s="152"/>
      <c r="C974" s="134" t="e">
        <v>#N/A</v>
      </c>
      <c r="D974" s="136"/>
      <c r="E974" s="153"/>
      <c r="F974" s="320"/>
      <c r="G974" s="233">
        <f t="shared" si="32"/>
        <v>0</v>
      </c>
      <c r="H974" s="233" t="str">
        <f>IF(ISBLANK($D974),"",IF(ISERROR(MATCH($U974,'Ent. Datos'!$V$6:$V$1015,0)),$U974,$W$3))</f>
        <v/>
      </c>
      <c r="I974" s="154"/>
      <c r="J974" s="155"/>
      <c r="K974" s="142"/>
      <c r="L974" s="142"/>
      <c r="M974" s="142"/>
      <c r="N974" s="142"/>
      <c r="O974" s="142"/>
      <c r="P974" s="142"/>
      <c r="Q974" s="142"/>
      <c r="R974" s="142"/>
      <c r="S974" s="142"/>
      <c r="T974" s="142"/>
      <c r="U974" s="159"/>
      <c r="V974" s="156"/>
    </row>
    <row r="975" spans="2:22" ht="33" customHeight="1" x14ac:dyDescent="0.3">
      <c r="B975" s="157"/>
      <c r="C975" s="134" t="e">
        <v>#N/A</v>
      </c>
      <c r="D975" s="136"/>
      <c r="E975" s="145"/>
      <c r="F975" s="321"/>
      <c r="G975" s="233">
        <f t="shared" si="32"/>
        <v>0</v>
      </c>
      <c r="H975" s="233" t="str">
        <f>IF(ISBLANK($D975),"",IF(ISERROR(MATCH($U975,'Ent. Datos'!$V$6:$V$1015,0)),$U975,$W$3))</f>
        <v/>
      </c>
      <c r="I975" s="158"/>
      <c r="J975" s="142"/>
      <c r="K975" s="142"/>
      <c r="L975" s="142"/>
      <c r="M975" s="142"/>
      <c r="N975" s="142"/>
      <c r="O975" s="142"/>
      <c r="P975" s="142"/>
      <c r="Q975" s="142"/>
      <c r="R975" s="142"/>
      <c r="S975" s="142"/>
      <c r="T975" s="142"/>
      <c r="U975" s="159"/>
      <c r="V975" s="156"/>
    </row>
    <row r="976" spans="2:22" ht="33" customHeight="1" x14ac:dyDescent="0.3">
      <c r="B976" s="152"/>
      <c r="C976" s="134" t="e">
        <v>#N/A</v>
      </c>
      <c r="D976" s="136"/>
      <c r="E976" s="153"/>
      <c r="F976" s="320"/>
      <c r="G976" s="233">
        <f t="shared" si="32"/>
        <v>0</v>
      </c>
      <c r="H976" s="233" t="str">
        <f>IF(ISBLANK($D976),"",IF(ISERROR(MATCH($U976,'Ent. Datos'!$V$6:$V$1015,0)),$U976,$W$3))</f>
        <v/>
      </c>
      <c r="I976" s="154"/>
      <c r="J976" s="155"/>
      <c r="K976" s="142"/>
      <c r="L976" s="142"/>
      <c r="M976" s="142"/>
      <c r="N976" s="142"/>
      <c r="O976" s="142"/>
      <c r="P976" s="142"/>
      <c r="Q976" s="142"/>
      <c r="R976" s="142"/>
      <c r="S976" s="142"/>
      <c r="T976" s="142"/>
      <c r="U976" s="159"/>
      <c r="V976" s="156"/>
    </row>
    <row r="977" spans="2:22" ht="33" customHeight="1" x14ac:dyDescent="0.3">
      <c r="B977" s="157"/>
      <c r="C977" s="134" t="e">
        <v>#N/A</v>
      </c>
      <c r="D977" s="136"/>
      <c r="E977" s="145"/>
      <c r="F977" s="321"/>
      <c r="G977" s="233">
        <f t="shared" si="32"/>
        <v>0</v>
      </c>
      <c r="H977" s="233" t="str">
        <f>IF(ISBLANK($D977),"",IF(ISERROR(MATCH($U977,'Ent. Datos'!$V$6:$V$1015,0)),$U977,$W$3))</f>
        <v/>
      </c>
      <c r="I977" s="158"/>
      <c r="J977" s="142"/>
      <c r="K977" s="142"/>
      <c r="L977" s="142"/>
      <c r="M977" s="142"/>
      <c r="N977" s="142"/>
      <c r="O977" s="142"/>
      <c r="P977" s="142"/>
      <c r="Q977" s="142"/>
      <c r="R977" s="142"/>
      <c r="S977" s="142"/>
      <c r="T977" s="142"/>
      <c r="U977" s="159"/>
      <c r="V977" s="156"/>
    </row>
    <row r="978" spans="2:22" ht="33" customHeight="1" x14ac:dyDescent="0.3">
      <c r="B978" s="152"/>
      <c r="C978" s="134" t="e">
        <v>#N/A</v>
      </c>
      <c r="D978" s="136"/>
      <c r="E978" s="153"/>
      <c r="F978" s="320"/>
      <c r="G978" s="233">
        <f t="shared" si="32"/>
        <v>0</v>
      </c>
      <c r="H978" s="233" t="str">
        <f>IF(ISBLANK($D978),"",IF(ISERROR(MATCH($U978,'Ent. Datos'!$V$6:$V$1015,0)),$U978,$W$3))</f>
        <v/>
      </c>
      <c r="I978" s="154"/>
      <c r="J978" s="155"/>
      <c r="K978" s="142"/>
      <c r="L978" s="142"/>
      <c r="M978" s="142"/>
      <c r="N978" s="142"/>
      <c r="O978" s="142"/>
      <c r="P978" s="142"/>
      <c r="Q978" s="142"/>
      <c r="R978" s="142"/>
      <c r="S978" s="142"/>
      <c r="T978" s="142"/>
      <c r="U978" s="159"/>
      <c r="V978" s="156"/>
    </row>
    <row r="979" spans="2:22" ht="33" customHeight="1" x14ac:dyDescent="0.3">
      <c r="B979" s="157"/>
      <c r="C979" s="134" t="e">
        <v>#N/A</v>
      </c>
      <c r="D979" s="136"/>
      <c r="E979" s="145"/>
      <c r="F979" s="321"/>
      <c r="G979" s="233">
        <f t="shared" si="32"/>
        <v>0</v>
      </c>
      <c r="H979" s="233" t="str">
        <f>IF(ISBLANK($D979),"",IF(ISERROR(MATCH($U979,'Ent. Datos'!$V$6:$V$1015,0)),$U979,$W$3))</f>
        <v/>
      </c>
      <c r="I979" s="158"/>
      <c r="J979" s="142"/>
      <c r="K979" s="142"/>
      <c r="L979" s="142"/>
      <c r="M979" s="142"/>
      <c r="N979" s="142"/>
      <c r="O979" s="142"/>
      <c r="P979" s="142"/>
      <c r="Q979" s="142"/>
      <c r="R979" s="142"/>
      <c r="S979" s="142"/>
      <c r="T979" s="142"/>
      <c r="U979" s="159"/>
      <c r="V979" s="156"/>
    </row>
    <row r="980" spans="2:22" ht="33" customHeight="1" x14ac:dyDescent="0.3">
      <c r="B980" s="152"/>
      <c r="C980" s="134" t="e">
        <v>#N/A</v>
      </c>
      <c r="D980" s="136"/>
      <c r="E980" s="153"/>
      <c r="F980" s="320"/>
      <c r="G980" s="233">
        <f t="shared" si="32"/>
        <v>0</v>
      </c>
      <c r="H980" s="233" t="str">
        <f>IF(ISBLANK($D980),"",IF(ISERROR(MATCH($U980,'Ent. Datos'!$V$6:$V$1015,0)),$U980,$W$3))</f>
        <v/>
      </c>
      <c r="I980" s="154"/>
      <c r="J980" s="155"/>
      <c r="K980" s="142"/>
      <c r="L980" s="142"/>
      <c r="M980" s="142"/>
      <c r="N980" s="142"/>
      <c r="O980" s="142"/>
      <c r="P980" s="142"/>
      <c r="Q980" s="142"/>
      <c r="R980" s="142"/>
      <c r="S980" s="142"/>
      <c r="T980" s="142"/>
      <c r="U980" s="159"/>
      <c r="V980" s="156"/>
    </row>
    <row r="981" spans="2:22" ht="33" customHeight="1" x14ac:dyDescent="0.3">
      <c r="B981" s="157"/>
      <c r="C981" s="134" t="e">
        <v>#N/A</v>
      </c>
      <c r="D981" s="136"/>
      <c r="E981" s="145"/>
      <c r="F981" s="321"/>
      <c r="G981" s="233">
        <f t="shared" si="32"/>
        <v>0</v>
      </c>
      <c r="H981" s="233" t="str">
        <f>IF(ISBLANK($D981),"",IF(ISERROR(MATCH($U981,'Ent. Datos'!$V$6:$V$1015,0)),$U981,$W$3))</f>
        <v/>
      </c>
      <c r="I981" s="158"/>
      <c r="J981" s="142"/>
      <c r="K981" s="142"/>
      <c r="L981" s="142"/>
      <c r="M981" s="142"/>
      <c r="N981" s="142"/>
      <c r="O981" s="142"/>
      <c r="P981" s="142"/>
      <c r="Q981" s="142"/>
      <c r="R981" s="142"/>
      <c r="S981" s="142"/>
      <c r="T981" s="142"/>
      <c r="U981" s="159"/>
      <c r="V981" s="156"/>
    </row>
    <row r="982" spans="2:22" ht="33" customHeight="1" x14ac:dyDescent="0.3">
      <c r="B982" s="152"/>
      <c r="C982" s="134" t="e">
        <v>#N/A</v>
      </c>
      <c r="D982" s="136"/>
      <c r="E982" s="153"/>
      <c r="F982" s="320"/>
      <c r="G982" s="233">
        <f t="shared" si="32"/>
        <v>0</v>
      </c>
      <c r="H982" s="233" t="str">
        <f>IF(ISBLANK($D982),"",IF(ISERROR(MATCH($U982,'Ent. Datos'!$V$6:$V$1015,0)),$U982,$W$3))</f>
        <v/>
      </c>
      <c r="I982" s="154"/>
      <c r="J982" s="155"/>
      <c r="K982" s="142"/>
      <c r="L982" s="142"/>
      <c r="M982" s="142"/>
      <c r="N982" s="142"/>
      <c r="O982" s="142"/>
      <c r="P982" s="142"/>
      <c r="Q982" s="142"/>
      <c r="R982" s="142"/>
      <c r="S982" s="142"/>
      <c r="T982" s="142"/>
      <c r="U982" s="159"/>
      <c r="V982" s="156"/>
    </row>
    <row r="983" spans="2:22" ht="33" customHeight="1" x14ac:dyDescent="0.3">
      <c r="B983" s="157"/>
      <c r="C983" s="134" t="e">
        <v>#N/A</v>
      </c>
      <c r="D983" s="136"/>
      <c r="E983" s="145"/>
      <c r="F983" s="321"/>
      <c r="G983" s="233">
        <f t="shared" si="32"/>
        <v>0</v>
      </c>
      <c r="H983" s="233" t="str">
        <f>IF(ISBLANK($D983),"",IF(ISERROR(MATCH($U983,'Ent. Datos'!$V$6:$V$1015,0)),$U983,$W$3))</f>
        <v/>
      </c>
      <c r="I983" s="158"/>
      <c r="J983" s="142"/>
      <c r="K983" s="142"/>
      <c r="L983" s="142"/>
      <c r="M983" s="142"/>
      <c r="N983" s="142"/>
      <c r="O983" s="142"/>
      <c r="P983" s="142"/>
      <c r="Q983" s="142"/>
      <c r="R983" s="142"/>
      <c r="S983" s="142"/>
      <c r="T983" s="142"/>
      <c r="U983" s="159"/>
      <c r="V983" s="156"/>
    </row>
    <row r="984" spans="2:22" ht="33" customHeight="1" x14ac:dyDescent="0.3">
      <c r="B984" s="152"/>
      <c r="C984" s="134" t="e">
        <v>#N/A</v>
      </c>
      <c r="D984" s="136"/>
      <c r="E984" s="153"/>
      <c r="F984" s="320"/>
      <c r="G984" s="233">
        <f t="shared" si="32"/>
        <v>0</v>
      </c>
      <c r="H984" s="233" t="str">
        <f>IF(ISBLANK($D984),"",IF(ISERROR(MATCH($U984,'Ent. Datos'!$V$6:$V$1015,0)),$U984,$W$3))</f>
        <v/>
      </c>
      <c r="I984" s="154"/>
      <c r="J984" s="155"/>
      <c r="K984" s="142"/>
      <c r="L984" s="142"/>
      <c r="M984" s="142"/>
      <c r="N984" s="142"/>
      <c r="O984" s="142"/>
      <c r="P984" s="142"/>
      <c r="Q984" s="142"/>
      <c r="R984" s="142"/>
      <c r="S984" s="142"/>
      <c r="T984" s="142"/>
      <c r="U984" s="159"/>
      <c r="V984" s="156"/>
    </row>
    <row r="985" spans="2:22" ht="33" customHeight="1" x14ac:dyDescent="0.3">
      <c r="B985" s="157"/>
      <c r="C985" s="134" t="e">
        <v>#N/A</v>
      </c>
      <c r="D985" s="136"/>
      <c r="E985" s="145"/>
      <c r="F985" s="321"/>
      <c r="G985" s="233">
        <f t="shared" si="32"/>
        <v>0</v>
      </c>
      <c r="H985" s="233" t="str">
        <f>IF(ISBLANK($D985),"",IF(ISERROR(MATCH($U985,'Ent. Datos'!$V$6:$V$1015,0)),$U985,$W$3))</f>
        <v/>
      </c>
      <c r="I985" s="158"/>
      <c r="J985" s="142"/>
      <c r="K985" s="142"/>
      <c r="L985" s="142"/>
      <c r="M985" s="142"/>
      <c r="N985" s="142"/>
      <c r="O985" s="142"/>
      <c r="P985" s="142"/>
      <c r="Q985" s="142"/>
      <c r="R985" s="142"/>
      <c r="S985" s="142"/>
      <c r="T985" s="142"/>
      <c r="U985" s="159"/>
      <c r="V985" s="156"/>
    </row>
    <row r="986" spans="2:22" ht="33" customHeight="1" x14ac:dyDescent="0.3">
      <c r="B986" s="152"/>
      <c r="C986" s="134" t="e">
        <v>#N/A</v>
      </c>
      <c r="D986" s="136"/>
      <c r="E986" s="153"/>
      <c r="F986" s="320"/>
      <c r="G986" s="233">
        <f t="shared" si="32"/>
        <v>0</v>
      </c>
      <c r="H986" s="233" t="str">
        <f>IF(ISBLANK($D986),"",IF(ISERROR(MATCH($U986,'Ent. Datos'!$V$6:$V$1015,0)),$U986,$W$3))</f>
        <v/>
      </c>
      <c r="I986" s="154"/>
      <c r="J986" s="155"/>
      <c r="K986" s="142"/>
      <c r="L986" s="142"/>
      <c r="M986" s="142"/>
      <c r="N986" s="142"/>
      <c r="O986" s="142"/>
      <c r="P986" s="142"/>
      <c r="Q986" s="142"/>
      <c r="R986" s="142"/>
      <c r="S986" s="142"/>
      <c r="T986" s="142"/>
      <c r="U986" s="159"/>
      <c r="V986" s="156"/>
    </row>
    <row r="987" spans="2:22" ht="33" customHeight="1" x14ac:dyDescent="0.3">
      <c r="B987" s="157"/>
      <c r="C987" s="134" t="e">
        <v>#N/A</v>
      </c>
      <c r="D987" s="136"/>
      <c r="E987" s="145"/>
      <c r="F987" s="321"/>
      <c r="G987" s="233">
        <f t="shared" si="32"/>
        <v>0</v>
      </c>
      <c r="H987" s="233" t="str">
        <f>IF(ISBLANK($D987),"",IF(ISERROR(MATCH($U987,'Ent. Datos'!$V$6:$V$1015,0)),$U987,$W$3))</f>
        <v/>
      </c>
      <c r="I987" s="158"/>
      <c r="J987" s="142"/>
      <c r="K987" s="142"/>
      <c r="L987" s="142"/>
      <c r="M987" s="142"/>
      <c r="N987" s="142"/>
      <c r="O987" s="142"/>
      <c r="P987" s="142"/>
      <c r="Q987" s="142"/>
      <c r="R987" s="142"/>
      <c r="S987" s="142"/>
      <c r="T987" s="142"/>
      <c r="U987" s="159"/>
      <c r="V987" s="156"/>
    </row>
    <row r="988" spans="2:22" ht="33" customHeight="1" x14ac:dyDescent="0.3">
      <c r="B988" s="152"/>
      <c r="C988" s="134" t="e">
        <v>#N/A</v>
      </c>
      <c r="D988" s="136"/>
      <c r="E988" s="153"/>
      <c r="F988" s="320"/>
      <c r="G988" s="233">
        <f t="shared" si="32"/>
        <v>0</v>
      </c>
      <c r="H988" s="233" t="str">
        <f>IF(ISBLANK($D988),"",IF(ISERROR(MATCH($U988,'Ent. Datos'!$V$6:$V$1015,0)),$U988,$W$3))</f>
        <v/>
      </c>
      <c r="I988" s="154"/>
      <c r="J988" s="155"/>
      <c r="K988" s="142"/>
      <c r="L988" s="142"/>
      <c r="M988" s="142"/>
      <c r="N988" s="142"/>
      <c r="O988" s="142"/>
      <c r="P988" s="142"/>
      <c r="Q988" s="142"/>
      <c r="R988" s="142"/>
      <c r="S988" s="142"/>
      <c r="T988" s="142"/>
      <c r="U988" s="159"/>
      <c r="V988" s="156"/>
    </row>
    <row r="989" spans="2:22" ht="33" customHeight="1" x14ac:dyDescent="0.3">
      <c r="B989" s="157"/>
      <c r="C989" s="134" t="e">
        <v>#N/A</v>
      </c>
      <c r="D989" s="136"/>
      <c r="E989" s="145"/>
      <c r="F989" s="321"/>
      <c r="G989" s="233">
        <f t="shared" si="32"/>
        <v>0</v>
      </c>
      <c r="H989" s="233" t="str">
        <f>IF(ISBLANK($D989),"",IF(ISERROR(MATCH($U989,'Ent. Datos'!$V$6:$V$1015,0)),$U989,$W$3))</f>
        <v/>
      </c>
      <c r="I989" s="158"/>
      <c r="J989" s="142"/>
      <c r="K989" s="142"/>
      <c r="L989" s="142"/>
      <c r="M989" s="142"/>
      <c r="N989" s="142"/>
      <c r="O989" s="142"/>
      <c r="P989" s="142"/>
      <c r="Q989" s="142"/>
      <c r="R989" s="142"/>
      <c r="S989" s="142"/>
      <c r="T989" s="142"/>
      <c r="U989" s="159"/>
      <c r="V989" s="156"/>
    </row>
    <row r="990" spans="2:22" ht="33" customHeight="1" x14ac:dyDescent="0.3">
      <c r="B990" s="152"/>
      <c r="C990" s="134" t="e">
        <v>#N/A</v>
      </c>
      <c r="D990" s="136"/>
      <c r="E990" s="153"/>
      <c r="F990" s="320"/>
      <c r="G990" s="233">
        <f t="shared" si="32"/>
        <v>0</v>
      </c>
      <c r="H990" s="233" t="str">
        <f>IF(ISBLANK($D990),"",IF(ISERROR(MATCH($U990,'Ent. Datos'!$V$6:$V$1015,0)),$U990,$W$3))</f>
        <v/>
      </c>
      <c r="I990" s="154"/>
      <c r="J990" s="155"/>
      <c r="K990" s="142"/>
      <c r="L990" s="142"/>
      <c r="M990" s="142"/>
      <c r="N990" s="142"/>
      <c r="O990" s="142"/>
      <c r="P990" s="142"/>
      <c r="Q990" s="142"/>
      <c r="R990" s="142"/>
      <c r="S990" s="142"/>
      <c r="T990" s="142"/>
      <c r="U990" s="159"/>
      <c r="V990" s="156"/>
    </row>
    <row r="991" spans="2:22" ht="33" customHeight="1" x14ac:dyDescent="0.3">
      <c r="B991" s="157"/>
      <c r="C991" s="134" t="e">
        <v>#N/A</v>
      </c>
      <c r="D991" s="136"/>
      <c r="E991" s="145"/>
      <c r="F991" s="321"/>
      <c r="G991" s="233">
        <f t="shared" si="32"/>
        <v>0</v>
      </c>
      <c r="H991" s="233" t="str">
        <f>IF(ISBLANK($D991),"",IF(ISERROR(MATCH($U991,'Ent. Datos'!$V$6:$V$1015,0)),$U991,$W$3))</f>
        <v/>
      </c>
      <c r="I991" s="158"/>
      <c r="J991" s="142"/>
      <c r="K991" s="142"/>
      <c r="L991" s="142"/>
      <c r="M991" s="142"/>
      <c r="N991" s="142"/>
      <c r="O991" s="142"/>
      <c r="P991" s="142"/>
      <c r="Q991" s="142"/>
      <c r="R991" s="142"/>
      <c r="S991" s="142"/>
      <c r="T991" s="142"/>
      <c r="U991" s="159"/>
      <c r="V991" s="156"/>
    </row>
    <row r="992" spans="2:22" ht="33" customHeight="1" x14ac:dyDescent="0.3">
      <c r="B992" s="152"/>
      <c r="C992" s="134" t="e">
        <v>#N/A</v>
      </c>
      <c r="D992" s="136"/>
      <c r="E992" s="153"/>
      <c r="F992" s="320"/>
      <c r="G992" s="233">
        <f t="shared" si="32"/>
        <v>0</v>
      </c>
      <c r="H992" s="233" t="str">
        <f>IF(ISBLANK($D992),"",IF(ISERROR(MATCH($U992,'Ent. Datos'!$V$6:$V$1015,0)),$U992,$W$3))</f>
        <v/>
      </c>
      <c r="I992" s="154"/>
      <c r="J992" s="155"/>
      <c r="K992" s="142"/>
      <c r="L992" s="142"/>
      <c r="M992" s="142"/>
      <c r="N992" s="142"/>
      <c r="O992" s="142"/>
      <c r="P992" s="142"/>
      <c r="Q992" s="142"/>
      <c r="R992" s="142"/>
      <c r="S992" s="142"/>
      <c r="T992" s="142"/>
      <c r="U992" s="159"/>
      <c r="V992" s="156"/>
    </row>
    <row r="993" spans="2:22" ht="33" customHeight="1" x14ac:dyDescent="0.3">
      <c r="B993" s="157"/>
      <c r="C993" s="134" t="e">
        <v>#N/A</v>
      </c>
      <c r="D993" s="136"/>
      <c r="E993" s="145"/>
      <c r="F993" s="321"/>
      <c r="G993" s="233">
        <f t="shared" si="32"/>
        <v>0</v>
      </c>
      <c r="H993" s="233" t="str">
        <f>IF(ISBLANK($D993),"",IF(ISERROR(MATCH($U993,'Ent. Datos'!$V$6:$V$1015,0)),$U993,$W$3))</f>
        <v/>
      </c>
      <c r="I993" s="158"/>
      <c r="J993" s="142"/>
      <c r="K993" s="142"/>
      <c r="L993" s="142"/>
      <c r="M993" s="142"/>
      <c r="N993" s="142"/>
      <c r="O993" s="142"/>
      <c r="P993" s="142"/>
      <c r="Q993" s="142"/>
      <c r="R993" s="142"/>
      <c r="S993" s="142"/>
      <c r="T993" s="142"/>
      <c r="U993" s="159"/>
      <c r="V993" s="156"/>
    </row>
    <row r="994" spans="2:22" ht="33" customHeight="1" x14ac:dyDescent="0.3">
      <c r="B994" s="152"/>
      <c r="C994" s="134" t="e">
        <v>#N/A</v>
      </c>
      <c r="D994" s="136"/>
      <c r="E994" s="153"/>
      <c r="F994" s="320"/>
      <c r="G994" s="233">
        <f t="shared" si="32"/>
        <v>0</v>
      </c>
      <c r="H994" s="233" t="str">
        <f>IF(ISBLANK($D994),"",IF(ISERROR(MATCH($U994,'Ent. Datos'!$V$6:$V$1015,0)),$U994,$W$3))</f>
        <v/>
      </c>
      <c r="I994" s="154"/>
      <c r="J994" s="155"/>
      <c r="K994" s="142"/>
      <c r="L994" s="142"/>
      <c r="M994" s="142"/>
      <c r="N994" s="142"/>
      <c r="O994" s="142"/>
      <c r="P994" s="142"/>
      <c r="Q994" s="142"/>
      <c r="R994" s="142"/>
      <c r="S994" s="142"/>
      <c r="T994" s="142"/>
      <c r="U994" s="159"/>
      <c r="V994" s="156"/>
    </row>
    <row r="995" spans="2:22" ht="33" customHeight="1" x14ac:dyDescent="0.3">
      <c r="B995" s="157"/>
      <c r="C995" s="134" t="e">
        <v>#N/A</v>
      </c>
      <c r="D995" s="136"/>
      <c r="E995" s="145"/>
      <c r="F995" s="321"/>
      <c r="G995" s="233">
        <f t="shared" si="32"/>
        <v>0</v>
      </c>
      <c r="H995" s="233" t="str">
        <f>IF(ISBLANK($D995),"",IF(ISERROR(MATCH($U995,'Ent. Datos'!$V$6:$V$1015,0)),$U995,$W$3))</f>
        <v/>
      </c>
      <c r="I995" s="158"/>
      <c r="J995" s="142"/>
      <c r="K995" s="142"/>
      <c r="L995" s="142"/>
      <c r="M995" s="142"/>
      <c r="N995" s="142"/>
      <c r="O995" s="142"/>
      <c r="P995" s="142"/>
      <c r="Q995" s="142"/>
      <c r="R995" s="142"/>
      <c r="S995" s="142"/>
      <c r="T995" s="142"/>
      <c r="U995" s="159"/>
      <c r="V995" s="156"/>
    </row>
    <row r="996" spans="2:22" ht="33" customHeight="1" x14ac:dyDescent="0.3">
      <c r="B996" s="152"/>
      <c r="C996" s="134" t="e">
        <v>#N/A</v>
      </c>
      <c r="D996" s="136"/>
      <c r="E996" s="153"/>
      <c r="F996" s="320"/>
      <c r="G996" s="233">
        <f t="shared" si="32"/>
        <v>0</v>
      </c>
      <c r="H996" s="233" t="str">
        <f>IF(ISBLANK($D996),"",IF(ISERROR(MATCH($U996,'Ent. Datos'!$V$6:$V$1015,0)),$U996,$W$3))</f>
        <v/>
      </c>
      <c r="I996" s="154"/>
      <c r="J996" s="155"/>
      <c r="K996" s="142"/>
      <c r="L996" s="142"/>
      <c r="M996" s="142"/>
      <c r="N996" s="142"/>
      <c r="O996" s="142"/>
      <c r="P996" s="142"/>
      <c r="Q996" s="142"/>
      <c r="R996" s="142"/>
      <c r="S996" s="142"/>
      <c r="T996" s="142"/>
      <c r="U996" s="159"/>
      <c r="V996" s="156"/>
    </row>
    <row r="997" spans="2:22" ht="33" customHeight="1" x14ac:dyDescent="0.3">
      <c r="B997" s="157"/>
      <c r="C997" s="134" t="e">
        <v>#N/A</v>
      </c>
      <c r="D997" s="136"/>
      <c r="E997" s="145"/>
      <c r="F997" s="321"/>
      <c r="G997" s="233">
        <f t="shared" si="32"/>
        <v>0</v>
      </c>
      <c r="H997" s="233" t="str">
        <f>IF(ISBLANK($D997),"",IF(ISERROR(MATCH($U997,'Ent. Datos'!$V$6:$V$1015,0)),$U997,$W$3))</f>
        <v/>
      </c>
      <c r="I997" s="158"/>
      <c r="J997" s="142"/>
      <c r="K997" s="142"/>
      <c r="L997" s="142"/>
      <c r="M997" s="142"/>
      <c r="N997" s="142"/>
      <c r="O997" s="142"/>
      <c r="P997" s="142"/>
      <c r="Q997" s="142"/>
      <c r="R997" s="142"/>
      <c r="S997" s="142"/>
      <c r="T997" s="142"/>
      <c r="U997" s="159"/>
      <c r="V997" s="156"/>
    </row>
    <row r="998" spans="2:22" ht="33" customHeight="1" x14ac:dyDescent="0.3">
      <c r="B998" s="152"/>
      <c r="C998" s="134" t="e">
        <v>#N/A</v>
      </c>
      <c r="D998" s="136"/>
      <c r="E998" s="153"/>
      <c r="F998" s="320"/>
      <c r="G998" s="233">
        <f t="shared" si="32"/>
        <v>0</v>
      </c>
      <c r="H998" s="233" t="str">
        <f>IF(ISBLANK($D998),"",IF(ISERROR(MATCH($U998,'Ent. Datos'!$V$6:$V$1015,0)),$U998,$W$3))</f>
        <v/>
      </c>
      <c r="I998" s="154"/>
      <c r="J998" s="155"/>
      <c r="K998" s="142"/>
      <c r="L998" s="142"/>
      <c r="M998" s="142"/>
      <c r="N998" s="142"/>
      <c r="O998" s="142"/>
      <c r="P998" s="142"/>
      <c r="Q998" s="142"/>
      <c r="R998" s="142"/>
      <c r="S998" s="142"/>
      <c r="T998" s="142"/>
      <c r="U998" s="159"/>
      <c r="V998" s="156"/>
    </row>
    <row r="999" spans="2:22" ht="33" customHeight="1" x14ac:dyDescent="0.3">
      <c r="B999" s="157"/>
      <c r="C999" s="134" t="e">
        <v>#N/A</v>
      </c>
      <c r="D999" s="136"/>
      <c r="E999" s="145"/>
      <c r="F999" s="321"/>
      <c r="G999" s="233">
        <f t="shared" si="32"/>
        <v>0</v>
      </c>
      <c r="H999" s="233" t="str">
        <f>IF(ISBLANK($D999),"",IF(ISERROR(MATCH($U999,'Ent. Datos'!$V$6:$V$1015,0)),$U999,$W$3))</f>
        <v/>
      </c>
      <c r="I999" s="158"/>
      <c r="J999" s="142"/>
      <c r="K999" s="142"/>
      <c r="L999" s="142"/>
      <c r="M999" s="142"/>
      <c r="N999" s="142"/>
      <c r="O999" s="142"/>
      <c r="P999" s="142"/>
      <c r="Q999" s="142"/>
      <c r="R999" s="142"/>
      <c r="S999" s="142"/>
      <c r="T999" s="142"/>
      <c r="U999" s="159"/>
      <c r="V999" s="156"/>
    </row>
    <row r="1000" spans="2:22" ht="33" customHeight="1" x14ac:dyDescent="0.3">
      <c r="B1000" s="152"/>
      <c r="C1000" s="134" t="e">
        <v>#N/A</v>
      </c>
      <c r="D1000" s="136"/>
      <c r="E1000" s="153"/>
      <c r="F1000" s="320"/>
      <c r="G1000" s="233">
        <f t="shared" si="32"/>
        <v>0</v>
      </c>
      <c r="H1000" s="233" t="str">
        <f>IF(ISBLANK($D1000),"",IF(ISERROR(MATCH($U1000,'Ent. Datos'!$V$6:$V$1015,0)),$U1000,$W$3))</f>
        <v/>
      </c>
      <c r="I1000" s="154"/>
      <c r="J1000" s="155"/>
      <c r="K1000" s="142"/>
      <c r="L1000" s="142"/>
      <c r="M1000" s="142"/>
      <c r="N1000" s="142"/>
      <c r="O1000" s="142"/>
      <c r="P1000" s="142"/>
      <c r="Q1000" s="142"/>
      <c r="R1000" s="142"/>
      <c r="S1000" s="142"/>
      <c r="T1000" s="142"/>
      <c r="U1000" s="159"/>
      <c r="V1000" s="156"/>
    </row>
    <row r="1001" spans="2:22" ht="33" customHeight="1" x14ac:dyDescent="0.3">
      <c r="B1001" s="157"/>
      <c r="C1001" s="134" t="e">
        <v>#N/A</v>
      </c>
      <c r="D1001" s="136"/>
      <c r="E1001" s="145"/>
      <c r="F1001" s="321"/>
      <c r="G1001" s="233">
        <f t="shared" si="32"/>
        <v>0</v>
      </c>
      <c r="H1001" s="233" t="str">
        <f>IF(ISBLANK($D1001),"",IF(ISERROR(MATCH($U1001,'Ent. Datos'!$V$6:$V$1015,0)),$U1001,$W$3))</f>
        <v/>
      </c>
      <c r="I1001" s="158"/>
      <c r="J1001" s="142"/>
      <c r="K1001" s="142"/>
      <c r="L1001" s="142"/>
      <c r="M1001" s="142"/>
      <c r="N1001" s="142"/>
      <c r="O1001" s="142"/>
      <c r="P1001" s="142"/>
      <c r="Q1001" s="142"/>
      <c r="R1001" s="142"/>
      <c r="S1001" s="142"/>
      <c r="T1001" s="142"/>
      <c r="U1001" s="159"/>
      <c r="V1001" s="156"/>
    </row>
    <row r="1002" spans="2:22" ht="33" customHeight="1" x14ac:dyDescent="0.3">
      <c r="B1002" s="152"/>
      <c r="C1002" s="134" t="e">
        <v>#N/A</v>
      </c>
      <c r="D1002" s="136"/>
      <c r="E1002" s="153"/>
      <c r="F1002" s="320"/>
      <c r="G1002" s="233">
        <f t="shared" si="32"/>
        <v>0</v>
      </c>
      <c r="H1002" s="233" t="str">
        <f>IF(ISBLANK($D1002),"",IF(ISERROR(MATCH($U1002,'Ent. Datos'!$V$6:$V$1015,0)),$U1002,$W$3))</f>
        <v/>
      </c>
      <c r="I1002" s="154"/>
      <c r="J1002" s="155"/>
      <c r="K1002" s="142"/>
      <c r="L1002" s="142"/>
      <c r="M1002" s="142"/>
      <c r="N1002" s="142"/>
      <c r="O1002" s="142"/>
      <c r="P1002" s="142"/>
      <c r="Q1002" s="142"/>
      <c r="R1002" s="142"/>
      <c r="S1002" s="142"/>
      <c r="T1002" s="142"/>
      <c r="U1002" s="159"/>
      <c r="V1002" s="156"/>
    </row>
    <row r="1003" spans="2:22" ht="33" customHeight="1" x14ac:dyDescent="0.3">
      <c r="B1003" s="157"/>
      <c r="C1003" s="134" t="e">
        <v>#N/A</v>
      </c>
      <c r="D1003" s="136"/>
      <c r="E1003" s="145"/>
      <c r="F1003" s="321"/>
      <c r="G1003" s="233">
        <f t="shared" si="32"/>
        <v>0</v>
      </c>
      <c r="H1003" s="233" t="str">
        <f>IF(ISBLANK($D1003),"",IF(ISERROR(MATCH($U1003,'Ent. Datos'!$V$6:$V$1015,0)),$U1003,$W$3))</f>
        <v/>
      </c>
      <c r="I1003" s="158"/>
      <c r="J1003" s="142"/>
      <c r="K1003" s="142"/>
      <c r="L1003" s="142"/>
      <c r="M1003" s="142"/>
      <c r="N1003" s="142"/>
      <c r="O1003" s="142"/>
      <c r="P1003" s="142"/>
      <c r="Q1003" s="142"/>
      <c r="R1003" s="142"/>
      <c r="S1003" s="142"/>
      <c r="T1003" s="142"/>
      <c r="U1003" s="159"/>
      <c r="V1003" s="156"/>
    </row>
    <row r="1004" spans="2:22" ht="33" customHeight="1" x14ac:dyDescent="0.3">
      <c r="B1004" s="152"/>
      <c r="C1004" s="134" t="e">
        <v>#N/A</v>
      </c>
      <c r="D1004" s="136"/>
      <c r="E1004" s="153"/>
      <c r="F1004" s="320"/>
      <c r="G1004" s="233">
        <f t="shared" si="32"/>
        <v>0</v>
      </c>
      <c r="H1004" s="233" t="str">
        <f>IF(ISBLANK($D1004),"",IF(ISERROR(MATCH($U1004,'Ent. Datos'!$V$6:$V$1015,0)),$U1004,$W$3))</f>
        <v/>
      </c>
      <c r="I1004" s="154"/>
      <c r="J1004" s="155"/>
      <c r="K1004" s="142"/>
      <c r="L1004" s="142"/>
      <c r="M1004" s="142"/>
      <c r="N1004" s="142"/>
      <c r="O1004" s="142"/>
      <c r="P1004" s="142"/>
      <c r="Q1004" s="142"/>
      <c r="R1004" s="142"/>
      <c r="S1004" s="142"/>
      <c r="T1004" s="142"/>
      <c r="U1004" s="159"/>
      <c r="V1004" s="156"/>
    </row>
    <row r="1005" spans="2:22" ht="33" customHeight="1" x14ac:dyDescent="0.3">
      <c r="B1005" s="157"/>
      <c r="C1005" s="134" t="e">
        <v>#N/A</v>
      </c>
      <c r="D1005" s="136"/>
      <c r="E1005" s="145"/>
      <c r="F1005" s="321"/>
      <c r="G1005" s="233">
        <f t="shared" si="32"/>
        <v>0</v>
      </c>
      <c r="H1005" s="233" t="str">
        <f>IF(ISBLANK($D1005),"",IF(ISERROR(MATCH($U1005,'Ent. Datos'!$V$6:$V$1015,0)),$U1005,$W$3))</f>
        <v/>
      </c>
      <c r="I1005" s="158"/>
      <c r="J1005" s="142"/>
      <c r="K1005" s="142"/>
      <c r="L1005" s="142"/>
      <c r="M1005" s="142"/>
      <c r="N1005" s="142"/>
      <c r="O1005" s="142"/>
      <c r="P1005" s="142"/>
      <c r="Q1005" s="142"/>
      <c r="R1005" s="142"/>
      <c r="S1005" s="142"/>
      <c r="T1005" s="142"/>
      <c r="U1005" s="159"/>
      <c r="V1005" s="156"/>
    </row>
    <row r="1006" spans="2:22" ht="33" customHeight="1" x14ac:dyDescent="0.3">
      <c r="B1006" s="152"/>
      <c r="C1006" s="134" t="e">
        <v>#N/A</v>
      </c>
      <c r="D1006" s="136"/>
      <c r="E1006" s="153"/>
      <c r="F1006" s="320"/>
      <c r="G1006" s="233">
        <f t="shared" si="32"/>
        <v>0</v>
      </c>
      <c r="H1006" s="233" t="str">
        <f>IF(ISBLANK($D1006),"",IF(ISERROR(MATCH($U1006,'Ent. Datos'!$V$6:$V$1015,0)),$U1006,$W$3))</f>
        <v/>
      </c>
      <c r="I1006" s="154"/>
      <c r="J1006" s="155"/>
      <c r="K1006" s="142"/>
      <c r="L1006" s="142"/>
      <c r="M1006" s="142"/>
      <c r="N1006" s="142"/>
      <c r="O1006" s="142"/>
      <c r="P1006" s="142"/>
      <c r="Q1006" s="142"/>
      <c r="R1006" s="142"/>
      <c r="S1006" s="142"/>
      <c r="T1006" s="142"/>
      <c r="U1006" s="159"/>
      <c r="V1006" s="156"/>
    </row>
    <row r="1007" spans="2:22" ht="33" customHeight="1" x14ac:dyDescent="0.3">
      <c r="B1007" s="157"/>
      <c r="C1007" s="134" t="e">
        <v>#N/A</v>
      </c>
      <c r="D1007" s="136"/>
      <c r="E1007" s="145"/>
      <c r="F1007" s="321"/>
      <c r="G1007" s="233">
        <f t="shared" si="32"/>
        <v>0</v>
      </c>
      <c r="H1007" s="233" t="str">
        <f>IF(ISBLANK($D1007),"",IF(ISERROR(MATCH($U1007,'Ent. Datos'!$V$6:$V$1015,0)),$U1007,$W$3))</f>
        <v/>
      </c>
      <c r="I1007" s="158"/>
      <c r="J1007" s="142"/>
      <c r="K1007" s="142"/>
      <c r="L1007" s="142"/>
      <c r="M1007" s="142"/>
      <c r="N1007" s="142"/>
      <c r="O1007" s="142"/>
      <c r="P1007" s="142"/>
      <c r="Q1007" s="142"/>
      <c r="R1007" s="142"/>
      <c r="S1007" s="142"/>
      <c r="T1007" s="142"/>
      <c r="U1007" s="159"/>
      <c r="V1007" s="156"/>
    </row>
    <row r="1008" spans="2:22" ht="33" customHeight="1" x14ac:dyDescent="0.3">
      <c r="B1008" s="152"/>
      <c r="C1008" s="134" t="e">
        <v>#N/A</v>
      </c>
      <c r="D1008" s="136"/>
      <c r="E1008" s="153"/>
      <c r="F1008" s="320"/>
      <c r="G1008" s="233">
        <f t="shared" si="32"/>
        <v>0</v>
      </c>
      <c r="H1008" s="233" t="str">
        <f>IF(ISBLANK($D1008),"",IF(ISERROR(MATCH($U1008,'Ent. Datos'!$V$6:$V$1015,0)),$U1008,$W$3))</f>
        <v/>
      </c>
      <c r="I1008" s="154"/>
      <c r="J1008" s="155"/>
      <c r="K1008" s="142"/>
      <c r="L1008" s="142"/>
      <c r="M1008" s="142"/>
      <c r="N1008" s="142"/>
      <c r="O1008" s="142"/>
      <c r="P1008" s="142"/>
      <c r="Q1008" s="142"/>
      <c r="R1008" s="142"/>
      <c r="S1008" s="142"/>
      <c r="T1008" s="142"/>
      <c r="U1008" s="159"/>
      <c r="V1008" s="156"/>
    </row>
    <row r="1009" spans="2:22" ht="33" customHeight="1" x14ac:dyDescent="0.3">
      <c r="B1009" s="157"/>
      <c r="C1009" s="134" t="e">
        <v>#N/A</v>
      </c>
      <c r="D1009" s="136"/>
      <c r="E1009" s="145"/>
      <c r="F1009" s="321"/>
      <c r="G1009" s="233">
        <f t="shared" si="32"/>
        <v>0</v>
      </c>
      <c r="H1009" s="233" t="str">
        <f>IF(ISBLANK($D1009),"",IF(ISERROR(MATCH($U1009,'Ent. Datos'!$V$6:$V$1015,0)),$U1009,$W$3))</f>
        <v/>
      </c>
      <c r="I1009" s="158"/>
      <c r="J1009" s="142"/>
      <c r="K1009" s="142"/>
      <c r="L1009" s="142"/>
      <c r="M1009" s="142"/>
      <c r="N1009" s="142"/>
      <c r="O1009" s="142"/>
      <c r="P1009" s="142"/>
      <c r="Q1009" s="142"/>
      <c r="R1009" s="142"/>
      <c r="S1009" s="142"/>
      <c r="T1009" s="142"/>
      <c r="U1009" s="159"/>
      <c r="V1009" s="156"/>
    </row>
    <row r="1010" spans="2:22" ht="33" customHeight="1" x14ac:dyDescent="0.3">
      <c r="B1010" s="152"/>
      <c r="C1010" s="134" t="e">
        <v>#N/A</v>
      </c>
      <c r="D1010" s="136"/>
      <c r="E1010" s="153"/>
      <c r="F1010" s="320"/>
      <c r="G1010" s="233">
        <f t="shared" si="32"/>
        <v>0</v>
      </c>
      <c r="H1010" s="233" t="str">
        <f>IF(ISBLANK($D1010),"",IF(ISERROR(MATCH($U1010,'Ent. Datos'!$V$6:$V$1015,0)),$U1010,$W$3))</f>
        <v/>
      </c>
      <c r="I1010" s="154"/>
      <c r="J1010" s="155"/>
      <c r="K1010" s="142"/>
      <c r="L1010" s="142"/>
      <c r="M1010" s="142"/>
      <c r="N1010" s="142"/>
      <c r="O1010" s="142"/>
      <c r="P1010" s="142"/>
      <c r="Q1010" s="142"/>
      <c r="R1010" s="142"/>
      <c r="S1010" s="142"/>
      <c r="T1010" s="142"/>
      <c r="U1010" s="159"/>
      <c r="V1010" s="156"/>
    </row>
    <row r="1011" spans="2:22" ht="33" customHeight="1" x14ac:dyDescent="0.3">
      <c r="B1011" s="157"/>
      <c r="C1011" s="134" t="e">
        <v>#N/A</v>
      </c>
      <c r="D1011" s="136"/>
      <c r="E1011" s="145"/>
      <c r="F1011" s="321"/>
      <c r="G1011" s="233">
        <f t="shared" si="32"/>
        <v>0</v>
      </c>
      <c r="H1011" s="233" t="str">
        <f>IF(ISBLANK($D1011),"",IF(ISERROR(MATCH($U1011,'Ent. Datos'!$V$6:$V$1015,0)),$U1011,$W$3))</f>
        <v/>
      </c>
      <c r="I1011" s="158"/>
      <c r="J1011" s="142"/>
      <c r="K1011" s="142"/>
      <c r="L1011" s="142"/>
      <c r="M1011" s="142"/>
      <c r="N1011" s="142"/>
      <c r="O1011" s="142"/>
      <c r="P1011" s="142"/>
      <c r="Q1011" s="142"/>
      <c r="R1011" s="142"/>
      <c r="S1011" s="142"/>
      <c r="T1011" s="142"/>
      <c r="U1011" s="159"/>
      <c r="V1011" s="156"/>
    </row>
    <row r="1012" spans="2:22" ht="33" customHeight="1" x14ac:dyDescent="0.3">
      <c r="B1012" s="152"/>
      <c r="C1012" s="134" t="e">
        <v>#N/A</v>
      </c>
      <c r="D1012" s="136"/>
      <c r="E1012" s="153"/>
      <c r="F1012" s="320"/>
      <c r="G1012" s="233">
        <f t="shared" si="32"/>
        <v>0</v>
      </c>
      <c r="H1012" s="233" t="str">
        <f>IF(ISBLANK($D1012),"",IF(ISERROR(MATCH($U1012,'Ent. Datos'!$V$6:$V$1015,0)),$U1012,$W$3))</f>
        <v/>
      </c>
      <c r="I1012" s="154"/>
      <c r="J1012" s="155"/>
      <c r="K1012" s="142"/>
      <c r="L1012" s="142"/>
      <c r="M1012" s="142"/>
      <c r="N1012" s="142"/>
      <c r="O1012" s="142"/>
      <c r="P1012" s="142"/>
      <c r="Q1012" s="142"/>
      <c r="R1012" s="142"/>
      <c r="S1012" s="142"/>
      <c r="T1012" s="142"/>
      <c r="U1012" s="159"/>
      <c r="V1012" s="156"/>
    </row>
    <row r="1013" spans="2:22" ht="33" customHeight="1" x14ac:dyDescent="0.3">
      <c r="B1013" s="157"/>
      <c r="C1013" s="134" t="e">
        <v>#N/A</v>
      </c>
      <c r="D1013" s="136"/>
      <c r="E1013" s="145"/>
      <c r="F1013" s="321"/>
      <c r="G1013" s="233">
        <f t="shared" si="32"/>
        <v>0</v>
      </c>
      <c r="H1013" s="233" t="str">
        <f>IF(ISBLANK($D1013),"",IF(ISERROR(MATCH($U1013,'Ent. Datos'!$V$6:$V$1015,0)),$U1013,$W$3))</f>
        <v/>
      </c>
      <c r="I1013" s="158"/>
      <c r="J1013" s="142"/>
      <c r="K1013" s="142"/>
      <c r="L1013" s="142"/>
      <c r="M1013" s="142"/>
      <c r="N1013" s="142"/>
      <c r="O1013" s="142"/>
      <c r="P1013" s="142"/>
      <c r="Q1013" s="142"/>
      <c r="R1013" s="142"/>
      <c r="S1013" s="142"/>
      <c r="T1013" s="142"/>
      <c r="U1013" s="159"/>
      <c r="V1013" s="156"/>
    </row>
    <row r="1014" spans="2:22" ht="33" customHeight="1" x14ac:dyDescent="0.3">
      <c r="B1014" s="152"/>
      <c r="C1014" s="134" t="e">
        <v>#N/A</v>
      </c>
      <c r="D1014" s="136"/>
      <c r="E1014" s="153"/>
      <c r="F1014" s="320"/>
      <c r="G1014" s="233">
        <f t="shared" si="32"/>
        <v>0</v>
      </c>
      <c r="H1014" s="233" t="str">
        <f>IF(ISBLANK($D1014),"",IF(ISERROR(MATCH($U1014,'Ent. Datos'!$V$6:$V$1015,0)),$U1014,$W$3))</f>
        <v/>
      </c>
      <c r="I1014" s="154"/>
      <c r="J1014" s="155"/>
      <c r="K1014" s="142"/>
      <c r="L1014" s="142"/>
      <c r="M1014" s="142"/>
      <c r="N1014" s="142"/>
      <c r="O1014" s="142"/>
      <c r="P1014" s="142"/>
      <c r="Q1014" s="142"/>
      <c r="R1014" s="142"/>
      <c r="S1014" s="142"/>
      <c r="T1014" s="142"/>
      <c r="U1014" s="159"/>
      <c r="V1014" s="156"/>
    </row>
    <row r="1015" spans="2:22" ht="33" customHeight="1" x14ac:dyDescent="0.3">
      <c r="B1015" s="160"/>
      <c r="C1015" s="161" t="e">
        <v>#N/A</v>
      </c>
      <c r="D1015" s="162"/>
      <c r="E1015" s="163"/>
      <c r="F1015" s="322"/>
      <c r="G1015" s="234">
        <f t="shared" si="32"/>
        <v>0</v>
      </c>
      <c r="H1015" s="233" t="str">
        <f>IF(ISBLANK($D1015),"",IF(ISERROR(MATCH($U1015,'Ent. Datos'!$V$6:$V$1015,0)),$U1015,$W$3))</f>
        <v/>
      </c>
      <c r="I1015" s="164"/>
      <c r="J1015" s="165"/>
      <c r="K1015" s="165"/>
      <c r="L1015" s="165"/>
      <c r="M1015" s="165"/>
      <c r="N1015" s="165"/>
      <c r="O1015" s="165"/>
      <c r="P1015" s="165"/>
      <c r="Q1015" s="165"/>
      <c r="R1015" s="165"/>
      <c r="S1015" s="165"/>
      <c r="T1015" s="165"/>
      <c r="U1015" s="166"/>
      <c r="V1015" s="167"/>
    </row>
    <row r="1016" spans="2:22" x14ac:dyDescent="0.25">
      <c r="K1016" s="100" t="s">
        <v>340</v>
      </c>
      <c r="L1016" s="100" t="s">
        <v>340</v>
      </c>
      <c r="M1016" s="100" t="s">
        <v>340</v>
      </c>
      <c r="N1016" s="100" t="s">
        <v>340</v>
      </c>
    </row>
  </sheetData>
  <sheetProtection formatCells="0" sort="0" autoFilter="0" pivotTables="0"/>
  <autoFilter ref="A5:X1016" xr:uid="{00000000-0001-0000-0100-000000000000}"/>
  <sortState xmlns:xlrd2="http://schemas.microsoft.com/office/spreadsheetml/2017/richdata2" ref="D6:D252">
    <sortCondition ref="D6:D252"/>
  </sortState>
  <phoneticPr fontId="74" type="noConversion"/>
  <conditionalFormatting sqref="L6:N1015">
    <cfRule type="expression" dxfId="13" priority="2">
      <formula>IF(COUNTBLANK(L6),FALSE,AND(L6=$W$3,L6&lt;&gt;K6))</formula>
    </cfRule>
  </conditionalFormatting>
  <dataValidations count="4">
    <dataValidation allowBlank="1" showInputMessage="1" showErrorMessage="1" errorTitle="ERROR DE CATEGORIA" error="Ya existe un registro de este animal con una Categoría distinta. Ingresar Categoría correcta." sqref="D1 F4:H4 B4 C4:C1048576" xr:uid="{00000000-0002-0000-0100-000000000000}"/>
    <dataValidation type="list" allowBlank="1" showInputMessage="1" showErrorMessage="1" sqref="J6:J1015" xr:uid="{00000000-0002-0000-0100-000002000000}">
      <formula1>$W$1:$X$1</formula1>
    </dataValidation>
    <dataValidation type="custom" allowBlank="1" showInputMessage="1" showErrorMessage="1" errorTitle="ERROR EN INGRESO DE CARAVANA" error="Qué pasó: - No se ingresó Fecha y/o Detalle de Operación. - Operación con una caravana inexistente o no válida. - Longitud (50 caracteres) excedida o caracteres no permitidos. " sqref="C6:C1015" xr:uid="{00000000-0002-0000-0100-000003000000}">
      <formula1>IF($E6=0,0,NOT($BM6))</formula1>
    </dataValidation>
    <dataValidation allowBlank="1" showInputMessage="1" showErrorMessage="1" errorTitle="ERROR EN INGRESO DE CARAVANA" error="Qué pasó: - No se ingresó Fecha y/o Detalle de Operación. - Operación con una caravana inexistente o no válida. - Longitud (50 caracteres) excedida o caracteres no permitidos. " sqref="D5:D1048576" xr:uid="{00000000-0002-0000-0100-000006000000}"/>
  </dataValidations>
  <pageMargins left="0.70866141732283472" right="0.51181102362204722" top="0.62992125984251968" bottom="0.78" header="0.31496062992125984" footer="0.31496062992125984"/>
  <pageSetup paperSize="9" scale="52"/>
  <ignoredErrors>
    <ignoredError sqref="K6:K252" numberStoredAsText="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17DF4BF-399B-4276-825E-5D7678930A75}">
            <xm:f>('Ent. Datos'!$S$4='Ent. Datos'!$AJ$13)</xm:f>
            <x14:dxf>
              <font>
                <color theme="0"/>
              </font>
              <fill>
                <patternFill>
                  <bgColor rgb="FFFF3300"/>
                </patternFill>
              </fill>
            </x14:dxf>
          </x14:cfRule>
          <xm:sqref>H4</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208D-14A1-4153-A75D-DA9968D0518C}">
  <sheetPr>
    <tabColor rgb="FF92D050"/>
  </sheetPr>
  <dimension ref="B1:Q18"/>
  <sheetViews>
    <sheetView showGridLines="0" zoomScaleNormal="100" workbookViewId="0">
      <selection activeCell="G19" sqref="G19"/>
    </sheetView>
  </sheetViews>
  <sheetFormatPr defaultRowHeight="15" x14ac:dyDescent="0.25"/>
  <cols>
    <col min="1" max="1" width="9.5703125" customWidth="1"/>
    <col min="2" max="3" width="12.5703125" customWidth="1"/>
    <col min="4" max="4" width="10" bestFit="1" customWidth="1"/>
  </cols>
  <sheetData>
    <row r="1" spans="2:17" ht="15.75" x14ac:dyDescent="0.2">
      <c r="B1" s="307" t="str">
        <f>IF('Ent. Datos'!$S$4='Ent. Datos'!$AJ$13,"Compute OFF","")</f>
        <v>Compute OFF</v>
      </c>
      <c r="D1" s="299" t="s">
        <v>412</v>
      </c>
    </row>
    <row r="2" spans="2:17" ht="15.75" x14ac:dyDescent="0.25">
      <c r="D2" s="299"/>
    </row>
    <row r="3" spans="2:17" x14ac:dyDescent="0.25">
      <c r="B3" s="278" t="s">
        <v>0</v>
      </c>
      <c r="C3" s="284">
        <f>'Ent. Datos'!$B$4</f>
        <v>45459</v>
      </c>
      <c r="Q3" s="283" t="s">
        <v>414</v>
      </c>
    </row>
    <row r="5" spans="2:17" x14ac:dyDescent="0.25">
      <c r="B5" s="272" t="s">
        <v>44</v>
      </c>
      <c r="C5" s="280" t="s">
        <v>34</v>
      </c>
      <c r="D5" s="279" t="s">
        <v>411</v>
      </c>
    </row>
    <row r="6" spans="2:17" x14ac:dyDescent="0.25">
      <c r="B6" s="273" t="s">
        <v>50</v>
      </c>
      <c r="C6" s="274" t="s">
        <v>36</v>
      </c>
      <c r="D6" s="275" t="str">
        <f>IF('Ent. Datos'!$S$4='Ent. Datos'!$AJ$12,IF($B$6="",COUNTIFS(Activos!$C$6:$C$1015,Stock!$C6),COUNTIFS(Activos!$E$6:$E$1015,Stock!$B$6,Activos!$C$6:$C$1015,Stock!$C6)),"")</f>
        <v/>
      </c>
    </row>
    <row r="7" spans="2:17" x14ac:dyDescent="0.25">
      <c r="C7" s="274" t="s">
        <v>37</v>
      </c>
      <c r="D7" s="275" t="str">
        <f>IF('Ent. Datos'!$S$4='Ent. Datos'!$AJ$12,IF($B$6="",COUNTIFS(Activos!$C$6:$C$1015,Stock!$C7),COUNTIFS(Activos!$E$6:$E$1015,Stock!$B$6,Activos!$C$6:$C$1015,Stock!$C7)),"")</f>
        <v/>
      </c>
    </row>
    <row r="8" spans="2:17" x14ac:dyDescent="0.25">
      <c r="C8" s="274" t="s">
        <v>38</v>
      </c>
      <c r="D8" s="275" t="str">
        <f>IF('Ent. Datos'!$S$4='Ent. Datos'!$AJ$12,IF($B$6="",COUNTIFS(Activos!$C$6:$C$1015,Stock!$C8),COUNTIFS(Activos!$E$6:$E$1015,Stock!$B$6,Activos!$C$6:$C$1015,Stock!$C8)),"")</f>
        <v/>
      </c>
      <c r="F8" t="s">
        <v>421</v>
      </c>
    </row>
    <row r="9" spans="2:17" ht="15.75" x14ac:dyDescent="0.25">
      <c r="C9" s="274" t="s">
        <v>11</v>
      </c>
      <c r="D9" s="275" t="str">
        <f>IF('Ent. Datos'!$S$4='Ent. Datos'!$AJ$12,IF($B$6="",COUNTIFS(Activos!$C$6:$C$1015,Stock!$C9),COUNTIFS(Activos!$E$6:$E$1015,Stock!$B$6,Activos!$C$6:$C$1015,Stock!$C9)),"")</f>
        <v/>
      </c>
      <c r="F9" s="293" t="s">
        <v>40</v>
      </c>
      <c r="G9" s="294" t="s">
        <v>75</v>
      </c>
      <c r="Q9" s="168" t="s">
        <v>420</v>
      </c>
    </row>
    <row r="10" spans="2:17" ht="15.75" x14ac:dyDescent="0.25">
      <c r="C10" s="274" t="s">
        <v>39</v>
      </c>
      <c r="D10" s="275" t="str">
        <f>IF('Ent. Datos'!$S$4='Ent. Datos'!$AJ$12,IF($B$6="",COUNTIFS(Activos!$C$6:$C$1015,Stock!$C10),COUNTIFS(Activos!$E$6:$E$1015,Stock!$B$6,Activos!$C$6:$C$1015,Stock!$C10)),"")</f>
        <v/>
      </c>
      <c r="F10" s="295" t="s">
        <v>40</v>
      </c>
      <c r="G10" s="296" t="s">
        <v>159</v>
      </c>
    </row>
    <row r="11" spans="2:17" ht="15.75" x14ac:dyDescent="0.25">
      <c r="C11" s="274" t="s">
        <v>40</v>
      </c>
      <c r="D11" s="275" t="str">
        <f>IF('Ent. Datos'!$S$4='Ent. Datos'!$AJ$12,IF($B$6="",COUNTIFS(Activos!$C$6:$C$1015,Stock!$C11),COUNTIFS(Activos!$E$6:$E$1015,Stock!$B$6,Activos!$C$6:$C$1015,Stock!$C11)),"")</f>
        <v/>
      </c>
      <c r="F11" s="295" t="s">
        <v>40</v>
      </c>
      <c r="G11" s="296" t="s">
        <v>84</v>
      </c>
    </row>
    <row r="12" spans="2:17" ht="15.75" x14ac:dyDescent="0.25">
      <c r="C12" s="276" t="s">
        <v>41</v>
      </c>
      <c r="D12" s="277" t="str">
        <f>IF('Ent. Datos'!$S$4='Ent. Datos'!$AJ$12,IF($B$6="",COUNTIFS(Activos!$C$6:$C$1015,Stock!$C12),COUNTIFS(Activos!$E$6:$E$1015,Stock!$B$6,Activos!$C$6:$C$1015,Stock!$C12)),"")</f>
        <v/>
      </c>
      <c r="F12" s="295" t="s">
        <v>40</v>
      </c>
      <c r="G12" s="296" t="s">
        <v>127</v>
      </c>
    </row>
    <row r="13" spans="2:17" ht="15.75" x14ac:dyDescent="0.25">
      <c r="C13" s="281" t="s">
        <v>413</v>
      </c>
      <c r="D13" s="282">
        <f>SUM(D6:D12)</f>
        <v>0</v>
      </c>
      <c r="F13" s="297" t="s">
        <v>40</v>
      </c>
      <c r="G13" s="298" t="s">
        <v>133</v>
      </c>
    </row>
    <row r="15" spans="2:17" x14ac:dyDescent="0.25">
      <c r="B15" s="300" t="s">
        <v>430</v>
      </c>
    </row>
    <row r="16" spans="2:17" x14ac:dyDescent="0.25">
      <c r="B16" t="s">
        <v>422</v>
      </c>
    </row>
    <row r="17" spans="2:2" x14ac:dyDescent="0.25">
      <c r="B17" t="s">
        <v>423</v>
      </c>
    </row>
    <row r="18" spans="2:2" x14ac:dyDescent="0.25">
      <c r="B18" t="s">
        <v>424</v>
      </c>
    </row>
  </sheetData>
  <dataValidations count="3">
    <dataValidation allowBlank="1" showInputMessage="1" showErrorMessage="1" errorTitle="ERROR DE CATEGORIA" error="Ya existe un registro de este animal con una Categoría distinta. Ingresar Categoría correcta." sqref="F9:F13" xr:uid="{CB4B2E1C-9E65-4715-8504-36D2B1557043}"/>
    <dataValidation allowBlank="1" showInputMessage="1" showErrorMessage="1" errorTitle="ERROR EN INGRESO DE CARAVANA" error="Qué pasó: - No se ingresó Fecha y/o Detalle de Operación. - Operación con una caravana inexistente o no válida. - Longitud (50 caracteres) excedida o caracteres no permitidos. " sqref="G9:G13" xr:uid="{9CA1F34F-4C05-47F4-AF7D-273365A17429}"/>
    <dataValidation type="custom" allowBlank="1" showInputMessage="1" showErrorMessage="1" errorTitle="ERROR EN INGRESO DE CARAVANA" error="Qué pasó: - No se ingresó Fecha y/o Detalle de Operación. - Operación con una caravana inexistente o no válida. - Longitud (50 caracteres) excedida o caracteres no permitidos. " sqref="F9:F13" xr:uid="{ECAA4CFD-3803-4555-9B9A-80717011EBF0}">
      <formula1>IF($E9=0,0,NOT($BM9))</formula1>
    </dataValidation>
  </dataValidations>
  <pageMargins left="0.7" right="0.7" top="0.75" bottom="0.75" header="0.3" footer="0.3"/>
  <pageSetup orientation="portrait" r:id="rId1"/>
  <ignoredErrors>
    <ignoredError sqref="G9:G13" numberStoredAsText="1"/>
  </ignoredErrors>
  <drawing r:id="rId2"/>
  <extLst>
    <ext xmlns:x14="http://schemas.microsoft.com/office/spreadsheetml/2009/9/main" uri="{78C0D931-6437-407d-A8EE-F0AAD7539E65}">
      <x14:conditionalFormattings>
        <x14:conditionalFormatting xmlns:xm="http://schemas.microsoft.com/office/excel/2006/main">
          <x14:cfRule type="expression" priority="1" id="{328C759B-106E-4C19-9277-03570686D382}">
            <xm:f>('Ent. Datos'!$S$4='Ent. Datos'!$AJ$13)</xm:f>
            <x14:dxf>
              <font>
                <color theme="0"/>
              </font>
              <fill>
                <patternFill>
                  <bgColor rgb="FFFF3300"/>
                </patternFill>
              </fill>
            </x14:dxf>
          </x14:cfRule>
          <xm:sqref>B1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B96E8CF-FE43-455B-8573-B90ABDA8F3E1}">
          <x14:formula1>
            <xm:f>'Ent. Datos'!$AJ$5:$AJ$9</xm:f>
          </x14:formula1>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B1:N41"/>
  <sheetViews>
    <sheetView workbookViewId="0">
      <pane xSplit="1" ySplit="1" topLeftCell="B2" activePane="bottomRight" state="frozen"/>
      <selection pane="topRight"/>
      <selection pane="bottomLeft"/>
      <selection pane="bottomRight" activeCell="M17" sqref="M17"/>
    </sheetView>
  </sheetViews>
  <sheetFormatPr defaultColWidth="10" defaultRowHeight="15" x14ac:dyDescent="0.25"/>
  <cols>
    <col min="1" max="1" width="3.140625" customWidth="1"/>
    <col min="2" max="2" width="17" style="5" customWidth="1"/>
    <col min="3" max="3" width="8.85546875" customWidth="1"/>
    <col min="4" max="4" width="11.7109375" customWidth="1"/>
    <col min="8" max="8" width="11.5703125" customWidth="1"/>
    <col min="12" max="12" width="15.42578125" style="5" customWidth="1"/>
    <col min="13" max="13" width="46.85546875" customWidth="1"/>
    <col min="14" max="14" width="17.140625" customWidth="1"/>
  </cols>
  <sheetData>
    <row r="1" spans="2:14" ht="32.25" customHeight="1" x14ac:dyDescent="0.25">
      <c r="B1" s="286" t="s">
        <v>34</v>
      </c>
      <c r="C1" s="287" t="s">
        <v>4</v>
      </c>
      <c r="D1" s="288" t="s">
        <v>416</v>
      </c>
      <c r="E1" s="285"/>
      <c r="F1" s="169"/>
      <c r="G1" s="169"/>
      <c r="H1" s="169"/>
      <c r="I1" s="169"/>
      <c r="J1" s="169"/>
      <c r="K1" s="289">
        <f>COUNTA($C$2:$C$41)-COUNTIFS($L$2:$L$41,"ENCONTRA*")</f>
        <v>33</v>
      </c>
      <c r="L1" s="170">
        <f>COUNTIFS($L$2:$L$41,"FOUND*")</f>
        <v>0</v>
      </c>
      <c r="M1" s="290" t="s">
        <v>260</v>
      </c>
      <c r="N1" s="171" t="s">
        <v>365</v>
      </c>
    </row>
    <row r="2" spans="2:14" x14ac:dyDescent="0.25">
      <c r="B2" s="172" t="s">
        <v>40</v>
      </c>
      <c r="C2" s="172" t="s">
        <v>230</v>
      </c>
      <c r="D2" s="173" t="s">
        <v>45</v>
      </c>
      <c r="E2" s="173"/>
      <c r="F2" s="173" t="s">
        <v>46</v>
      </c>
      <c r="G2" s="173" t="str">
        <f>TEXT(CLEAN(TRIM($C2)),"??????")</f>
        <v xml:space="preserve">  8226</v>
      </c>
      <c r="H2" s="173"/>
      <c r="I2" s="173">
        <v>1</v>
      </c>
      <c r="J2" s="173" t="s">
        <v>47</v>
      </c>
      <c r="K2" s="173" t="s">
        <v>48</v>
      </c>
      <c r="L2" s="174" t="str">
        <f>IF(ISERROR(MATCH(TEXT($C2,"??????"),'Ent. Datos'!$V$6:$V$1015,0)),"","FOUND")</f>
        <v/>
      </c>
      <c r="N2" s="175" t="s">
        <v>366</v>
      </c>
    </row>
    <row r="3" spans="2:14" x14ac:dyDescent="0.25">
      <c r="B3" s="172" t="s">
        <v>36</v>
      </c>
      <c r="C3" s="172" t="s">
        <v>232</v>
      </c>
      <c r="D3" s="173" t="s">
        <v>45</v>
      </c>
      <c r="E3" s="173"/>
      <c r="F3" s="173" t="s">
        <v>46</v>
      </c>
      <c r="G3" s="173" t="str">
        <f t="shared" ref="G3:G41" si="0">TEXT(CLEAN(TRIM($C3)),"??????")</f>
        <v xml:space="preserve">  8249</v>
      </c>
      <c r="H3" s="173"/>
      <c r="I3" s="173">
        <v>1</v>
      </c>
      <c r="J3" s="173" t="s">
        <v>47</v>
      </c>
      <c r="K3" s="173" t="s">
        <v>48</v>
      </c>
      <c r="L3" s="174" t="str">
        <f>IF(ISERROR(MATCH(TEXT($C3,"??????"),'Ent. Datos'!$V$6:$V$1015,0)),"","FOUND")</f>
        <v/>
      </c>
      <c r="N3" s="175" t="s">
        <v>367</v>
      </c>
    </row>
    <row r="4" spans="2:14" x14ac:dyDescent="0.25">
      <c r="B4" s="172" t="s">
        <v>37</v>
      </c>
      <c r="C4" s="172" t="s">
        <v>227</v>
      </c>
      <c r="D4" s="173" t="s">
        <v>49</v>
      </c>
      <c r="E4" s="173"/>
      <c r="F4" s="173" t="s">
        <v>46</v>
      </c>
      <c r="G4" s="173" t="str">
        <f t="shared" si="0"/>
        <v xml:space="preserve">   112</v>
      </c>
      <c r="H4" s="173"/>
      <c r="I4" s="173">
        <v>1</v>
      </c>
      <c r="J4" s="173" t="s">
        <v>47</v>
      </c>
      <c r="K4" s="173" t="s">
        <v>50</v>
      </c>
      <c r="L4" s="174" t="str">
        <f>IF(ISERROR(MATCH(TEXT($C4,"??????"),'Ent. Datos'!$V$6:$V$1015,0)),"","FOUND")</f>
        <v/>
      </c>
      <c r="N4" s="175" t="s">
        <v>368</v>
      </c>
    </row>
    <row r="5" spans="2:14" x14ac:dyDescent="0.25">
      <c r="B5" s="172" t="s">
        <v>40</v>
      </c>
      <c r="C5" s="172" t="s">
        <v>86</v>
      </c>
      <c r="D5" s="173" t="s">
        <v>45</v>
      </c>
      <c r="E5" s="173"/>
      <c r="F5" s="173" t="s">
        <v>46</v>
      </c>
      <c r="G5" s="173" t="str">
        <f t="shared" si="0"/>
        <v xml:space="preserve">  8381</v>
      </c>
      <c r="H5" s="173"/>
      <c r="I5" s="173">
        <v>2</v>
      </c>
      <c r="J5" s="173" t="s">
        <v>47</v>
      </c>
      <c r="K5" s="173" t="s">
        <v>48</v>
      </c>
      <c r="L5" s="174" t="str">
        <f>IF(ISERROR(MATCH(TEXT($C5,"??????"),'Ent. Datos'!$V$6:$V$1015,0)),"","FOUND")</f>
        <v/>
      </c>
      <c r="N5" s="175" t="s">
        <v>417</v>
      </c>
    </row>
    <row r="6" spans="2:14" x14ac:dyDescent="0.25">
      <c r="B6" s="172" t="s">
        <v>38</v>
      </c>
      <c r="C6" s="172" t="s">
        <v>103</v>
      </c>
      <c r="D6" s="173" t="s">
        <v>45</v>
      </c>
      <c r="E6" s="173"/>
      <c r="F6" s="173" t="s">
        <v>46</v>
      </c>
      <c r="G6" s="173" t="str">
        <f t="shared" si="0"/>
        <v xml:space="preserve">  8198</v>
      </c>
      <c r="H6" s="173"/>
      <c r="I6" s="173">
        <v>2</v>
      </c>
      <c r="J6" s="173" t="s">
        <v>47</v>
      </c>
      <c r="K6" s="173" t="s">
        <v>48</v>
      </c>
      <c r="L6" s="174" t="str">
        <f>IF(ISERROR(MATCH(TEXT($C6,"??????"),'Ent. Datos'!$V$6:$V$1015,0)),"","FOUND")</f>
        <v/>
      </c>
      <c r="N6" s="175" t="s">
        <v>418</v>
      </c>
    </row>
    <row r="7" spans="2:14" x14ac:dyDescent="0.25">
      <c r="B7" s="172" t="s">
        <v>11</v>
      </c>
      <c r="C7" s="172" t="s">
        <v>131</v>
      </c>
      <c r="D7" s="173" t="s">
        <v>45</v>
      </c>
      <c r="E7" s="173"/>
      <c r="F7" s="173" t="s">
        <v>46</v>
      </c>
      <c r="G7" s="173" t="str">
        <f t="shared" si="0"/>
        <v xml:space="preserve">  8816</v>
      </c>
      <c r="H7" s="173"/>
      <c r="I7" s="173">
        <v>2</v>
      </c>
      <c r="J7" s="173" t="s">
        <v>47</v>
      </c>
      <c r="K7" s="173" t="s">
        <v>48</v>
      </c>
      <c r="L7" s="174" t="str">
        <f>IF(ISERROR(MATCH(TEXT($C7,"??????"),'Ent. Datos'!$V$6:$V$1015,0)),"","FOUND")</f>
        <v/>
      </c>
    </row>
    <row r="8" spans="2:14" x14ac:dyDescent="0.25">
      <c r="B8" s="172" t="s">
        <v>11</v>
      </c>
      <c r="C8" s="172" t="s">
        <v>174</v>
      </c>
      <c r="D8" s="173" t="s">
        <v>45</v>
      </c>
      <c r="E8" s="173"/>
      <c r="F8" s="173" t="s">
        <v>46</v>
      </c>
      <c r="G8" s="173" t="str">
        <f t="shared" si="0"/>
        <v xml:space="preserve">  5884</v>
      </c>
      <c r="H8" s="173"/>
      <c r="I8" s="173">
        <v>2</v>
      </c>
      <c r="J8" s="173" t="s">
        <v>47</v>
      </c>
      <c r="K8" s="173" t="s">
        <v>48</v>
      </c>
      <c r="L8" s="174" t="str">
        <f>IF(ISERROR(MATCH(TEXT($C8,"??????"),'Ent. Datos'!$V$6:$V$1015,0)),"","FOUND")</f>
        <v/>
      </c>
    </row>
    <row r="9" spans="2:14" x14ac:dyDescent="0.25">
      <c r="B9" s="172" t="s">
        <v>38</v>
      </c>
      <c r="C9" s="172" t="s">
        <v>181</v>
      </c>
      <c r="D9" s="173" t="s">
        <v>49</v>
      </c>
      <c r="E9" s="173"/>
      <c r="F9" s="173" t="s">
        <v>46</v>
      </c>
      <c r="G9" s="173" t="str">
        <f t="shared" si="0"/>
        <v xml:space="preserve">    50</v>
      </c>
      <c r="H9" s="173"/>
      <c r="I9" s="173">
        <v>2</v>
      </c>
      <c r="J9" s="173" t="s">
        <v>47</v>
      </c>
      <c r="K9" s="173" t="s">
        <v>50</v>
      </c>
      <c r="L9" s="174" t="str">
        <f>IF(ISERROR(MATCH(TEXT($C9,"??????"),'Ent. Datos'!$V$6:$V$1015,0)),"","FOUND")</f>
        <v/>
      </c>
    </row>
    <row r="10" spans="2:14" x14ac:dyDescent="0.25">
      <c r="B10" s="172" t="s">
        <v>36</v>
      </c>
      <c r="C10" s="172" t="s">
        <v>187</v>
      </c>
      <c r="D10" s="173" t="s">
        <v>49</v>
      </c>
      <c r="E10" s="173"/>
      <c r="F10" s="173" t="s">
        <v>46</v>
      </c>
      <c r="G10" s="173" t="str">
        <f t="shared" si="0"/>
        <v xml:space="preserve">   125</v>
      </c>
      <c r="H10" s="173"/>
      <c r="I10" s="173">
        <v>2</v>
      </c>
      <c r="J10" s="173" t="s">
        <v>47</v>
      </c>
      <c r="K10" s="173" t="s">
        <v>50</v>
      </c>
      <c r="L10" s="174" t="str">
        <f>IF(ISERROR(MATCH(TEXT($C10,"??????"),'Ent. Datos'!$V$6:$V$1015,0)),"","FOUND")</f>
        <v/>
      </c>
    </row>
    <row r="11" spans="2:14" x14ac:dyDescent="0.25">
      <c r="B11" s="172" t="s">
        <v>11</v>
      </c>
      <c r="C11" s="172">
        <v>15</v>
      </c>
      <c r="D11" s="173" t="s">
        <v>49</v>
      </c>
      <c r="E11" s="173"/>
      <c r="F11" s="173" t="s">
        <v>46</v>
      </c>
      <c r="G11" s="173" t="str">
        <f t="shared" si="0"/>
        <v xml:space="preserve">    15</v>
      </c>
      <c r="H11" s="173" t="s">
        <v>305</v>
      </c>
      <c r="I11" s="173">
        <v>3</v>
      </c>
      <c r="J11" s="173" t="s">
        <v>47</v>
      </c>
      <c r="K11" s="173" t="s">
        <v>50</v>
      </c>
      <c r="L11" s="174" t="str">
        <f>IF(ISERROR(MATCH(TEXT($C11,"??????"),'Ent. Datos'!$V$6:$V$1015,0)),"","FOUND")</f>
        <v/>
      </c>
    </row>
    <row r="12" spans="2:14" x14ac:dyDescent="0.25">
      <c r="B12" s="172" t="s">
        <v>38</v>
      </c>
      <c r="C12" s="172" t="s">
        <v>109</v>
      </c>
      <c r="D12" s="173" t="s">
        <v>49</v>
      </c>
      <c r="E12" s="173"/>
      <c r="F12" s="173" t="s">
        <v>46</v>
      </c>
      <c r="G12" s="173" t="str">
        <f t="shared" si="0"/>
        <v xml:space="preserve">    42</v>
      </c>
      <c r="H12" s="173"/>
      <c r="I12" s="173">
        <v>3</v>
      </c>
      <c r="J12" s="173" t="s">
        <v>47</v>
      </c>
      <c r="K12" s="173" t="s">
        <v>50</v>
      </c>
      <c r="L12" s="174" t="str">
        <f>IF(ISERROR(MATCH(TEXT($C12,"??????"),'Ent. Datos'!$V$6:$V$1015,0)),"","FOUND")</f>
        <v/>
      </c>
    </row>
    <row r="13" spans="2:14" x14ac:dyDescent="0.25">
      <c r="B13" s="172" t="s">
        <v>11</v>
      </c>
      <c r="C13" s="172" t="s">
        <v>121</v>
      </c>
      <c r="D13" s="173" t="s">
        <v>49</v>
      </c>
      <c r="E13" s="173"/>
      <c r="F13" s="173" t="s">
        <v>46</v>
      </c>
      <c r="G13" s="173" t="str">
        <f t="shared" si="0"/>
        <v xml:space="preserve">    68</v>
      </c>
      <c r="H13" s="173" t="s">
        <v>415</v>
      </c>
      <c r="I13" s="173">
        <v>3</v>
      </c>
      <c r="J13" s="173" t="s">
        <v>47</v>
      </c>
      <c r="K13" s="173" t="s">
        <v>50</v>
      </c>
      <c r="L13" s="176" t="s">
        <v>365</v>
      </c>
      <c r="M13" s="231" t="s">
        <v>374</v>
      </c>
    </row>
    <row r="14" spans="2:14" x14ac:dyDescent="0.25">
      <c r="B14" s="172" t="s">
        <v>38</v>
      </c>
      <c r="C14" s="172" t="s">
        <v>141</v>
      </c>
      <c r="D14" s="173" t="s">
        <v>49</v>
      </c>
      <c r="E14" s="173"/>
      <c r="F14" s="173" t="s">
        <v>46</v>
      </c>
      <c r="G14" s="173" t="str">
        <f t="shared" si="0"/>
        <v xml:space="preserve">    74</v>
      </c>
      <c r="H14" s="173"/>
      <c r="I14" s="173">
        <v>3</v>
      </c>
      <c r="J14" s="173" t="s">
        <v>47</v>
      </c>
      <c r="K14" s="173" t="s">
        <v>50</v>
      </c>
      <c r="L14" s="174" t="s">
        <v>365</v>
      </c>
    </row>
    <row r="15" spans="2:14" x14ac:dyDescent="0.25">
      <c r="B15" s="172" t="s">
        <v>38</v>
      </c>
      <c r="C15" s="172" t="s">
        <v>195</v>
      </c>
      <c r="D15" s="173" t="s">
        <v>49</v>
      </c>
      <c r="E15" s="173"/>
      <c r="F15" s="173" t="s">
        <v>46</v>
      </c>
      <c r="G15" s="173" t="str">
        <f t="shared" si="0"/>
        <v xml:space="preserve">    75</v>
      </c>
      <c r="H15" s="173"/>
      <c r="I15" s="173">
        <v>3</v>
      </c>
      <c r="J15" s="173" t="s">
        <v>47</v>
      </c>
      <c r="K15" s="173" t="s">
        <v>50</v>
      </c>
      <c r="L15" s="174" t="str">
        <f>IF(ISERROR(MATCH(TEXT($C15,"??????"),'Ent. Datos'!$V$6:$V$1015,0)),"","FOUND")</f>
        <v/>
      </c>
    </row>
    <row r="16" spans="2:14" x14ac:dyDescent="0.25">
      <c r="B16" s="172" t="s">
        <v>38</v>
      </c>
      <c r="C16" s="172" t="s">
        <v>90</v>
      </c>
      <c r="D16" s="173" t="s">
        <v>49</v>
      </c>
      <c r="E16" s="173"/>
      <c r="F16" s="173" t="s">
        <v>46</v>
      </c>
      <c r="G16" s="173" t="str">
        <f t="shared" si="0"/>
        <v xml:space="preserve">    89</v>
      </c>
      <c r="H16" s="173"/>
      <c r="I16" s="173">
        <v>3</v>
      </c>
      <c r="J16" s="173" t="s">
        <v>47</v>
      </c>
      <c r="K16" s="173" t="s">
        <v>50</v>
      </c>
      <c r="L16" s="176" t="s">
        <v>365</v>
      </c>
    </row>
    <row r="17" spans="2:13" x14ac:dyDescent="0.25">
      <c r="B17" s="172" t="s">
        <v>38</v>
      </c>
      <c r="C17" s="172" t="s">
        <v>179</v>
      </c>
      <c r="D17" s="173" t="s">
        <v>49</v>
      </c>
      <c r="E17" s="173"/>
      <c r="F17" s="173" t="s">
        <v>46</v>
      </c>
      <c r="G17" s="173" t="str">
        <f t="shared" si="0"/>
        <v xml:space="preserve">    94</v>
      </c>
      <c r="H17" s="173"/>
      <c r="I17" s="173">
        <v>3</v>
      </c>
      <c r="J17" s="173" t="s">
        <v>47</v>
      </c>
      <c r="K17" s="173" t="s">
        <v>50</v>
      </c>
      <c r="L17" s="176" t="s">
        <v>365</v>
      </c>
    </row>
    <row r="18" spans="2:13" x14ac:dyDescent="0.25">
      <c r="B18" s="172" t="s">
        <v>38</v>
      </c>
      <c r="C18" s="172">
        <v>99</v>
      </c>
      <c r="D18" s="173" t="s">
        <v>49</v>
      </c>
      <c r="E18" s="173"/>
      <c r="F18" s="173" t="s">
        <v>46</v>
      </c>
      <c r="G18" s="173" t="str">
        <f t="shared" si="0"/>
        <v xml:space="preserve">    99</v>
      </c>
      <c r="H18" s="173"/>
      <c r="I18" s="173">
        <v>3</v>
      </c>
      <c r="J18" s="173" t="s">
        <v>47</v>
      </c>
      <c r="K18" s="173" t="s">
        <v>50</v>
      </c>
      <c r="L18" s="176" t="s">
        <v>365</v>
      </c>
    </row>
    <row r="19" spans="2:13" x14ac:dyDescent="0.25">
      <c r="B19" s="172" t="s">
        <v>11</v>
      </c>
      <c r="C19" s="172" t="s">
        <v>159</v>
      </c>
      <c r="D19" s="173" t="s">
        <v>49</v>
      </c>
      <c r="E19" s="173"/>
      <c r="F19" s="173" t="s">
        <v>46</v>
      </c>
      <c r="G19" s="173" t="str">
        <f t="shared" si="0"/>
        <v xml:space="preserve">   101</v>
      </c>
      <c r="H19" s="173" t="s">
        <v>305</v>
      </c>
      <c r="I19" s="173">
        <v>3</v>
      </c>
      <c r="J19" s="173" t="s">
        <v>47</v>
      </c>
      <c r="K19" s="173" t="s">
        <v>50</v>
      </c>
      <c r="L19" s="174" t="str">
        <f>IF(ISERROR(MATCH(TEXT($C19,"??????"),'Ent. Datos'!$V$6:$V$1015,0)),"","FOUND")</f>
        <v/>
      </c>
      <c r="M19" t="str">
        <f>IF(ISERROR(MATCH(TEXT($C23,"??????"),'Ent. Datos'!$V$6:$V$1015,0)),"","FOUND")</f>
        <v/>
      </c>
    </row>
    <row r="20" spans="2:13" x14ac:dyDescent="0.25">
      <c r="B20" s="172" t="s">
        <v>37</v>
      </c>
      <c r="C20" s="172" t="s">
        <v>199</v>
      </c>
      <c r="D20" s="173" t="s">
        <v>49</v>
      </c>
      <c r="E20" s="173"/>
      <c r="F20" s="173" t="s">
        <v>46</v>
      </c>
      <c r="G20" s="173" t="str">
        <f t="shared" si="0"/>
        <v xml:space="preserve">   102</v>
      </c>
      <c r="H20" s="173"/>
      <c r="I20" s="173">
        <v>3</v>
      </c>
      <c r="J20" s="173" t="s">
        <v>47</v>
      </c>
      <c r="K20" s="173" t="s">
        <v>50</v>
      </c>
      <c r="L20" s="174" t="str">
        <f>IF(ISERROR(MATCH(TEXT($C20,"??????"),'Ent. Datos'!$V$6:$V$1015,0)),"","FOUND")</f>
        <v/>
      </c>
    </row>
    <row r="21" spans="2:13" x14ac:dyDescent="0.25">
      <c r="B21" s="172" t="s">
        <v>11</v>
      </c>
      <c r="C21" s="172">
        <v>119</v>
      </c>
      <c r="D21" s="173" t="s">
        <v>49</v>
      </c>
      <c r="E21" s="173"/>
      <c r="F21" s="173" t="s">
        <v>46</v>
      </c>
      <c r="G21" s="173" t="str">
        <f t="shared" si="0"/>
        <v xml:space="preserve">   119</v>
      </c>
      <c r="H21" s="173" t="s">
        <v>305</v>
      </c>
      <c r="I21" s="173">
        <v>3</v>
      </c>
      <c r="J21" s="173" t="s">
        <v>47</v>
      </c>
      <c r="K21" s="173" t="s">
        <v>50</v>
      </c>
      <c r="L21" s="174" t="str">
        <f>IF(ISERROR(MATCH(TEXT($C21,"??????"),'Ent. Datos'!$V$6:$V$1015,0)),"","FOUND")</f>
        <v/>
      </c>
    </row>
    <row r="22" spans="2:13" x14ac:dyDescent="0.25">
      <c r="B22" s="172" t="s">
        <v>36</v>
      </c>
      <c r="C22" s="172">
        <v>122</v>
      </c>
      <c r="D22" s="173" t="s">
        <v>49</v>
      </c>
      <c r="E22" s="173"/>
      <c r="F22" s="173" t="s">
        <v>46</v>
      </c>
      <c r="G22" s="173" t="str">
        <f t="shared" si="0"/>
        <v xml:space="preserve">   122</v>
      </c>
      <c r="H22" s="173"/>
      <c r="I22" s="173">
        <v>3</v>
      </c>
      <c r="J22" s="173" t="s">
        <v>47</v>
      </c>
      <c r="K22" s="173" t="s">
        <v>50</v>
      </c>
      <c r="L22" s="174" t="str">
        <f>IF(ISERROR(MATCH(TEXT($C22,"??????"),'Ent. Datos'!$V$6:$V$1015,0)),"","FOUND")</f>
        <v/>
      </c>
    </row>
    <row r="23" spans="2:13" x14ac:dyDescent="0.25">
      <c r="B23" s="172" t="s">
        <v>36</v>
      </c>
      <c r="C23" s="172">
        <v>123</v>
      </c>
      <c r="D23" s="173" t="s">
        <v>49</v>
      </c>
      <c r="E23" s="173"/>
      <c r="F23" s="173" t="s">
        <v>46</v>
      </c>
      <c r="G23" s="173" t="str">
        <f t="shared" si="0"/>
        <v xml:space="preserve">   123</v>
      </c>
      <c r="H23" s="173"/>
      <c r="I23" s="173">
        <v>3</v>
      </c>
      <c r="J23" s="173" t="s">
        <v>47</v>
      </c>
      <c r="K23" s="173" t="s">
        <v>50</v>
      </c>
      <c r="L23" s="174" t="str">
        <f>IF(ISERROR(MATCH(TEXT($C23,"??????"),'Ent. Datos'!$V$6:$V$1015,0)),"","FOUND")</f>
        <v/>
      </c>
    </row>
    <row r="24" spans="2:13" x14ac:dyDescent="0.25">
      <c r="B24" s="172" t="s">
        <v>11</v>
      </c>
      <c r="C24" s="172">
        <v>124</v>
      </c>
      <c r="D24" s="173" t="s">
        <v>49</v>
      </c>
      <c r="E24" s="173"/>
      <c r="F24" s="173" t="s">
        <v>46</v>
      </c>
      <c r="G24" s="173" t="str">
        <f t="shared" si="0"/>
        <v xml:space="preserve">   124</v>
      </c>
      <c r="H24" s="173" t="s">
        <v>305</v>
      </c>
      <c r="I24" s="173">
        <v>3</v>
      </c>
      <c r="J24" s="173" t="s">
        <v>47</v>
      </c>
      <c r="K24" s="173" t="s">
        <v>50</v>
      </c>
      <c r="L24" s="174" t="str">
        <f>IF(ISERROR(MATCH(TEXT($C24,"??????"),'Ent. Datos'!$V$6:$V$1015,0)),"","FOUND")</f>
        <v/>
      </c>
    </row>
    <row r="25" spans="2:13" x14ac:dyDescent="0.25">
      <c r="B25" s="172" t="s">
        <v>11</v>
      </c>
      <c r="C25" s="172">
        <v>126</v>
      </c>
      <c r="D25" s="173" t="s">
        <v>49</v>
      </c>
      <c r="E25" s="173"/>
      <c r="F25" s="173" t="s">
        <v>46</v>
      </c>
      <c r="G25" s="173" t="str">
        <f t="shared" si="0"/>
        <v xml:space="preserve">   126</v>
      </c>
      <c r="H25" s="173" t="s">
        <v>305</v>
      </c>
      <c r="I25" s="173">
        <v>3</v>
      </c>
      <c r="J25" s="173" t="s">
        <v>47</v>
      </c>
      <c r="K25" s="173" t="s">
        <v>50</v>
      </c>
      <c r="L25" s="174" t="str">
        <f>IF(ISERROR(MATCH(TEXT($C25,"??????"),'Ent. Datos'!$V$6:$V$1015,0)),"","FOUND")</f>
        <v/>
      </c>
    </row>
    <row r="26" spans="2:13" x14ac:dyDescent="0.25">
      <c r="B26" s="172" t="s">
        <v>37</v>
      </c>
      <c r="C26" s="172" t="s">
        <v>203</v>
      </c>
      <c r="D26" s="173" t="s">
        <v>45</v>
      </c>
      <c r="E26" s="173"/>
      <c r="F26" s="173" t="s">
        <v>46</v>
      </c>
      <c r="G26" s="173" t="str">
        <f t="shared" si="0"/>
        <v xml:space="preserve">  2403</v>
      </c>
      <c r="H26" s="173"/>
      <c r="I26" s="173">
        <v>3</v>
      </c>
      <c r="J26" s="173" t="s">
        <v>47</v>
      </c>
      <c r="K26" s="173" t="s">
        <v>48</v>
      </c>
      <c r="L26" s="174" t="str">
        <f>IF(ISERROR(MATCH(TEXT($C26,"??????"),'Ent. Datos'!$V$6:$V$1015,0)),"","FOUND")</f>
        <v/>
      </c>
    </row>
    <row r="27" spans="2:13" x14ac:dyDescent="0.25">
      <c r="B27" s="172" t="s">
        <v>37</v>
      </c>
      <c r="C27" s="172" t="s">
        <v>231</v>
      </c>
      <c r="D27" s="173" t="s">
        <v>45</v>
      </c>
      <c r="E27" s="173"/>
      <c r="F27" s="173" t="s">
        <v>46</v>
      </c>
      <c r="G27" s="173" t="str">
        <f t="shared" si="0"/>
        <v xml:space="preserve">  8235</v>
      </c>
      <c r="H27" s="173"/>
      <c r="I27" s="173">
        <v>3</v>
      </c>
      <c r="J27" s="173" t="s">
        <v>47</v>
      </c>
      <c r="K27" s="173" t="s">
        <v>48</v>
      </c>
      <c r="L27" s="174" t="str">
        <f>IF(ISERROR(MATCH(TEXT($C27,"??????"),'Ent. Datos'!$V$6:$V$1015,0)),"","FOUND")</f>
        <v/>
      </c>
    </row>
    <row r="28" spans="2:13" x14ac:dyDescent="0.25">
      <c r="B28" s="172" t="s">
        <v>40</v>
      </c>
      <c r="C28" s="172" t="s">
        <v>207</v>
      </c>
      <c r="D28" s="173" t="s">
        <v>45</v>
      </c>
      <c r="E28" s="173"/>
      <c r="F28" s="173" t="s">
        <v>46</v>
      </c>
      <c r="G28" s="173" t="str">
        <f t="shared" si="0"/>
        <v xml:space="preserve">  8290</v>
      </c>
      <c r="H28" s="173"/>
      <c r="I28" s="173">
        <v>3</v>
      </c>
      <c r="J28" s="173" t="s">
        <v>47</v>
      </c>
      <c r="K28" s="173" t="s">
        <v>48</v>
      </c>
      <c r="L28" s="174" t="str">
        <f>IF(ISERROR(MATCH(TEXT($C28,"??????"),'Ent. Datos'!$V$6:$V$1015,0)),"","FOUND")</f>
        <v/>
      </c>
    </row>
    <row r="29" spans="2:13" x14ac:dyDescent="0.25">
      <c r="B29" s="172" t="s">
        <v>38</v>
      </c>
      <c r="C29" s="172" t="s">
        <v>233</v>
      </c>
      <c r="D29" s="173" t="s">
        <v>45</v>
      </c>
      <c r="E29" s="173"/>
      <c r="F29" s="173" t="s">
        <v>46</v>
      </c>
      <c r="G29" s="173" t="str">
        <f t="shared" si="0"/>
        <v xml:space="preserve">  8298</v>
      </c>
      <c r="H29" s="173"/>
      <c r="I29" s="173">
        <v>3</v>
      </c>
      <c r="J29" s="173" t="s">
        <v>47</v>
      </c>
      <c r="K29" s="173" t="s">
        <v>48</v>
      </c>
      <c r="L29" s="174" t="s">
        <v>366</v>
      </c>
      <c r="M29" s="173" t="s">
        <v>419</v>
      </c>
    </row>
    <row r="30" spans="2:13" x14ac:dyDescent="0.25">
      <c r="B30" s="172" t="s">
        <v>11</v>
      </c>
      <c r="C30" s="172">
        <v>8408</v>
      </c>
      <c r="D30" s="173" t="s">
        <v>45</v>
      </c>
      <c r="E30" s="173"/>
      <c r="F30" s="173" t="s">
        <v>46</v>
      </c>
      <c r="G30" s="173" t="str">
        <f t="shared" si="0"/>
        <v xml:space="preserve">  8408</v>
      </c>
      <c r="H30" s="173"/>
      <c r="I30" s="173">
        <v>3</v>
      </c>
      <c r="J30" s="173" t="s">
        <v>47</v>
      </c>
      <c r="K30" s="173" t="s">
        <v>48</v>
      </c>
      <c r="L30" s="174" t="str">
        <f>IF(ISERROR(MATCH(TEXT($C30,"??????"),'Ent. Datos'!$V$6:$V$1015,0)),"","FOUND")</f>
        <v/>
      </c>
    </row>
    <row r="31" spans="2:13" x14ac:dyDescent="0.25">
      <c r="B31" s="172" t="s">
        <v>202</v>
      </c>
      <c r="C31" s="172" t="s">
        <v>160</v>
      </c>
      <c r="D31" s="173" t="s">
        <v>45</v>
      </c>
      <c r="E31" s="173"/>
      <c r="F31" s="173" t="s">
        <v>51</v>
      </c>
      <c r="G31" s="173" t="str">
        <f t="shared" si="0"/>
        <v xml:space="preserve">  8410</v>
      </c>
      <c r="H31" s="173"/>
      <c r="I31" s="173">
        <v>3</v>
      </c>
      <c r="J31" s="173" t="s">
        <v>47</v>
      </c>
      <c r="K31" s="173" t="s">
        <v>48</v>
      </c>
      <c r="L31" s="174" t="str">
        <f>IF(ISERROR(MATCH(TEXT($C31,"??????"),'Ent. Datos'!$V$6:$V$1015,0)),"","FOUND")</f>
        <v/>
      </c>
    </row>
    <row r="32" spans="2:13" x14ac:dyDescent="0.25">
      <c r="B32" s="172" t="s">
        <v>202</v>
      </c>
      <c r="C32" s="172">
        <v>8415</v>
      </c>
      <c r="D32" s="173" t="s">
        <v>45</v>
      </c>
      <c r="E32" s="173"/>
      <c r="F32" s="173" t="s">
        <v>46</v>
      </c>
      <c r="G32" s="173" t="str">
        <f t="shared" si="0"/>
        <v xml:space="preserve">  8415</v>
      </c>
      <c r="H32" s="173"/>
      <c r="I32" s="173">
        <v>3</v>
      </c>
      <c r="J32" s="173" t="s">
        <v>47</v>
      </c>
      <c r="K32" s="173" t="s">
        <v>48</v>
      </c>
      <c r="L32" s="174" t="s">
        <v>366</v>
      </c>
      <c r="M32" s="173" t="s">
        <v>419</v>
      </c>
    </row>
    <row r="33" spans="2:12" x14ac:dyDescent="0.25">
      <c r="B33" s="172" t="s">
        <v>37</v>
      </c>
      <c r="C33" s="172">
        <v>8439</v>
      </c>
      <c r="D33" s="173" t="s">
        <v>45</v>
      </c>
      <c r="E33" s="173"/>
      <c r="F33" s="173" t="s">
        <v>46</v>
      </c>
      <c r="G33" s="173" t="str">
        <f t="shared" si="0"/>
        <v xml:space="preserve">  8439</v>
      </c>
      <c r="H33" s="173"/>
      <c r="I33" s="173">
        <v>3</v>
      </c>
      <c r="J33" s="173" t="s">
        <v>47</v>
      </c>
      <c r="K33" s="173" t="s">
        <v>48</v>
      </c>
      <c r="L33" s="174" t="str">
        <f>IF(ISERROR(MATCH(TEXT($C33,"??????"),'Ent. Datos'!$V$6:$V$1015,0)),"","FOUND")</f>
        <v/>
      </c>
    </row>
    <row r="34" spans="2:12" x14ac:dyDescent="0.25">
      <c r="B34" s="172" t="s">
        <v>38</v>
      </c>
      <c r="C34" s="172" t="s">
        <v>115</v>
      </c>
      <c r="D34" s="173" t="s">
        <v>45</v>
      </c>
      <c r="E34" s="173"/>
      <c r="F34" s="173" t="s">
        <v>46</v>
      </c>
      <c r="G34" s="173" t="str">
        <f t="shared" si="0"/>
        <v xml:space="preserve">  8458</v>
      </c>
      <c r="H34" s="173"/>
      <c r="I34" s="173">
        <v>3</v>
      </c>
      <c r="J34" s="173" t="s">
        <v>47</v>
      </c>
      <c r="K34" s="173" t="s">
        <v>48</v>
      </c>
      <c r="L34" s="174" t="str">
        <f>IF(ISERROR(MATCH(TEXT($C34,"??????"),'Ent. Datos'!$V$6:$V$1015,0)),"","FOUND")</f>
        <v/>
      </c>
    </row>
    <row r="35" spans="2:12" x14ac:dyDescent="0.25">
      <c r="B35" s="172" t="s">
        <v>38</v>
      </c>
      <c r="C35" s="172" t="s">
        <v>118</v>
      </c>
      <c r="D35" s="173" t="s">
        <v>45</v>
      </c>
      <c r="E35" s="173"/>
      <c r="F35" s="173" t="s">
        <v>46</v>
      </c>
      <c r="G35" s="173" t="str">
        <f t="shared" si="0"/>
        <v xml:space="preserve">  8463</v>
      </c>
      <c r="H35" s="173"/>
      <c r="I35" s="173">
        <v>3</v>
      </c>
      <c r="J35" s="173" t="s">
        <v>47</v>
      </c>
      <c r="K35" s="173" t="s">
        <v>48</v>
      </c>
      <c r="L35" s="174" t="str">
        <f>IF(ISERROR(MATCH(TEXT($C35,"??????"),'Ent. Datos'!$V$6:$V$1015,0)),"","FOUND")</f>
        <v/>
      </c>
    </row>
    <row r="36" spans="2:12" x14ac:dyDescent="0.25">
      <c r="B36" s="172" t="s">
        <v>36</v>
      </c>
      <c r="C36" s="172">
        <v>8514</v>
      </c>
      <c r="D36" s="173" t="s">
        <v>45</v>
      </c>
      <c r="E36" s="173"/>
      <c r="F36" s="173" t="s">
        <v>46</v>
      </c>
      <c r="G36" s="173" t="str">
        <f t="shared" si="0"/>
        <v xml:space="preserve">  8514</v>
      </c>
      <c r="H36" s="173"/>
      <c r="I36" s="173">
        <v>3</v>
      </c>
      <c r="J36" s="173" t="s">
        <v>47</v>
      </c>
      <c r="K36" s="173" t="s">
        <v>48</v>
      </c>
      <c r="L36" s="174" t="str">
        <f>IF(ISERROR(MATCH(TEXT($C36,"??????"),'Ent. Datos'!$V$6:$V$1015,0)),"","FOUND")</f>
        <v/>
      </c>
    </row>
    <row r="37" spans="2:12" x14ac:dyDescent="0.25">
      <c r="B37" s="172" t="s">
        <v>11</v>
      </c>
      <c r="C37" s="172" t="s">
        <v>208</v>
      </c>
      <c r="D37" s="173" t="s">
        <v>45</v>
      </c>
      <c r="E37" s="173"/>
      <c r="F37" s="173" t="s">
        <v>46</v>
      </c>
      <c r="G37" s="173" t="str">
        <f t="shared" si="0"/>
        <v xml:space="preserve">  8515</v>
      </c>
      <c r="H37" s="173"/>
      <c r="I37" s="173">
        <v>3</v>
      </c>
      <c r="J37" s="173" t="s">
        <v>47</v>
      </c>
      <c r="K37" s="173" t="s">
        <v>48</v>
      </c>
      <c r="L37" s="174" t="str">
        <f>IF(ISERROR(MATCH(TEXT($C37,"??????"),'Ent. Datos'!$V$6:$V$1015,0)),"","FOUND")</f>
        <v/>
      </c>
    </row>
    <row r="38" spans="2:12" x14ac:dyDescent="0.25">
      <c r="B38" s="172" t="s">
        <v>11</v>
      </c>
      <c r="C38" s="172" t="s">
        <v>209</v>
      </c>
      <c r="D38" s="173" t="s">
        <v>45</v>
      </c>
      <c r="E38" s="173"/>
      <c r="F38" s="173" t="s">
        <v>46</v>
      </c>
      <c r="G38" s="173" t="str">
        <f t="shared" si="0"/>
        <v xml:space="preserve">  8516</v>
      </c>
      <c r="H38" s="173"/>
      <c r="I38" s="173">
        <v>3</v>
      </c>
      <c r="J38" s="173" t="s">
        <v>47</v>
      </c>
      <c r="K38" s="173" t="s">
        <v>48</v>
      </c>
      <c r="L38" s="174" t="str">
        <f>IF(ISERROR(MATCH(TEXT($C38,"??????"),'Ent. Datos'!$V$6:$V$1015,0)),"","FOUND")</f>
        <v/>
      </c>
    </row>
    <row r="39" spans="2:12" x14ac:dyDescent="0.25">
      <c r="B39" s="172" t="s">
        <v>11</v>
      </c>
      <c r="C39" s="172">
        <v>8520</v>
      </c>
      <c r="D39" s="173" t="s">
        <v>45</v>
      </c>
      <c r="E39" s="173"/>
      <c r="F39" s="173" t="s">
        <v>46</v>
      </c>
      <c r="G39" s="173" t="str">
        <f t="shared" si="0"/>
        <v xml:space="preserve">  8520</v>
      </c>
      <c r="H39" s="173"/>
      <c r="I39" s="173">
        <v>3</v>
      </c>
      <c r="J39" s="173" t="s">
        <v>47</v>
      </c>
      <c r="K39" s="173" t="s">
        <v>48</v>
      </c>
      <c r="L39" s="174" t="str">
        <f>IF(ISERROR(MATCH(TEXT($C39,"??????"),'Ent. Datos'!$V$6:$V$1015,0)),"","FOUND")</f>
        <v/>
      </c>
    </row>
    <row r="40" spans="2:12" x14ac:dyDescent="0.25">
      <c r="B40" s="172" t="s">
        <v>11</v>
      </c>
      <c r="C40" s="172">
        <v>8524</v>
      </c>
      <c r="D40" s="173" t="s">
        <v>45</v>
      </c>
      <c r="E40" s="173"/>
      <c r="F40" s="173" t="s">
        <v>46</v>
      </c>
      <c r="G40" s="173" t="str">
        <f t="shared" si="0"/>
        <v xml:space="preserve">  8524</v>
      </c>
      <c r="H40" s="173"/>
      <c r="I40" s="173">
        <v>3</v>
      </c>
      <c r="J40" s="173" t="s">
        <v>47</v>
      </c>
      <c r="K40" s="173" t="s">
        <v>48</v>
      </c>
      <c r="L40" s="174" t="str">
        <f>IF(ISERROR(MATCH(TEXT($C40,"??????"),'Ent. Datos'!$V$6:$V$1015,0)),"","FOUND")</f>
        <v/>
      </c>
    </row>
    <row r="41" spans="2:12" x14ac:dyDescent="0.25">
      <c r="B41" s="172" t="s">
        <v>37</v>
      </c>
      <c r="C41" s="172" t="s">
        <v>64</v>
      </c>
      <c r="D41" s="173" t="s">
        <v>45</v>
      </c>
      <c r="E41" s="173"/>
      <c r="F41" s="173" t="s">
        <v>46</v>
      </c>
      <c r="G41" s="173" t="str">
        <f t="shared" si="0"/>
        <v xml:space="preserve">  8477</v>
      </c>
      <c r="H41" s="173"/>
      <c r="I41" s="173">
        <v>3</v>
      </c>
      <c r="J41" s="173" t="s">
        <v>47</v>
      </c>
      <c r="K41" s="173" t="s">
        <v>48</v>
      </c>
      <c r="L41" s="177" t="str">
        <f>IF(ISERROR(MATCH(TEXT($C41,"??????"),'Ent. Datos'!$V$6:$V$1015,0)),"","FOUND")</f>
        <v/>
      </c>
    </row>
  </sheetData>
  <autoFilter ref="B1:M41" xr:uid="{00000000-0001-0000-0400-000000000000}"/>
  <phoneticPr fontId="74" type="noConversion"/>
  <conditionalFormatting sqref="C2:C41">
    <cfRule type="expression" dxfId="11" priority="1">
      <formula>($L2="ENCONTRADO")</formula>
    </cfRule>
  </conditionalFormatting>
  <dataValidations count="1">
    <dataValidation type="list" allowBlank="1" showInputMessage="1" showErrorMessage="1" sqref="L2:L41" xr:uid="{00000000-0002-0000-0400-000000000000}">
      <formula1>$N$1:$N$6</formula1>
    </dataValidation>
  </dataValidations>
  <pageMargins left="0.70866141732283472" right="0.70866141732283472" top="0.74803149606299213" bottom="0.74803149606299213" header="0.31496062992125984" footer="0.31496062992125984"/>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X205"/>
  <sheetViews>
    <sheetView topLeftCell="A26" zoomScale="60" workbookViewId="0">
      <selection activeCell="F1" sqref="F1"/>
    </sheetView>
  </sheetViews>
  <sheetFormatPr defaultColWidth="10" defaultRowHeight="15" x14ac:dyDescent="0.25"/>
  <cols>
    <col min="2" max="2" width="17.42578125" hidden="1" customWidth="1"/>
    <col min="3" max="3" width="18.28515625" hidden="1" customWidth="1"/>
    <col min="4" max="4" width="32.7109375" customWidth="1"/>
    <col min="5" max="5" width="25.5703125" customWidth="1"/>
    <col min="6" max="6" width="27" customWidth="1"/>
    <col min="7" max="7" width="17.42578125" customWidth="1"/>
    <col min="8" max="8" width="17.42578125" hidden="1" customWidth="1"/>
    <col min="9" max="9" width="17.42578125" customWidth="1"/>
    <col min="10" max="10" width="15.85546875" customWidth="1"/>
    <col min="11" max="11" width="106.140625" customWidth="1"/>
    <col min="12" max="12" width="25.85546875" customWidth="1"/>
    <col min="13" max="13" width="20.140625" hidden="1" customWidth="1"/>
    <col min="14" max="14" width="5.28515625" hidden="1" customWidth="1"/>
    <col min="15" max="15" width="6.140625" hidden="1" customWidth="1"/>
    <col min="16" max="16" width="17.140625" hidden="1" customWidth="1"/>
    <col min="17" max="26" width="17.42578125" customWidth="1"/>
  </cols>
  <sheetData>
    <row r="1" spans="1:50" ht="43.5" customHeight="1" x14ac:dyDescent="0.5">
      <c r="A1" s="7"/>
      <c r="B1" s="178"/>
      <c r="C1" s="179"/>
      <c r="D1" s="178" t="s">
        <v>244</v>
      </c>
      <c r="E1" s="179"/>
      <c r="F1" s="180" t="s">
        <v>245</v>
      </c>
      <c r="G1" s="181"/>
      <c r="H1" s="182" t="s">
        <v>246</v>
      </c>
      <c r="I1" s="179"/>
      <c r="J1" s="179"/>
      <c r="K1" s="183" t="str">
        <f>'Ent. Datos'!$N$1</f>
        <v>v 3.0</v>
      </c>
      <c r="L1" s="179"/>
      <c r="N1" s="178"/>
      <c r="O1" s="7"/>
      <c r="P1" s="7"/>
      <c r="R1" s="7"/>
      <c r="S1" s="7"/>
      <c r="T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row>
    <row r="2" spans="1:50" ht="63.75" customHeight="1" x14ac:dyDescent="0.65">
      <c r="A2" s="7"/>
      <c r="B2" s="184" t="s">
        <v>247</v>
      </c>
      <c r="C2" s="185"/>
      <c r="D2" s="186"/>
      <c r="E2" s="186"/>
      <c r="F2" s="186"/>
      <c r="G2" s="186"/>
      <c r="H2" s="186"/>
      <c r="I2" s="186"/>
      <c r="J2" s="186"/>
      <c r="K2" s="187"/>
      <c r="L2" s="188"/>
      <c r="M2" s="186"/>
      <c r="N2" s="186"/>
      <c r="O2" s="186"/>
      <c r="P2" s="186"/>
      <c r="Q2" s="7"/>
      <c r="R2" s="7"/>
      <c r="S2" s="7"/>
      <c r="T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row>
    <row r="3" spans="1:50" ht="10.5" customHeight="1" x14ac:dyDescent="0.5">
      <c r="A3" s="7"/>
      <c r="B3" s="189"/>
      <c r="C3" s="189"/>
      <c r="D3" s="189"/>
      <c r="E3" s="189"/>
      <c r="F3" s="189"/>
      <c r="G3" s="189"/>
      <c r="H3" s="189"/>
      <c r="I3" s="189"/>
      <c r="J3" s="189"/>
      <c r="K3" s="190"/>
      <c r="L3" s="189"/>
      <c r="N3" s="191"/>
      <c r="O3" s="7"/>
      <c r="R3" s="7"/>
      <c r="S3" s="7"/>
      <c r="T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row>
    <row r="4" spans="1:50" s="7" customFormat="1" ht="91.5" customHeight="1" x14ac:dyDescent="0.4">
      <c r="A4" s="192"/>
      <c r="B4" s="193" t="s">
        <v>0</v>
      </c>
      <c r="C4" s="194" t="s">
        <v>1</v>
      </c>
      <c r="D4" s="194" t="s">
        <v>2</v>
      </c>
      <c r="E4" s="193" t="s">
        <v>3</v>
      </c>
      <c r="F4" s="194" t="s">
        <v>239</v>
      </c>
      <c r="G4" s="194" t="s">
        <v>248</v>
      </c>
      <c r="H4" s="194" t="s">
        <v>249</v>
      </c>
      <c r="I4" s="194" t="s">
        <v>6</v>
      </c>
      <c r="J4" s="195" t="s">
        <v>310</v>
      </c>
      <c r="K4" s="196" t="s">
        <v>260</v>
      </c>
      <c r="L4" s="195" t="s">
        <v>309</v>
      </c>
      <c r="M4" s="195" t="s">
        <v>7</v>
      </c>
      <c r="N4" s="195"/>
      <c r="O4" s="195"/>
      <c r="P4" s="195" t="s">
        <v>243</v>
      </c>
      <c r="Q4" s="196" t="s">
        <v>250</v>
      </c>
      <c r="R4" s="196" t="s">
        <v>251</v>
      </c>
      <c r="S4" s="196" t="s">
        <v>252</v>
      </c>
      <c r="T4" s="196" t="s">
        <v>253</v>
      </c>
      <c r="U4" s="196" t="s">
        <v>254</v>
      </c>
      <c r="V4" s="196" t="s">
        <v>255</v>
      </c>
      <c r="W4" s="196" t="s">
        <v>256</v>
      </c>
      <c r="X4" s="196" t="s">
        <v>257</v>
      </c>
      <c r="Y4" s="196" t="s">
        <v>258</v>
      </c>
      <c r="Z4" s="196" t="s">
        <v>259</v>
      </c>
    </row>
    <row r="5" spans="1:50" s="100" customFormat="1" ht="60" customHeight="1" x14ac:dyDescent="0.35">
      <c r="A5" s="197">
        <v>1</v>
      </c>
      <c r="B5" s="198"/>
      <c r="C5" s="199"/>
      <c r="D5" s="200"/>
      <c r="E5" s="201"/>
      <c r="F5" s="200"/>
      <c r="G5" s="200"/>
      <c r="H5" s="202"/>
      <c r="I5" s="203"/>
      <c r="J5" s="204"/>
      <c r="K5" s="200"/>
      <c r="L5" s="205"/>
      <c r="M5" s="206"/>
      <c r="N5" s="200"/>
      <c r="O5" s="200"/>
      <c r="P5" s="200"/>
      <c r="Q5" s="200"/>
      <c r="R5" s="200"/>
      <c r="S5" s="200"/>
      <c r="T5" s="200"/>
      <c r="U5" s="200"/>
      <c r="V5" s="200"/>
      <c r="W5" s="200"/>
      <c r="X5" s="200"/>
      <c r="Y5" s="200"/>
      <c r="Z5" s="200"/>
    </row>
    <row r="6" spans="1:50" s="100" customFormat="1" ht="60" customHeight="1" x14ac:dyDescent="0.35">
      <c r="A6" s="197">
        <v>2</v>
      </c>
      <c r="B6" s="198"/>
      <c r="C6" s="199"/>
      <c r="D6" s="200"/>
      <c r="E6" s="201"/>
      <c r="F6" s="200"/>
      <c r="G6" s="200"/>
      <c r="H6" s="200"/>
      <c r="I6" s="201"/>
      <c r="J6" s="204"/>
      <c r="K6" s="200"/>
      <c r="L6" s="207"/>
      <c r="M6" s="206"/>
      <c r="N6" s="200"/>
      <c r="O6" s="200"/>
      <c r="P6" s="200"/>
      <c r="Q6" s="200"/>
      <c r="R6" s="200"/>
      <c r="S6" s="200"/>
      <c r="T6" s="200"/>
      <c r="U6" s="200"/>
      <c r="V6" s="200"/>
      <c r="W6" s="200"/>
      <c r="X6" s="200"/>
      <c r="Y6" s="200"/>
      <c r="Z6" s="200"/>
    </row>
    <row r="7" spans="1:50" s="100" customFormat="1" ht="60" customHeight="1" x14ac:dyDescent="0.35">
      <c r="A7" s="197">
        <v>3</v>
      </c>
      <c r="B7" s="198"/>
      <c r="C7" s="199"/>
      <c r="D7" s="200"/>
      <c r="E7" s="201"/>
      <c r="F7" s="200"/>
      <c r="G7" s="200"/>
      <c r="H7" s="200"/>
      <c r="I7" s="201"/>
      <c r="J7" s="204"/>
      <c r="K7" s="200"/>
      <c r="L7" s="207"/>
      <c r="M7" s="206"/>
      <c r="N7" s="200"/>
      <c r="O7" s="200"/>
      <c r="P7" s="200"/>
      <c r="Q7" s="200"/>
      <c r="R7" s="200"/>
      <c r="S7" s="200"/>
      <c r="T7" s="200"/>
      <c r="U7" s="200"/>
      <c r="V7" s="200"/>
      <c r="W7" s="200"/>
      <c r="X7" s="200"/>
      <c r="Y7" s="200"/>
      <c r="Z7" s="200"/>
    </row>
    <row r="8" spans="1:50" s="100" customFormat="1" ht="60" customHeight="1" x14ac:dyDescent="0.35">
      <c r="A8" s="197">
        <v>4</v>
      </c>
      <c r="B8" s="198"/>
      <c r="C8" s="199"/>
      <c r="D8" s="200"/>
      <c r="E8" s="201"/>
      <c r="F8" s="200"/>
      <c r="G8" s="200"/>
      <c r="H8" s="200"/>
      <c r="I8" s="201"/>
      <c r="J8" s="204"/>
      <c r="K8" s="200"/>
      <c r="L8" s="207"/>
      <c r="M8" s="206"/>
      <c r="N8" s="200"/>
      <c r="O8" s="200"/>
      <c r="P8" s="200"/>
      <c r="Q8" s="200"/>
      <c r="R8" s="200"/>
      <c r="S8" s="200"/>
      <c r="T8" s="200"/>
      <c r="U8" s="200"/>
      <c r="V8" s="200"/>
      <c r="W8" s="200"/>
      <c r="X8" s="200"/>
      <c r="Y8" s="200"/>
      <c r="Z8" s="200"/>
    </row>
    <row r="9" spans="1:50" s="100" customFormat="1" ht="60" customHeight="1" x14ac:dyDescent="0.35">
      <c r="A9" s="197">
        <v>5</v>
      </c>
      <c r="B9" s="198"/>
      <c r="C9" s="199"/>
      <c r="D9" s="200"/>
      <c r="E9" s="201"/>
      <c r="F9" s="200"/>
      <c r="G9" s="200"/>
      <c r="H9" s="200"/>
      <c r="I9" s="201"/>
      <c r="J9" s="204"/>
      <c r="K9" s="200"/>
      <c r="L9" s="207"/>
      <c r="M9" s="206"/>
      <c r="N9" s="200"/>
      <c r="O9" s="200"/>
      <c r="P9" s="200"/>
      <c r="Q9" s="200"/>
      <c r="R9" s="200"/>
      <c r="S9" s="200"/>
      <c r="T9" s="200"/>
      <c r="U9" s="200"/>
      <c r="V9" s="200"/>
      <c r="W9" s="200"/>
      <c r="X9" s="200"/>
      <c r="Y9" s="200"/>
      <c r="Z9" s="200"/>
    </row>
    <row r="10" spans="1:50" s="100" customFormat="1" ht="60" customHeight="1" x14ac:dyDescent="0.35">
      <c r="A10" s="197">
        <v>6</v>
      </c>
      <c r="B10" s="198"/>
      <c r="C10" s="199"/>
      <c r="D10" s="200"/>
      <c r="E10" s="201"/>
      <c r="F10" s="200"/>
      <c r="G10" s="200"/>
      <c r="H10" s="200"/>
      <c r="I10" s="201"/>
      <c r="J10" s="204"/>
      <c r="K10" s="200"/>
      <c r="L10" s="207"/>
      <c r="M10" s="206"/>
      <c r="N10" s="200"/>
      <c r="O10" s="200"/>
      <c r="P10" s="200"/>
      <c r="Q10" s="200"/>
      <c r="R10" s="200"/>
      <c r="S10" s="200"/>
      <c r="T10" s="200"/>
      <c r="U10" s="200"/>
      <c r="V10" s="200"/>
      <c r="W10" s="200"/>
      <c r="X10" s="200"/>
      <c r="Y10" s="200"/>
      <c r="Z10" s="200"/>
    </row>
    <row r="11" spans="1:50" s="100" customFormat="1" ht="60" customHeight="1" x14ac:dyDescent="0.35">
      <c r="A11" s="197">
        <v>7</v>
      </c>
      <c r="B11" s="198"/>
      <c r="C11" s="199"/>
      <c r="D11" s="200"/>
      <c r="E11" s="201"/>
      <c r="F11" s="200"/>
      <c r="G11" s="200"/>
      <c r="H11" s="200"/>
      <c r="I11" s="201"/>
      <c r="J11" s="204"/>
      <c r="K11" s="200"/>
      <c r="L11" s="207"/>
      <c r="M11" s="206"/>
      <c r="N11" s="200"/>
      <c r="O11" s="200"/>
      <c r="P11" s="200"/>
      <c r="Q11" s="200"/>
      <c r="R11" s="200"/>
      <c r="S11" s="200"/>
      <c r="T11" s="200"/>
      <c r="U11" s="200"/>
      <c r="V11" s="200"/>
      <c r="W11" s="200"/>
      <c r="X11" s="200"/>
      <c r="Y11" s="200"/>
      <c r="Z11" s="200"/>
    </row>
    <row r="12" spans="1:50" s="100" customFormat="1" ht="60" customHeight="1" x14ac:dyDescent="0.35">
      <c r="A12" s="197">
        <v>8</v>
      </c>
      <c r="B12" s="198"/>
      <c r="C12" s="199"/>
      <c r="D12" s="200"/>
      <c r="E12" s="201"/>
      <c r="F12" s="200"/>
      <c r="G12" s="200"/>
      <c r="H12" s="200"/>
      <c r="I12" s="201"/>
      <c r="J12" s="204"/>
      <c r="K12" s="200"/>
      <c r="L12" s="207"/>
      <c r="M12" s="206"/>
      <c r="N12" s="200"/>
      <c r="O12" s="200"/>
      <c r="P12" s="200"/>
      <c r="Q12" s="200"/>
      <c r="R12" s="200"/>
      <c r="S12" s="200"/>
      <c r="T12" s="200"/>
      <c r="U12" s="200"/>
      <c r="V12" s="200"/>
      <c r="W12" s="200"/>
      <c r="X12" s="200"/>
      <c r="Y12" s="200"/>
      <c r="Z12" s="200"/>
    </row>
    <row r="13" spans="1:50" s="100" customFormat="1" ht="60" customHeight="1" x14ac:dyDescent="0.35">
      <c r="A13" s="197">
        <v>9</v>
      </c>
      <c r="B13" s="198"/>
      <c r="C13" s="199"/>
      <c r="D13" s="200"/>
      <c r="E13" s="201"/>
      <c r="F13" s="200"/>
      <c r="G13" s="200"/>
      <c r="H13" s="200"/>
      <c r="I13" s="201"/>
      <c r="J13" s="204"/>
      <c r="K13" s="200"/>
      <c r="L13" s="207"/>
      <c r="M13" s="206"/>
      <c r="N13" s="200"/>
      <c r="O13" s="200"/>
      <c r="P13" s="200"/>
      <c r="Q13" s="200"/>
      <c r="R13" s="200"/>
      <c r="S13" s="200"/>
      <c r="T13" s="200"/>
      <c r="U13" s="200"/>
      <c r="V13" s="200"/>
      <c r="W13" s="200"/>
      <c r="X13" s="200"/>
      <c r="Y13" s="200"/>
      <c r="Z13" s="200"/>
    </row>
    <row r="14" spans="1:50" s="100" customFormat="1" ht="60" customHeight="1" x14ac:dyDescent="0.35">
      <c r="A14" s="197">
        <v>10</v>
      </c>
      <c r="B14" s="198"/>
      <c r="C14" s="199"/>
      <c r="D14" s="200"/>
      <c r="E14" s="201"/>
      <c r="F14" s="200"/>
      <c r="G14" s="200"/>
      <c r="H14" s="200"/>
      <c r="I14" s="201"/>
      <c r="J14" s="204"/>
      <c r="K14" s="200"/>
      <c r="L14" s="207"/>
      <c r="M14" s="206"/>
      <c r="N14" s="200"/>
      <c r="O14" s="200"/>
      <c r="P14" s="200"/>
      <c r="Q14" s="200"/>
      <c r="R14" s="200"/>
      <c r="S14" s="200"/>
      <c r="T14" s="200"/>
      <c r="U14" s="200"/>
      <c r="V14" s="200"/>
      <c r="W14" s="200"/>
      <c r="X14" s="200"/>
      <c r="Y14" s="200"/>
      <c r="Z14" s="200"/>
    </row>
    <row r="15" spans="1:50" s="100" customFormat="1" ht="60" customHeight="1" x14ac:dyDescent="0.35">
      <c r="A15" s="197">
        <v>11</v>
      </c>
      <c r="B15" s="198"/>
      <c r="C15" s="199"/>
      <c r="D15" s="200"/>
      <c r="E15" s="201"/>
      <c r="F15" s="200"/>
      <c r="G15" s="200"/>
      <c r="H15" s="200"/>
      <c r="I15" s="201"/>
      <c r="J15" s="204"/>
      <c r="K15" s="200"/>
      <c r="L15" s="207"/>
      <c r="M15" s="206"/>
      <c r="N15" s="200"/>
      <c r="O15" s="200"/>
      <c r="P15" s="200"/>
      <c r="Q15" s="200"/>
      <c r="R15" s="200"/>
      <c r="S15" s="200"/>
      <c r="T15" s="200"/>
      <c r="U15" s="200"/>
      <c r="V15" s="200"/>
      <c r="W15" s="200"/>
      <c r="X15" s="200"/>
      <c r="Y15" s="200"/>
      <c r="Z15" s="200"/>
    </row>
    <row r="16" spans="1:50" s="100" customFormat="1" ht="60" customHeight="1" x14ac:dyDescent="0.35">
      <c r="A16" s="197">
        <v>12</v>
      </c>
      <c r="B16" s="198"/>
      <c r="C16" s="199"/>
      <c r="D16" s="200"/>
      <c r="E16" s="201"/>
      <c r="F16" s="200"/>
      <c r="G16" s="200"/>
      <c r="H16" s="200"/>
      <c r="I16" s="201"/>
      <c r="J16" s="204"/>
      <c r="K16" s="200"/>
      <c r="L16" s="207"/>
      <c r="M16" s="206"/>
      <c r="N16" s="200"/>
      <c r="O16" s="200"/>
      <c r="P16" s="200"/>
      <c r="Q16" s="200"/>
      <c r="R16" s="200"/>
      <c r="S16" s="200"/>
      <c r="T16" s="200"/>
      <c r="U16" s="200"/>
      <c r="V16" s="200"/>
      <c r="W16" s="200"/>
      <c r="X16" s="200"/>
      <c r="Y16" s="200"/>
      <c r="Z16" s="200"/>
    </row>
    <row r="17" spans="1:26" s="100" customFormat="1" ht="60" customHeight="1" x14ac:dyDescent="0.35">
      <c r="A17" s="197">
        <v>13</v>
      </c>
      <c r="B17" s="198"/>
      <c r="C17" s="199"/>
      <c r="D17" s="200"/>
      <c r="E17" s="201"/>
      <c r="F17" s="200"/>
      <c r="G17" s="200"/>
      <c r="H17" s="200"/>
      <c r="I17" s="201"/>
      <c r="J17" s="204"/>
      <c r="K17" s="200"/>
      <c r="L17" s="207"/>
      <c r="M17" s="206"/>
      <c r="N17" s="200"/>
      <c r="O17" s="200"/>
      <c r="P17" s="200"/>
      <c r="Q17" s="200"/>
      <c r="R17" s="200"/>
      <c r="S17" s="200"/>
      <c r="T17" s="200"/>
      <c r="U17" s="200"/>
      <c r="V17" s="200"/>
      <c r="W17" s="200"/>
      <c r="X17" s="200"/>
      <c r="Y17" s="200"/>
      <c r="Z17" s="200"/>
    </row>
    <row r="18" spans="1:26" s="100" customFormat="1" ht="60" customHeight="1" x14ac:dyDescent="0.35">
      <c r="A18" s="197">
        <v>14</v>
      </c>
      <c r="B18" s="198"/>
      <c r="C18" s="199"/>
      <c r="D18" s="200"/>
      <c r="E18" s="201"/>
      <c r="F18" s="200"/>
      <c r="G18" s="200"/>
      <c r="H18" s="200"/>
      <c r="I18" s="201"/>
      <c r="J18" s="204"/>
      <c r="K18" s="200"/>
      <c r="L18" s="207"/>
      <c r="M18" s="206"/>
      <c r="N18" s="200"/>
      <c r="O18" s="200"/>
      <c r="P18" s="200"/>
      <c r="Q18" s="200"/>
      <c r="R18" s="200"/>
      <c r="S18" s="200"/>
      <c r="T18" s="200"/>
      <c r="U18" s="200"/>
      <c r="V18" s="200"/>
      <c r="W18" s="200"/>
      <c r="X18" s="200"/>
      <c r="Y18" s="200"/>
      <c r="Z18" s="200"/>
    </row>
    <row r="19" spans="1:26" s="100" customFormat="1" ht="60" customHeight="1" x14ac:dyDescent="0.35">
      <c r="A19" s="197">
        <v>15</v>
      </c>
      <c r="B19" s="198"/>
      <c r="C19" s="199"/>
      <c r="D19" s="200"/>
      <c r="E19" s="201"/>
      <c r="F19" s="200"/>
      <c r="G19" s="200"/>
      <c r="H19" s="200"/>
      <c r="I19" s="201"/>
      <c r="J19" s="204"/>
      <c r="K19" s="200"/>
      <c r="L19" s="207"/>
      <c r="M19" s="206"/>
      <c r="N19" s="200"/>
      <c r="O19" s="200"/>
      <c r="P19" s="200"/>
      <c r="Q19" s="200"/>
      <c r="R19" s="200"/>
      <c r="S19" s="200"/>
      <c r="T19" s="200"/>
      <c r="U19" s="200"/>
      <c r="V19" s="200"/>
      <c r="W19" s="200"/>
      <c r="X19" s="200"/>
      <c r="Y19" s="200"/>
      <c r="Z19" s="200"/>
    </row>
    <row r="20" spans="1:26" s="100" customFormat="1" ht="60" customHeight="1" x14ac:dyDescent="0.35">
      <c r="A20" s="197">
        <v>16</v>
      </c>
      <c r="B20" s="198"/>
      <c r="C20" s="199"/>
      <c r="D20" s="200"/>
      <c r="E20" s="201"/>
      <c r="F20" s="200"/>
      <c r="G20" s="200"/>
      <c r="H20" s="200"/>
      <c r="I20" s="201"/>
      <c r="J20" s="204"/>
      <c r="K20" s="200"/>
      <c r="L20" s="207"/>
      <c r="M20" s="206"/>
      <c r="N20" s="200"/>
      <c r="O20" s="200"/>
      <c r="P20" s="200"/>
      <c r="Q20" s="200"/>
      <c r="R20" s="200"/>
      <c r="S20" s="200"/>
      <c r="T20" s="200"/>
      <c r="U20" s="200"/>
      <c r="V20" s="200"/>
      <c r="W20" s="200"/>
      <c r="X20" s="200"/>
      <c r="Y20" s="200"/>
      <c r="Z20" s="200"/>
    </row>
    <row r="21" spans="1:26" s="100" customFormat="1" ht="60" customHeight="1" x14ac:dyDescent="0.35">
      <c r="A21" s="197">
        <v>17</v>
      </c>
      <c r="B21" s="198"/>
      <c r="C21" s="199"/>
      <c r="D21" s="200"/>
      <c r="E21" s="201"/>
      <c r="F21" s="200"/>
      <c r="G21" s="200"/>
      <c r="H21" s="200"/>
      <c r="I21" s="201"/>
      <c r="J21" s="204"/>
      <c r="K21" s="200"/>
      <c r="L21" s="207"/>
      <c r="M21" s="206"/>
      <c r="N21" s="200"/>
      <c r="O21" s="200"/>
      <c r="P21" s="200"/>
      <c r="Q21" s="200"/>
      <c r="R21" s="200"/>
      <c r="S21" s="200"/>
      <c r="T21" s="200"/>
      <c r="U21" s="200"/>
      <c r="V21" s="200"/>
      <c r="W21" s="200"/>
      <c r="X21" s="200"/>
      <c r="Y21" s="200"/>
      <c r="Z21" s="200"/>
    </row>
    <row r="22" spans="1:26" s="100" customFormat="1" ht="60" customHeight="1" x14ac:dyDescent="0.35">
      <c r="A22" s="197">
        <v>18</v>
      </c>
      <c r="B22" s="198"/>
      <c r="C22" s="199"/>
      <c r="D22" s="200"/>
      <c r="E22" s="201"/>
      <c r="F22" s="200"/>
      <c r="G22" s="200"/>
      <c r="H22" s="200"/>
      <c r="I22" s="201"/>
      <c r="J22" s="204"/>
      <c r="K22" s="200"/>
      <c r="L22" s="207"/>
      <c r="M22" s="206"/>
      <c r="N22" s="200"/>
      <c r="O22" s="200"/>
      <c r="P22" s="200"/>
      <c r="Q22" s="200"/>
      <c r="R22" s="200"/>
      <c r="S22" s="200"/>
      <c r="T22" s="200"/>
      <c r="U22" s="200"/>
      <c r="V22" s="200"/>
      <c r="W22" s="200"/>
      <c r="X22" s="200"/>
      <c r="Y22" s="200"/>
      <c r="Z22" s="200"/>
    </row>
    <row r="23" spans="1:26" s="100" customFormat="1" ht="60" customHeight="1" x14ac:dyDescent="0.35">
      <c r="A23" s="197">
        <v>19</v>
      </c>
      <c r="B23" s="198"/>
      <c r="C23" s="199"/>
      <c r="D23" s="200"/>
      <c r="E23" s="201"/>
      <c r="F23" s="200"/>
      <c r="G23" s="200"/>
      <c r="H23" s="200"/>
      <c r="I23" s="201"/>
      <c r="J23" s="204"/>
      <c r="K23" s="200"/>
      <c r="L23" s="207"/>
      <c r="M23" s="206"/>
      <c r="N23" s="200"/>
      <c r="O23" s="200"/>
      <c r="P23" s="200"/>
      <c r="Q23" s="200"/>
      <c r="R23" s="200"/>
      <c r="S23" s="200"/>
      <c r="T23" s="200"/>
      <c r="U23" s="200"/>
      <c r="V23" s="200"/>
      <c r="W23" s="200"/>
      <c r="X23" s="200"/>
      <c r="Y23" s="200"/>
      <c r="Z23" s="200"/>
    </row>
    <row r="24" spans="1:26" s="100" customFormat="1" ht="60" customHeight="1" x14ac:dyDescent="0.35">
      <c r="A24" s="197">
        <v>20</v>
      </c>
      <c r="B24" s="198"/>
      <c r="C24" s="199"/>
      <c r="D24" s="200"/>
      <c r="E24" s="201"/>
      <c r="F24" s="200"/>
      <c r="G24" s="200"/>
      <c r="H24" s="200"/>
      <c r="I24" s="201"/>
      <c r="J24" s="204"/>
      <c r="K24" s="200"/>
      <c r="L24" s="207"/>
      <c r="M24" s="206"/>
      <c r="N24" s="200"/>
      <c r="O24" s="200"/>
      <c r="P24" s="200"/>
      <c r="Q24" s="200"/>
      <c r="R24" s="200"/>
      <c r="S24" s="200"/>
      <c r="T24" s="200"/>
      <c r="U24" s="200"/>
      <c r="V24" s="200"/>
      <c r="W24" s="200"/>
      <c r="X24" s="200"/>
      <c r="Y24" s="200"/>
      <c r="Z24" s="200"/>
    </row>
    <row r="25" spans="1:26" s="100" customFormat="1" ht="60" customHeight="1" x14ac:dyDescent="0.35">
      <c r="A25" s="197">
        <f>A24+1</f>
        <v>21</v>
      </c>
      <c r="B25" s="198"/>
      <c r="C25" s="199"/>
      <c r="D25" s="200"/>
      <c r="E25" s="201"/>
      <c r="F25" s="200"/>
      <c r="G25" s="200"/>
      <c r="H25" s="200"/>
      <c r="I25" s="201"/>
      <c r="J25" s="204"/>
      <c r="K25" s="200"/>
      <c r="L25" s="207"/>
      <c r="M25" s="206"/>
      <c r="N25" s="200"/>
      <c r="O25" s="200"/>
      <c r="P25" s="200"/>
      <c r="Q25" s="200"/>
      <c r="R25" s="200"/>
      <c r="S25" s="200"/>
      <c r="T25" s="200"/>
      <c r="U25" s="200"/>
      <c r="V25" s="200"/>
      <c r="W25" s="200"/>
      <c r="X25" s="200"/>
      <c r="Y25" s="200"/>
      <c r="Z25" s="200"/>
    </row>
    <row r="26" spans="1:26" s="100" customFormat="1" ht="60" customHeight="1" x14ac:dyDescent="0.35">
      <c r="A26" s="197">
        <f t="shared" ref="A26:A44" si="0">A25+1</f>
        <v>22</v>
      </c>
      <c r="B26" s="198"/>
      <c r="C26" s="199"/>
      <c r="D26" s="200"/>
      <c r="E26" s="201"/>
      <c r="F26" s="200"/>
      <c r="G26" s="200"/>
      <c r="H26" s="200"/>
      <c r="I26" s="201"/>
      <c r="J26" s="204"/>
      <c r="K26" s="200"/>
      <c r="L26" s="207"/>
      <c r="M26" s="206"/>
      <c r="N26" s="200"/>
      <c r="O26" s="200"/>
      <c r="P26" s="200"/>
      <c r="Q26" s="200"/>
      <c r="R26" s="200"/>
      <c r="S26" s="200"/>
      <c r="T26" s="200"/>
      <c r="U26" s="200"/>
      <c r="V26" s="200"/>
      <c r="W26" s="200"/>
      <c r="X26" s="200"/>
      <c r="Y26" s="200"/>
      <c r="Z26" s="200"/>
    </row>
    <row r="27" spans="1:26" s="100" customFormat="1" ht="60" customHeight="1" x14ac:dyDescent="0.35">
      <c r="A27" s="197">
        <f t="shared" si="0"/>
        <v>23</v>
      </c>
      <c r="B27" s="198"/>
      <c r="C27" s="199"/>
      <c r="D27" s="200"/>
      <c r="E27" s="201"/>
      <c r="F27" s="200"/>
      <c r="G27" s="200"/>
      <c r="H27" s="200"/>
      <c r="I27" s="201"/>
      <c r="J27" s="204"/>
      <c r="K27" s="200"/>
      <c r="L27" s="207"/>
      <c r="M27" s="206"/>
      <c r="N27" s="200"/>
      <c r="O27" s="200"/>
      <c r="P27" s="200"/>
      <c r="Q27" s="200"/>
      <c r="R27" s="200"/>
      <c r="S27" s="200"/>
      <c r="T27" s="200"/>
      <c r="U27" s="200"/>
      <c r="V27" s="200"/>
      <c r="W27" s="200"/>
      <c r="X27" s="200"/>
      <c r="Y27" s="200"/>
      <c r="Z27" s="200"/>
    </row>
    <row r="28" spans="1:26" s="100" customFormat="1" ht="60" customHeight="1" x14ac:dyDescent="0.35">
      <c r="A28" s="197">
        <f t="shared" si="0"/>
        <v>24</v>
      </c>
      <c r="B28" s="198"/>
      <c r="C28" s="199"/>
      <c r="D28" s="200"/>
      <c r="E28" s="201"/>
      <c r="F28" s="200"/>
      <c r="G28" s="200"/>
      <c r="H28" s="200"/>
      <c r="I28" s="201"/>
      <c r="J28" s="204"/>
      <c r="K28" s="200"/>
      <c r="L28" s="207"/>
      <c r="M28" s="206"/>
      <c r="N28" s="200"/>
      <c r="O28" s="200"/>
      <c r="P28" s="200"/>
      <c r="Q28" s="200"/>
      <c r="R28" s="200"/>
      <c r="S28" s="200"/>
      <c r="T28" s="200"/>
      <c r="U28" s="200"/>
      <c r="V28" s="200"/>
      <c r="W28" s="200"/>
      <c r="X28" s="200"/>
      <c r="Y28" s="200"/>
      <c r="Z28" s="200"/>
    </row>
    <row r="29" spans="1:26" s="100" customFormat="1" ht="60" customHeight="1" x14ac:dyDescent="0.35">
      <c r="A29" s="197">
        <f t="shared" si="0"/>
        <v>25</v>
      </c>
      <c r="B29" s="198"/>
      <c r="C29" s="199"/>
      <c r="D29" s="200"/>
      <c r="E29" s="201"/>
      <c r="F29" s="200"/>
      <c r="G29" s="200"/>
      <c r="H29" s="200"/>
      <c r="I29" s="201"/>
      <c r="J29" s="204"/>
      <c r="K29" s="200"/>
      <c r="L29" s="207"/>
      <c r="M29" s="206"/>
      <c r="N29" s="200"/>
      <c r="O29" s="200"/>
      <c r="P29" s="200"/>
      <c r="Q29" s="200"/>
      <c r="R29" s="200"/>
      <c r="S29" s="200"/>
      <c r="T29" s="200"/>
      <c r="U29" s="200"/>
      <c r="V29" s="200"/>
      <c r="W29" s="200"/>
      <c r="X29" s="200"/>
      <c r="Y29" s="200"/>
      <c r="Z29" s="200"/>
    </row>
    <row r="30" spans="1:26" s="100" customFormat="1" ht="60" customHeight="1" x14ac:dyDescent="0.35">
      <c r="A30" s="197">
        <f t="shared" si="0"/>
        <v>26</v>
      </c>
      <c r="B30" s="198"/>
      <c r="C30" s="199"/>
      <c r="D30" s="200"/>
      <c r="E30" s="201"/>
      <c r="F30" s="200"/>
      <c r="G30" s="200"/>
      <c r="H30" s="200"/>
      <c r="I30" s="201"/>
      <c r="J30" s="204"/>
      <c r="K30" s="200"/>
      <c r="L30" s="207"/>
      <c r="M30" s="206"/>
      <c r="N30" s="200"/>
      <c r="O30" s="200"/>
      <c r="P30" s="200"/>
      <c r="Q30" s="200"/>
      <c r="R30" s="200"/>
      <c r="S30" s="200"/>
      <c r="T30" s="200"/>
      <c r="U30" s="200"/>
      <c r="V30" s="200"/>
      <c r="W30" s="200"/>
      <c r="X30" s="200"/>
      <c r="Y30" s="200"/>
      <c r="Z30" s="200"/>
    </row>
    <row r="31" spans="1:26" s="100" customFormat="1" ht="60" customHeight="1" x14ac:dyDescent="0.35">
      <c r="A31" s="197">
        <f t="shared" si="0"/>
        <v>27</v>
      </c>
      <c r="B31" s="198"/>
      <c r="C31" s="199"/>
      <c r="D31" s="200"/>
      <c r="E31" s="201"/>
      <c r="F31" s="200"/>
      <c r="G31" s="200"/>
      <c r="H31" s="200"/>
      <c r="I31" s="201"/>
      <c r="J31" s="204"/>
      <c r="K31" s="200"/>
      <c r="L31" s="207"/>
      <c r="M31" s="206"/>
      <c r="N31" s="200"/>
      <c r="O31" s="200"/>
      <c r="P31" s="200"/>
      <c r="Q31" s="200"/>
      <c r="R31" s="200"/>
      <c r="S31" s="200"/>
      <c r="T31" s="200"/>
      <c r="U31" s="200"/>
      <c r="V31" s="200"/>
      <c r="W31" s="200"/>
      <c r="X31" s="200"/>
      <c r="Y31" s="200"/>
      <c r="Z31" s="200"/>
    </row>
    <row r="32" spans="1:26" s="100" customFormat="1" ht="60" customHeight="1" x14ac:dyDescent="0.35">
      <c r="A32" s="197">
        <f t="shared" si="0"/>
        <v>28</v>
      </c>
      <c r="B32" s="198"/>
      <c r="C32" s="199"/>
      <c r="D32" s="200"/>
      <c r="E32" s="201"/>
      <c r="F32" s="200"/>
      <c r="G32" s="200"/>
      <c r="H32" s="200"/>
      <c r="I32" s="201"/>
      <c r="J32" s="204"/>
      <c r="K32" s="200"/>
      <c r="L32" s="207"/>
      <c r="M32" s="206"/>
      <c r="N32" s="200"/>
      <c r="O32" s="200"/>
      <c r="P32" s="200"/>
      <c r="Q32" s="200"/>
      <c r="R32" s="200"/>
      <c r="S32" s="200"/>
      <c r="T32" s="200"/>
      <c r="U32" s="200"/>
      <c r="V32" s="200"/>
      <c r="W32" s="200"/>
      <c r="X32" s="200"/>
      <c r="Y32" s="200"/>
      <c r="Z32" s="200"/>
    </row>
    <row r="33" spans="1:26" s="100" customFormat="1" ht="60" customHeight="1" x14ac:dyDescent="0.35">
      <c r="A33" s="197">
        <f t="shared" si="0"/>
        <v>29</v>
      </c>
      <c r="B33" s="198"/>
      <c r="C33" s="199"/>
      <c r="D33" s="200"/>
      <c r="E33" s="201"/>
      <c r="F33" s="200"/>
      <c r="G33" s="200"/>
      <c r="H33" s="200"/>
      <c r="I33" s="201"/>
      <c r="J33" s="204"/>
      <c r="K33" s="200"/>
      <c r="L33" s="207"/>
      <c r="M33" s="206"/>
      <c r="N33" s="200"/>
      <c r="O33" s="200"/>
      <c r="P33" s="200"/>
      <c r="Q33" s="200"/>
      <c r="R33" s="200"/>
      <c r="S33" s="200"/>
      <c r="T33" s="200"/>
      <c r="U33" s="200"/>
      <c r="V33" s="200"/>
      <c r="W33" s="200"/>
      <c r="X33" s="200"/>
      <c r="Y33" s="200"/>
      <c r="Z33" s="200"/>
    </row>
    <row r="34" spans="1:26" s="100" customFormat="1" ht="60" customHeight="1" x14ac:dyDescent="0.35">
      <c r="A34" s="197">
        <f t="shared" si="0"/>
        <v>30</v>
      </c>
      <c r="B34" s="198"/>
      <c r="C34" s="199"/>
      <c r="D34" s="200"/>
      <c r="E34" s="201"/>
      <c r="F34" s="200"/>
      <c r="G34" s="200"/>
      <c r="H34" s="200"/>
      <c r="I34" s="201"/>
      <c r="J34" s="204"/>
      <c r="K34" s="200"/>
      <c r="L34" s="207"/>
      <c r="M34" s="206"/>
      <c r="N34" s="200"/>
      <c r="O34" s="200"/>
      <c r="P34" s="200"/>
      <c r="Q34" s="200"/>
      <c r="R34" s="200"/>
      <c r="S34" s="200"/>
      <c r="T34" s="200"/>
      <c r="U34" s="200"/>
      <c r="V34" s="200"/>
      <c r="W34" s="200"/>
      <c r="X34" s="200"/>
      <c r="Y34" s="200"/>
      <c r="Z34" s="200"/>
    </row>
    <row r="35" spans="1:26" s="100" customFormat="1" ht="60" hidden="1" customHeight="1" x14ac:dyDescent="0.35">
      <c r="A35" s="197">
        <f t="shared" si="0"/>
        <v>31</v>
      </c>
      <c r="B35" s="198"/>
      <c r="C35" s="199"/>
      <c r="D35" s="200"/>
      <c r="E35" s="201"/>
      <c r="F35" s="200"/>
      <c r="G35" s="200"/>
      <c r="H35" s="200"/>
      <c r="I35" s="201"/>
      <c r="J35" s="204"/>
      <c r="K35" s="200"/>
      <c r="L35" s="207"/>
      <c r="M35" s="206"/>
      <c r="N35" s="200"/>
      <c r="O35" s="200"/>
      <c r="P35" s="200"/>
      <c r="Q35" s="200"/>
      <c r="R35" s="200"/>
      <c r="S35" s="200"/>
      <c r="T35" s="200"/>
      <c r="U35" s="200"/>
      <c r="V35" s="200"/>
      <c r="W35" s="200"/>
      <c r="X35" s="200"/>
      <c r="Y35" s="200"/>
      <c r="Z35" s="200"/>
    </row>
    <row r="36" spans="1:26" s="100" customFormat="1" ht="60" hidden="1" customHeight="1" x14ac:dyDescent="0.35">
      <c r="A36" s="197">
        <f t="shared" si="0"/>
        <v>32</v>
      </c>
      <c r="B36" s="198"/>
      <c r="C36" s="199"/>
      <c r="D36" s="200"/>
      <c r="E36" s="201"/>
      <c r="F36" s="200"/>
      <c r="G36" s="200"/>
      <c r="H36" s="200"/>
      <c r="I36" s="201"/>
      <c r="J36" s="204"/>
      <c r="K36" s="200"/>
      <c r="L36" s="207"/>
      <c r="M36" s="206"/>
      <c r="N36" s="200"/>
      <c r="O36" s="200"/>
      <c r="P36" s="200"/>
      <c r="Q36" s="200"/>
      <c r="R36" s="200"/>
      <c r="S36" s="200"/>
      <c r="T36" s="200"/>
      <c r="U36" s="200"/>
      <c r="V36" s="200"/>
      <c r="W36" s="200"/>
      <c r="X36" s="200"/>
      <c r="Y36" s="200"/>
      <c r="Z36" s="200"/>
    </row>
    <row r="37" spans="1:26" s="100" customFormat="1" ht="60" hidden="1" customHeight="1" x14ac:dyDescent="0.35">
      <c r="A37" s="197">
        <f t="shared" si="0"/>
        <v>33</v>
      </c>
      <c r="B37" s="198"/>
      <c r="C37" s="199"/>
      <c r="D37" s="200"/>
      <c r="E37" s="201"/>
      <c r="F37" s="200"/>
      <c r="G37" s="200"/>
      <c r="H37" s="200"/>
      <c r="I37" s="201"/>
      <c r="J37" s="204"/>
      <c r="K37" s="200"/>
      <c r="L37" s="207"/>
      <c r="M37" s="206"/>
      <c r="N37" s="200"/>
      <c r="O37" s="200"/>
      <c r="P37" s="200"/>
      <c r="Q37" s="200"/>
      <c r="R37" s="200"/>
      <c r="S37" s="200"/>
      <c r="T37" s="200"/>
      <c r="U37" s="200"/>
      <c r="V37" s="200"/>
      <c r="W37" s="200"/>
      <c r="X37" s="200"/>
      <c r="Y37" s="200"/>
      <c r="Z37" s="200"/>
    </row>
    <row r="38" spans="1:26" s="100" customFormat="1" ht="60" hidden="1" customHeight="1" x14ac:dyDescent="0.35">
      <c r="A38" s="197">
        <f t="shared" si="0"/>
        <v>34</v>
      </c>
      <c r="B38" s="198"/>
      <c r="C38" s="199"/>
      <c r="D38" s="200"/>
      <c r="E38" s="201"/>
      <c r="F38" s="200"/>
      <c r="G38" s="200"/>
      <c r="H38" s="200"/>
      <c r="I38" s="201"/>
      <c r="J38" s="204"/>
      <c r="K38" s="200"/>
      <c r="L38" s="207"/>
      <c r="M38" s="206"/>
      <c r="N38" s="200"/>
      <c r="O38" s="200"/>
      <c r="P38" s="200"/>
      <c r="Q38" s="200"/>
      <c r="R38" s="200"/>
      <c r="S38" s="200"/>
      <c r="T38" s="200"/>
      <c r="U38" s="200"/>
      <c r="V38" s="200"/>
      <c r="W38" s="200"/>
      <c r="X38" s="200"/>
      <c r="Y38" s="200"/>
      <c r="Z38" s="200"/>
    </row>
    <row r="39" spans="1:26" s="100" customFormat="1" ht="60" hidden="1" customHeight="1" x14ac:dyDescent="0.35">
      <c r="A39" s="197">
        <f t="shared" si="0"/>
        <v>35</v>
      </c>
      <c r="B39" s="198"/>
      <c r="C39" s="199"/>
      <c r="D39" s="200"/>
      <c r="E39" s="201"/>
      <c r="F39" s="200"/>
      <c r="G39" s="200"/>
      <c r="H39" s="200"/>
      <c r="I39" s="201"/>
      <c r="J39" s="204"/>
      <c r="K39" s="200"/>
      <c r="L39" s="207"/>
      <c r="M39" s="206"/>
      <c r="N39" s="200"/>
      <c r="O39" s="200"/>
      <c r="P39" s="200"/>
      <c r="Q39" s="200"/>
      <c r="R39" s="200"/>
      <c r="S39" s="200"/>
      <c r="T39" s="200"/>
      <c r="U39" s="200"/>
      <c r="V39" s="200"/>
      <c r="W39" s="200"/>
      <c r="X39" s="200"/>
      <c r="Y39" s="200"/>
      <c r="Z39" s="200"/>
    </row>
    <row r="40" spans="1:26" s="100" customFormat="1" ht="60" hidden="1" customHeight="1" x14ac:dyDescent="0.35">
      <c r="A40" s="197">
        <f t="shared" si="0"/>
        <v>36</v>
      </c>
      <c r="B40" s="198"/>
      <c r="C40" s="199"/>
      <c r="D40" s="200"/>
      <c r="E40" s="201"/>
      <c r="F40" s="200"/>
      <c r="G40" s="200"/>
      <c r="H40" s="200"/>
      <c r="I40" s="201"/>
      <c r="J40" s="204"/>
      <c r="K40" s="200"/>
      <c r="L40" s="207"/>
      <c r="M40" s="206"/>
      <c r="N40" s="200"/>
      <c r="O40" s="200"/>
      <c r="P40" s="200"/>
      <c r="Q40" s="200"/>
      <c r="R40" s="200"/>
      <c r="S40" s="200"/>
      <c r="T40" s="200"/>
      <c r="U40" s="200"/>
      <c r="V40" s="200"/>
      <c r="W40" s="200"/>
      <c r="X40" s="200"/>
      <c r="Y40" s="200"/>
      <c r="Z40" s="200"/>
    </row>
    <row r="41" spans="1:26" s="100" customFormat="1" ht="60" hidden="1" customHeight="1" x14ac:dyDescent="0.35">
      <c r="A41" s="197">
        <f t="shared" si="0"/>
        <v>37</v>
      </c>
      <c r="B41" s="198"/>
      <c r="C41" s="199"/>
      <c r="D41" s="200"/>
      <c r="E41" s="201"/>
      <c r="F41" s="200"/>
      <c r="G41" s="200"/>
      <c r="H41" s="200"/>
      <c r="I41" s="201"/>
      <c r="J41" s="204"/>
      <c r="K41" s="200"/>
      <c r="L41" s="207"/>
      <c r="M41" s="206"/>
      <c r="N41" s="200"/>
      <c r="O41" s="200"/>
      <c r="P41" s="200"/>
      <c r="Q41" s="200"/>
      <c r="R41" s="200"/>
      <c r="S41" s="200"/>
      <c r="T41" s="200"/>
      <c r="U41" s="200"/>
      <c r="V41" s="200"/>
      <c r="W41" s="200"/>
      <c r="X41" s="200"/>
      <c r="Y41" s="200"/>
      <c r="Z41" s="200"/>
    </row>
    <row r="42" spans="1:26" s="100" customFormat="1" ht="60" hidden="1" customHeight="1" x14ac:dyDescent="0.35">
      <c r="A42" s="197">
        <f t="shared" si="0"/>
        <v>38</v>
      </c>
      <c r="B42" s="198"/>
      <c r="C42" s="199"/>
      <c r="D42" s="200"/>
      <c r="E42" s="201"/>
      <c r="F42" s="200"/>
      <c r="G42" s="200"/>
      <c r="H42" s="200"/>
      <c r="I42" s="201"/>
      <c r="J42" s="204"/>
      <c r="K42" s="200"/>
      <c r="L42" s="207"/>
      <c r="M42" s="206"/>
      <c r="N42" s="200"/>
      <c r="O42" s="200"/>
      <c r="P42" s="200"/>
      <c r="Q42" s="200"/>
      <c r="R42" s="200"/>
      <c r="S42" s="200"/>
      <c r="T42" s="200"/>
      <c r="U42" s="200"/>
      <c r="V42" s="200"/>
      <c r="W42" s="200"/>
      <c r="X42" s="200"/>
      <c r="Y42" s="200"/>
      <c r="Z42" s="200"/>
    </row>
    <row r="43" spans="1:26" s="100" customFormat="1" ht="60" hidden="1" customHeight="1" x14ac:dyDescent="0.35">
      <c r="A43" s="197">
        <f t="shared" si="0"/>
        <v>39</v>
      </c>
      <c r="B43" s="198"/>
      <c r="C43" s="199"/>
      <c r="D43" s="200"/>
      <c r="E43" s="201"/>
      <c r="F43" s="200"/>
      <c r="G43" s="200"/>
      <c r="H43" s="200"/>
      <c r="I43" s="201"/>
      <c r="J43" s="204"/>
      <c r="K43" s="200"/>
      <c r="L43" s="207"/>
      <c r="M43" s="206"/>
      <c r="N43" s="200"/>
      <c r="O43" s="200"/>
      <c r="P43" s="200"/>
      <c r="Q43" s="200"/>
      <c r="R43" s="200"/>
      <c r="S43" s="200"/>
      <c r="T43" s="200"/>
      <c r="U43" s="200"/>
      <c r="V43" s="200"/>
      <c r="W43" s="200"/>
      <c r="X43" s="200"/>
      <c r="Y43" s="200"/>
      <c r="Z43" s="200"/>
    </row>
    <row r="44" spans="1:26" s="100" customFormat="1" ht="60" hidden="1" customHeight="1" x14ac:dyDescent="0.35">
      <c r="A44" s="197">
        <f t="shared" si="0"/>
        <v>40</v>
      </c>
      <c r="B44" s="198"/>
      <c r="C44" s="199"/>
      <c r="D44" s="200"/>
      <c r="E44" s="201"/>
      <c r="F44" s="200"/>
      <c r="G44" s="200"/>
      <c r="H44" s="200"/>
      <c r="I44" s="201"/>
      <c r="J44" s="204"/>
      <c r="K44" s="200"/>
      <c r="L44" s="202"/>
      <c r="M44" s="206"/>
      <c r="N44" s="200"/>
      <c r="O44" s="200"/>
      <c r="P44" s="200"/>
      <c r="Q44" s="200"/>
      <c r="R44" s="200"/>
      <c r="S44" s="200"/>
      <c r="T44" s="200"/>
      <c r="U44" s="200"/>
      <c r="V44" s="200"/>
      <c r="W44" s="200"/>
      <c r="X44" s="200"/>
      <c r="Y44" s="200"/>
      <c r="Z44" s="200"/>
    </row>
    <row r="45" spans="1:26" s="100" customFormat="1" x14ac:dyDescent="0.25"/>
    <row r="46" spans="1:26" s="100" customFormat="1" x14ac:dyDescent="0.25"/>
    <row r="47" spans="1:26" s="100" customFormat="1" x14ac:dyDescent="0.25"/>
    <row r="48" spans="1:26" s="100" customFormat="1" x14ac:dyDescent="0.25"/>
    <row r="49" s="100" customFormat="1" x14ac:dyDescent="0.25"/>
    <row r="50" s="100" customFormat="1" x14ac:dyDescent="0.25"/>
    <row r="51" s="100" customFormat="1" x14ac:dyDescent="0.25"/>
    <row r="52" s="100" customFormat="1" x14ac:dyDescent="0.25"/>
    <row r="53" s="100" customFormat="1" x14ac:dyDescent="0.25"/>
    <row r="54" s="100" customFormat="1" x14ac:dyDescent="0.25"/>
    <row r="55" s="100" customFormat="1" x14ac:dyDescent="0.25"/>
    <row r="56" s="100" customFormat="1" x14ac:dyDescent="0.25"/>
    <row r="57" s="100" customFormat="1" x14ac:dyDescent="0.25"/>
    <row r="58" s="100" customFormat="1" x14ac:dyDescent="0.25"/>
    <row r="59" s="100" customFormat="1" x14ac:dyDescent="0.25"/>
    <row r="60" s="100" customFormat="1" x14ac:dyDescent="0.25"/>
    <row r="61" s="100" customFormat="1" x14ac:dyDescent="0.25"/>
    <row r="62" s="100" customFormat="1" x14ac:dyDescent="0.25"/>
    <row r="63" s="100" customFormat="1" x14ac:dyDescent="0.25"/>
    <row r="64" s="100" customFormat="1" x14ac:dyDescent="0.25"/>
    <row r="65" s="100" customFormat="1" x14ac:dyDescent="0.25"/>
    <row r="66" s="100" customFormat="1" x14ac:dyDescent="0.25"/>
    <row r="67" s="100" customFormat="1" x14ac:dyDescent="0.25"/>
    <row r="68" s="100" customFormat="1" x14ac:dyDescent="0.25"/>
    <row r="69" s="100" customFormat="1" x14ac:dyDescent="0.25"/>
    <row r="70" s="100" customFormat="1" x14ac:dyDescent="0.25"/>
    <row r="71" s="100" customFormat="1" x14ac:dyDescent="0.25"/>
    <row r="72" s="100" customFormat="1" x14ac:dyDescent="0.25"/>
    <row r="73" s="100" customFormat="1" x14ac:dyDescent="0.25"/>
    <row r="74" s="100" customFormat="1" x14ac:dyDescent="0.25"/>
    <row r="75" s="100" customFormat="1" x14ac:dyDescent="0.25"/>
    <row r="76" s="100" customFormat="1" x14ac:dyDescent="0.25"/>
    <row r="77" s="100" customFormat="1" x14ac:dyDescent="0.25"/>
    <row r="78" s="100" customFormat="1" x14ac:dyDescent="0.25"/>
    <row r="79" s="100" customFormat="1" x14ac:dyDescent="0.25"/>
    <row r="80" s="100" customFormat="1" x14ac:dyDescent="0.25"/>
    <row r="81" s="100" customFormat="1" x14ac:dyDescent="0.25"/>
    <row r="82" s="100" customFormat="1" x14ac:dyDescent="0.25"/>
    <row r="83" s="100" customFormat="1" x14ac:dyDescent="0.25"/>
    <row r="84" s="100" customFormat="1" x14ac:dyDescent="0.25"/>
    <row r="85" s="100" customFormat="1" x14ac:dyDescent="0.25"/>
    <row r="86" s="100" customFormat="1" x14ac:dyDescent="0.25"/>
    <row r="87" s="100" customFormat="1" x14ac:dyDescent="0.25"/>
    <row r="88" s="100" customFormat="1" x14ac:dyDescent="0.25"/>
    <row r="89" s="100" customFormat="1" x14ac:dyDescent="0.25"/>
    <row r="90" s="100" customFormat="1" x14ac:dyDescent="0.25"/>
    <row r="91" s="100" customFormat="1" x14ac:dyDescent="0.25"/>
    <row r="92" s="100" customFormat="1" x14ac:dyDescent="0.25"/>
    <row r="93" s="100" customFormat="1" x14ac:dyDescent="0.25"/>
    <row r="94" s="100" customFormat="1" x14ac:dyDescent="0.25"/>
    <row r="95" s="100" customFormat="1" x14ac:dyDescent="0.25"/>
    <row r="96" s="100" customFormat="1" x14ac:dyDescent="0.25"/>
    <row r="97" s="100" customFormat="1" x14ac:dyDescent="0.25"/>
    <row r="98" s="100" customFormat="1" x14ac:dyDescent="0.25"/>
    <row r="99" s="100" customFormat="1" x14ac:dyDescent="0.25"/>
    <row r="100" s="100" customFormat="1" x14ac:dyDescent="0.25"/>
    <row r="101" s="100" customFormat="1" x14ac:dyDescent="0.25"/>
    <row r="102" s="100" customFormat="1" x14ac:dyDescent="0.25"/>
    <row r="103" s="100" customFormat="1" x14ac:dyDescent="0.25"/>
    <row r="104" s="100" customFormat="1" x14ac:dyDescent="0.25"/>
    <row r="105" s="100" customFormat="1" x14ac:dyDescent="0.25"/>
    <row r="106" s="100" customFormat="1" x14ac:dyDescent="0.25"/>
    <row r="107" s="100" customFormat="1" x14ac:dyDescent="0.25"/>
    <row r="108" s="100" customFormat="1" x14ac:dyDescent="0.25"/>
    <row r="109" s="100" customFormat="1" x14ac:dyDescent="0.25"/>
    <row r="110" s="100" customFormat="1" x14ac:dyDescent="0.25"/>
    <row r="111" s="100" customFormat="1" x14ac:dyDescent="0.25"/>
    <row r="112" s="100" customFormat="1" x14ac:dyDescent="0.25"/>
    <row r="113" s="100" customFormat="1" x14ac:dyDescent="0.25"/>
    <row r="114" s="100" customFormat="1" x14ac:dyDescent="0.25"/>
    <row r="115" s="100" customFormat="1" x14ac:dyDescent="0.25"/>
    <row r="116" s="100" customFormat="1" x14ac:dyDescent="0.25"/>
    <row r="117" s="100" customFormat="1" x14ac:dyDescent="0.25"/>
    <row r="118" s="100" customFormat="1" x14ac:dyDescent="0.25"/>
    <row r="119" s="100" customFormat="1" x14ac:dyDescent="0.25"/>
    <row r="120" s="100" customFormat="1" x14ac:dyDescent="0.25"/>
    <row r="121" s="100" customFormat="1" x14ac:dyDescent="0.25"/>
    <row r="122" s="100" customFormat="1" x14ac:dyDescent="0.25"/>
    <row r="123" s="100" customFormat="1" x14ac:dyDescent="0.25"/>
    <row r="124" s="100" customFormat="1" x14ac:dyDescent="0.25"/>
    <row r="125" s="100" customFormat="1" x14ac:dyDescent="0.25"/>
    <row r="126" s="100" customFormat="1" x14ac:dyDescent="0.25"/>
    <row r="127" s="100" customFormat="1" x14ac:dyDescent="0.25"/>
    <row r="128" s="100" customFormat="1" x14ac:dyDescent="0.25"/>
    <row r="129" s="100" customFormat="1" x14ac:dyDescent="0.25"/>
    <row r="130" s="100" customFormat="1" x14ac:dyDescent="0.25"/>
    <row r="131" s="100" customFormat="1" x14ac:dyDescent="0.25"/>
    <row r="132" s="100" customFormat="1" x14ac:dyDescent="0.25"/>
    <row r="133" s="100" customFormat="1" x14ac:dyDescent="0.25"/>
    <row r="134" s="100" customFormat="1" x14ac:dyDescent="0.25"/>
    <row r="135" s="100" customFormat="1" x14ac:dyDescent="0.25"/>
    <row r="136" s="100" customFormat="1" x14ac:dyDescent="0.25"/>
    <row r="137" s="100" customFormat="1" x14ac:dyDescent="0.25"/>
    <row r="138" s="100" customFormat="1" x14ac:dyDescent="0.25"/>
    <row r="139" s="100" customFormat="1" x14ac:dyDescent="0.25"/>
    <row r="140" s="100" customFormat="1" x14ac:dyDescent="0.25"/>
    <row r="141" s="100" customFormat="1" x14ac:dyDescent="0.25"/>
    <row r="142" s="100" customFormat="1" x14ac:dyDescent="0.25"/>
    <row r="143" s="100" customFormat="1" x14ac:dyDescent="0.25"/>
    <row r="144" s="100" customFormat="1" x14ac:dyDescent="0.25"/>
    <row r="145" s="100" customFormat="1" x14ac:dyDescent="0.25"/>
    <row r="146" s="100" customFormat="1" x14ac:dyDescent="0.25"/>
    <row r="147" s="100" customFormat="1" x14ac:dyDescent="0.25"/>
    <row r="148" s="100" customFormat="1" x14ac:dyDescent="0.25"/>
    <row r="149" s="100" customFormat="1" x14ac:dyDescent="0.25"/>
    <row r="150" s="100" customFormat="1" x14ac:dyDescent="0.25"/>
    <row r="151" s="100" customFormat="1" x14ac:dyDescent="0.25"/>
    <row r="152" s="100" customFormat="1" x14ac:dyDescent="0.25"/>
    <row r="153" s="100" customFormat="1" x14ac:dyDescent="0.25"/>
    <row r="154" s="100" customFormat="1" x14ac:dyDescent="0.25"/>
    <row r="155" s="100" customFormat="1" x14ac:dyDescent="0.25"/>
    <row r="156" s="100" customFormat="1" x14ac:dyDescent="0.25"/>
    <row r="157" s="100" customFormat="1" x14ac:dyDescent="0.25"/>
    <row r="158" s="100" customFormat="1" x14ac:dyDescent="0.25"/>
    <row r="159" s="100" customFormat="1" x14ac:dyDescent="0.25"/>
    <row r="160" s="100" customFormat="1" x14ac:dyDescent="0.25"/>
    <row r="161" s="100" customFormat="1" x14ac:dyDescent="0.25"/>
    <row r="162" s="100" customFormat="1" x14ac:dyDescent="0.25"/>
    <row r="163" s="100" customFormat="1" x14ac:dyDescent="0.25"/>
    <row r="164" s="100" customFormat="1" x14ac:dyDescent="0.25"/>
    <row r="165" s="100" customFormat="1" x14ac:dyDescent="0.25"/>
    <row r="166" s="100" customFormat="1" x14ac:dyDescent="0.25"/>
    <row r="167" s="100" customFormat="1" x14ac:dyDescent="0.25"/>
    <row r="168" s="100" customFormat="1" x14ac:dyDescent="0.25"/>
    <row r="169" s="100" customFormat="1" x14ac:dyDescent="0.25"/>
    <row r="170" s="100" customFormat="1" x14ac:dyDescent="0.25"/>
    <row r="171" s="100" customFormat="1" x14ac:dyDescent="0.25"/>
    <row r="172" s="100" customFormat="1" x14ac:dyDescent="0.25"/>
    <row r="173" s="100" customFormat="1" x14ac:dyDescent="0.25"/>
    <row r="174" s="100" customFormat="1" x14ac:dyDescent="0.25"/>
    <row r="175" s="100" customFormat="1" x14ac:dyDescent="0.25"/>
    <row r="176" s="100" customFormat="1" x14ac:dyDescent="0.25"/>
    <row r="177" s="100" customFormat="1" x14ac:dyDescent="0.25"/>
    <row r="178" s="100" customFormat="1" x14ac:dyDescent="0.25"/>
    <row r="179" s="100" customFormat="1" x14ac:dyDescent="0.25"/>
    <row r="180" s="100" customFormat="1" x14ac:dyDescent="0.25"/>
    <row r="181" s="100" customFormat="1" x14ac:dyDescent="0.25"/>
    <row r="182" s="100" customFormat="1" x14ac:dyDescent="0.25"/>
    <row r="183" s="100" customFormat="1" x14ac:dyDescent="0.25"/>
    <row r="184" s="100" customFormat="1" x14ac:dyDescent="0.25"/>
    <row r="185" s="100" customFormat="1" x14ac:dyDescent="0.25"/>
    <row r="186" s="100" customFormat="1" x14ac:dyDescent="0.25"/>
    <row r="187" s="100" customFormat="1" x14ac:dyDescent="0.25"/>
    <row r="188" s="100" customFormat="1" x14ac:dyDescent="0.25"/>
    <row r="189" s="100" customFormat="1" x14ac:dyDescent="0.25"/>
    <row r="190" s="100" customFormat="1" x14ac:dyDescent="0.25"/>
    <row r="191" s="100" customFormat="1" x14ac:dyDescent="0.25"/>
    <row r="192" s="100" customFormat="1" x14ac:dyDescent="0.25"/>
    <row r="193" s="100" customFormat="1" x14ac:dyDescent="0.25"/>
    <row r="194" s="100" customFormat="1" x14ac:dyDescent="0.25"/>
    <row r="195" s="100" customFormat="1" x14ac:dyDescent="0.25"/>
    <row r="196" s="100" customFormat="1" x14ac:dyDescent="0.25"/>
    <row r="197" s="100" customFormat="1" x14ac:dyDescent="0.25"/>
    <row r="198" s="100" customFormat="1" x14ac:dyDescent="0.25"/>
    <row r="199" s="100" customFormat="1" x14ac:dyDescent="0.25"/>
    <row r="200" s="100" customFormat="1" x14ac:dyDescent="0.25"/>
    <row r="201" s="100" customFormat="1" x14ac:dyDescent="0.25"/>
    <row r="202" s="100" customFormat="1" x14ac:dyDescent="0.25"/>
    <row r="203" s="100" customFormat="1" x14ac:dyDescent="0.25"/>
    <row r="204" s="100" customFormat="1" x14ac:dyDescent="0.25"/>
    <row r="205" s="100" customFormat="1" x14ac:dyDescent="0.25"/>
  </sheetData>
  <sheetProtection algorithmName="SHA-512" hashValue="1rHPd2EohNmB1SLyj687xFbvTNbPQpFIPZdfnHwTcCR1AiB2PiEp7KjF9mbDObhEiH0X9zCuAoJD9Hjp7N+rTw==" saltValue="KR+iMci6K/LvKa07ZcV8EA==" spinCount="100000" sheet="1" insertRows="0" autoFilter="0" pivotTables="0"/>
  <printOptions horizontalCentered="1" verticalCentered="1"/>
  <pageMargins left="0.15748031496062992" right="3.937007874015748E-2" top="0.27" bottom="0.18" header="0.35" footer="0.3"/>
  <pageSetup paperSize="9" scale="37"/>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311"/>
  <sheetViews>
    <sheetView zoomScale="66" workbookViewId="0">
      <selection activeCell="A2" sqref="A2"/>
    </sheetView>
  </sheetViews>
  <sheetFormatPr defaultColWidth="9.140625" defaultRowHeight="15" x14ac:dyDescent="0.25"/>
  <cols>
    <col min="1" max="1" width="9.140625" style="7"/>
    <col min="2" max="2" width="17.42578125" style="7" hidden="1" customWidth="1"/>
    <col min="3" max="3" width="18.28515625" style="7" customWidth="1"/>
    <col min="4" max="4" width="27.5703125" style="7" customWidth="1"/>
    <col min="5" max="5" width="29.42578125" style="7" customWidth="1"/>
    <col min="6" max="6" width="33.140625" style="7" customWidth="1"/>
    <col min="7" max="7" width="29.85546875" style="7" customWidth="1"/>
    <col min="8" max="8" width="87.140625" style="7" customWidth="1"/>
    <col min="9" max="10" width="17.42578125" style="7" customWidth="1"/>
    <col min="11" max="11" width="15.85546875" style="7" customWidth="1"/>
    <col min="12" max="12" width="106.140625" style="7" customWidth="1"/>
    <col min="13" max="13" width="25.85546875" style="7" customWidth="1"/>
    <col min="14" max="14" width="20.140625" style="7" hidden="1" customWidth="1"/>
    <col min="15" max="15" width="5.28515625" style="7" hidden="1" customWidth="1"/>
    <col min="16" max="16" width="6.140625" style="7" hidden="1" customWidth="1"/>
    <col min="17" max="17" width="17.140625" style="7" hidden="1" customWidth="1"/>
    <col min="18" max="27" width="17.42578125" style="7" customWidth="1"/>
    <col min="28" max="16384" width="9.140625" style="7"/>
  </cols>
  <sheetData>
    <row r="1" spans="1:27" s="208" customFormat="1" ht="43.5" customHeight="1" x14ac:dyDescent="0.7">
      <c r="B1" s="209"/>
      <c r="C1" s="210"/>
      <c r="D1" s="209" t="s">
        <v>244</v>
      </c>
      <c r="E1" s="210"/>
      <c r="F1" s="211" t="s">
        <v>245</v>
      </c>
      <c r="G1" s="211"/>
      <c r="H1" s="212" t="s">
        <v>246</v>
      </c>
      <c r="I1" s="213" t="str">
        <f>'Formato Inventario'!K1</f>
        <v>v 3.0</v>
      </c>
      <c r="J1" s="210"/>
      <c r="K1" s="210"/>
      <c r="L1" s="214" t="str">
        <f>'Ent. Datos'!$N$1</f>
        <v>v 3.0</v>
      </c>
      <c r="M1" s="210"/>
      <c r="O1" s="209"/>
    </row>
    <row r="2" spans="1:27" ht="63.75" customHeight="1" x14ac:dyDescent="0.25"/>
    <row r="3" spans="1:27" ht="10.5" customHeight="1" x14ac:dyDescent="0.5">
      <c r="B3" s="189"/>
      <c r="C3" s="189"/>
      <c r="D3" s="189"/>
      <c r="E3" s="189"/>
      <c r="F3" s="189"/>
      <c r="G3" s="189"/>
      <c r="H3" s="189"/>
      <c r="I3" s="189"/>
      <c r="J3" s="189"/>
      <c r="K3" s="189"/>
      <c r="L3" s="190"/>
      <c r="M3" s="189"/>
      <c r="O3" s="191"/>
    </row>
    <row r="4" spans="1:27" ht="52.5" customHeight="1" x14ac:dyDescent="0.5">
      <c r="B4" s="189"/>
      <c r="C4" s="189"/>
      <c r="D4" s="215" t="s">
        <v>320</v>
      </c>
      <c r="E4" s="216"/>
      <c r="F4" s="217"/>
      <c r="G4" s="218"/>
      <c r="H4" s="189"/>
      <c r="I4" s="189"/>
      <c r="J4" s="189"/>
      <c r="K4" s="189"/>
      <c r="L4" s="190"/>
      <c r="M4" s="189"/>
      <c r="O4" s="191"/>
    </row>
    <row r="5" spans="1:27" ht="100.5" customHeight="1" x14ac:dyDescent="0.5">
      <c r="A5" s="192"/>
      <c r="B5" s="193"/>
      <c r="C5" s="219"/>
      <c r="D5" s="220" t="s">
        <v>318</v>
      </c>
      <c r="E5" s="220" t="s">
        <v>321</v>
      </c>
      <c r="F5" s="220" t="s">
        <v>322</v>
      </c>
      <c r="G5" s="220" t="s">
        <v>319</v>
      </c>
      <c r="H5" s="219" t="s">
        <v>260</v>
      </c>
      <c r="I5" s="194"/>
      <c r="J5" s="194"/>
      <c r="K5" s="194"/>
      <c r="L5" s="196" t="s">
        <v>260</v>
      </c>
      <c r="M5" s="195" t="s">
        <v>309</v>
      </c>
      <c r="N5" s="195" t="s">
        <v>7</v>
      </c>
      <c r="O5" s="195"/>
      <c r="P5" s="195"/>
      <c r="Q5" s="195" t="s">
        <v>243</v>
      </c>
      <c r="R5" s="196" t="s">
        <v>250</v>
      </c>
      <c r="S5" s="196" t="s">
        <v>251</v>
      </c>
      <c r="T5" s="196" t="s">
        <v>252</v>
      </c>
      <c r="U5" s="196" t="s">
        <v>253</v>
      </c>
      <c r="V5" s="196" t="s">
        <v>254</v>
      </c>
      <c r="W5" s="196" t="s">
        <v>255</v>
      </c>
      <c r="X5" s="196" t="s">
        <v>256</v>
      </c>
      <c r="Y5" s="196" t="s">
        <v>257</v>
      </c>
      <c r="Z5" s="196" t="s">
        <v>258</v>
      </c>
      <c r="AA5" s="196" t="s">
        <v>259</v>
      </c>
    </row>
    <row r="6" spans="1:27" s="100" customFormat="1" ht="60" customHeight="1" x14ac:dyDescent="0.55000000000000004">
      <c r="A6" s="197"/>
      <c r="B6" s="198"/>
      <c r="C6" s="199"/>
      <c r="D6" s="221">
        <v>1</v>
      </c>
      <c r="E6" s="201"/>
      <c r="F6" s="200"/>
      <c r="G6" s="200"/>
      <c r="H6" s="200"/>
      <c r="I6" s="202"/>
      <c r="J6" s="203"/>
      <c r="K6" s="204"/>
      <c r="L6" s="200"/>
      <c r="M6" s="205"/>
      <c r="N6" s="206"/>
      <c r="O6" s="200"/>
      <c r="P6" s="200"/>
      <c r="Q6" s="200"/>
      <c r="R6" s="200"/>
      <c r="S6" s="200"/>
      <c r="T6" s="200"/>
      <c r="U6" s="200"/>
      <c r="V6" s="200"/>
      <c r="W6" s="200"/>
      <c r="X6" s="200"/>
      <c r="Y6" s="200"/>
      <c r="Z6" s="200"/>
      <c r="AA6" s="200"/>
    </row>
    <row r="7" spans="1:27" s="100" customFormat="1" ht="60" customHeight="1" x14ac:dyDescent="0.55000000000000004">
      <c r="A7" s="197"/>
      <c r="B7" s="198"/>
      <c r="C7" s="199"/>
      <c r="D7" s="221">
        <v>2</v>
      </c>
      <c r="E7" s="201"/>
      <c r="F7" s="200"/>
      <c r="G7" s="200"/>
      <c r="H7" s="200"/>
      <c r="I7" s="200"/>
      <c r="J7" s="201"/>
      <c r="K7" s="204"/>
      <c r="L7" s="200"/>
      <c r="M7" s="207"/>
      <c r="N7" s="206"/>
      <c r="O7" s="200"/>
      <c r="P7" s="200"/>
      <c r="Q7" s="200"/>
      <c r="R7" s="200"/>
      <c r="S7" s="200"/>
      <c r="T7" s="200"/>
      <c r="U7" s="200"/>
      <c r="V7" s="200"/>
      <c r="W7" s="200"/>
      <c r="X7" s="200"/>
      <c r="Y7" s="200"/>
      <c r="Z7" s="200"/>
      <c r="AA7" s="200"/>
    </row>
    <row r="8" spans="1:27" s="100" customFormat="1" ht="60" customHeight="1" x14ac:dyDescent="0.55000000000000004">
      <c r="A8" s="197"/>
      <c r="B8" s="198"/>
      <c r="C8" s="199"/>
      <c r="D8" s="221">
        <v>3</v>
      </c>
      <c r="E8" s="201"/>
      <c r="F8" s="200"/>
      <c r="G8" s="200"/>
      <c r="H8" s="200"/>
      <c r="I8" s="200"/>
      <c r="J8" s="201"/>
      <c r="K8" s="204"/>
      <c r="L8" s="200"/>
      <c r="M8" s="207"/>
      <c r="N8" s="206"/>
      <c r="O8" s="200"/>
      <c r="P8" s="200"/>
      <c r="Q8" s="200"/>
      <c r="R8" s="200"/>
      <c r="S8" s="200"/>
      <c r="T8" s="200"/>
      <c r="U8" s="200"/>
      <c r="V8" s="200"/>
      <c r="W8" s="200"/>
      <c r="X8" s="200"/>
      <c r="Y8" s="200"/>
      <c r="Z8" s="200"/>
      <c r="AA8" s="200"/>
    </row>
    <row r="9" spans="1:27" s="100" customFormat="1" ht="60" customHeight="1" x14ac:dyDescent="0.55000000000000004">
      <c r="A9" s="197"/>
      <c r="B9" s="198"/>
      <c r="C9" s="199"/>
      <c r="D9" s="221">
        <v>4</v>
      </c>
      <c r="E9" s="201"/>
      <c r="F9" s="200"/>
      <c r="G9" s="200"/>
      <c r="H9" s="200"/>
      <c r="I9" s="200"/>
      <c r="J9" s="201"/>
      <c r="K9" s="204"/>
      <c r="L9" s="200"/>
      <c r="M9" s="207"/>
      <c r="N9" s="206"/>
      <c r="O9" s="200"/>
      <c r="P9" s="200"/>
      <c r="Q9" s="200"/>
      <c r="R9" s="200"/>
      <c r="S9" s="200"/>
      <c r="T9" s="200"/>
      <c r="U9" s="200"/>
      <c r="V9" s="200"/>
      <c r="W9" s="200"/>
      <c r="X9" s="200"/>
      <c r="Y9" s="200"/>
      <c r="Z9" s="200"/>
      <c r="AA9" s="200"/>
    </row>
    <row r="10" spans="1:27" s="100" customFormat="1" ht="60" customHeight="1" x14ac:dyDescent="0.55000000000000004">
      <c r="A10" s="197"/>
      <c r="B10" s="198"/>
      <c r="C10" s="199"/>
      <c r="D10" s="221">
        <v>5</v>
      </c>
      <c r="E10" s="201"/>
      <c r="F10" s="200"/>
      <c r="G10" s="200"/>
      <c r="H10" s="200"/>
      <c r="I10" s="200"/>
      <c r="J10" s="201"/>
      <c r="K10" s="204"/>
      <c r="L10" s="200"/>
      <c r="M10" s="207"/>
      <c r="N10" s="206"/>
      <c r="O10" s="200"/>
      <c r="P10" s="200"/>
      <c r="Q10" s="200"/>
      <c r="R10" s="200"/>
      <c r="S10" s="200"/>
      <c r="T10" s="200"/>
      <c r="U10" s="200"/>
      <c r="V10" s="200"/>
      <c r="W10" s="200"/>
      <c r="X10" s="200"/>
      <c r="Y10" s="200"/>
      <c r="Z10" s="200"/>
      <c r="AA10" s="200"/>
    </row>
    <row r="11" spans="1:27" s="100" customFormat="1" ht="60" customHeight="1" x14ac:dyDescent="0.55000000000000004">
      <c r="A11" s="197"/>
      <c r="B11" s="198"/>
      <c r="C11" s="199"/>
      <c r="D11" s="221">
        <v>6</v>
      </c>
      <c r="E11" s="201"/>
      <c r="F11" s="200"/>
      <c r="G11" s="200"/>
      <c r="H11" s="200"/>
      <c r="I11" s="200"/>
      <c r="J11" s="201"/>
      <c r="K11" s="204"/>
      <c r="L11" s="200"/>
      <c r="M11" s="207"/>
      <c r="N11" s="206"/>
      <c r="O11" s="200"/>
      <c r="P11" s="200"/>
      <c r="Q11" s="200"/>
      <c r="R11" s="200"/>
      <c r="S11" s="200"/>
      <c r="T11" s="200"/>
      <c r="U11" s="200"/>
      <c r="V11" s="200"/>
      <c r="W11" s="200"/>
      <c r="X11" s="200"/>
      <c r="Y11" s="200"/>
      <c r="Z11" s="200"/>
      <c r="AA11" s="200"/>
    </row>
    <row r="12" spans="1:27" s="100" customFormat="1" ht="60" customHeight="1" x14ac:dyDescent="0.55000000000000004">
      <c r="A12" s="197"/>
      <c r="B12" s="198"/>
      <c r="C12" s="199"/>
      <c r="D12" s="221">
        <v>7</v>
      </c>
      <c r="E12" s="201"/>
      <c r="F12" s="200"/>
      <c r="G12" s="200"/>
      <c r="H12" s="200"/>
      <c r="I12" s="200"/>
      <c r="J12" s="201"/>
      <c r="K12" s="204"/>
      <c r="L12" s="200"/>
      <c r="M12" s="207"/>
      <c r="N12" s="206"/>
      <c r="O12" s="200"/>
      <c r="P12" s="200"/>
      <c r="Q12" s="200"/>
      <c r="R12" s="200"/>
      <c r="S12" s="200"/>
      <c r="T12" s="200"/>
      <c r="U12" s="200"/>
      <c r="V12" s="200"/>
      <c r="W12" s="200"/>
      <c r="X12" s="200"/>
      <c r="Y12" s="200"/>
      <c r="Z12" s="200"/>
      <c r="AA12" s="200"/>
    </row>
    <row r="13" spans="1:27" s="100" customFormat="1" ht="60" customHeight="1" x14ac:dyDescent="0.55000000000000004">
      <c r="A13" s="197"/>
      <c r="B13" s="198"/>
      <c r="C13" s="199"/>
      <c r="D13" s="221">
        <v>8</v>
      </c>
      <c r="E13" s="201"/>
      <c r="F13" s="200"/>
      <c r="G13" s="200"/>
      <c r="H13" s="200"/>
      <c r="I13" s="200"/>
      <c r="J13" s="201"/>
      <c r="K13" s="204"/>
      <c r="L13" s="200"/>
      <c r="M13" s="207"/>
      <c r="N13" s="206"/>
      <c r="O13" s="200"/>
      <c r="P13" s="200"/>
      <c r="Q13" s="200"/>
      <c r="R13" s="200"/>
      <c r="S13" s="200"/>
      <c r="T13" s="200"/>
      <c r="U13" s="200"/>
      <c r="V13" s="200"/>
      <c r="W13" s="200"/>
      <c r="X13" s="200"/>
      <c r="Y13" s="200"/>
      <c r="Z13" s="200"/>
      <c r="AA13" s="200"/>
    </row>
    <row r="14" spans="1:27" s="100" customFormat="1" ht="60" customHeight="1" x14ac:dyDescent="0.55000000000000004">
      <c r="A14" s="197"/>
      <c r="B14" s="198"/>
      <c r="C14" s="199"/>
      <c r="D14" s="221">
        <v>9</v>
      </c>
      <c r="E14" s="201"/>
      <c r="F14" s="200"/>
      <c r="G14" s="200"/>
      <c r="H14" s="200"/>
      <c r="I14" s="200"/>
      <c r="J14" s="201"/>
      <c r="K14" s="204"/>
      <c r="L14" s="200"/>
      <c r="M14" s="207"/>
      <c r="N14" s="206"/>
      <c r="O14" s="200"/>
      <c r="P14" s="200"/>
      <c r="Q14" s="200"/>
      <c r="R14" s="200"/>
      <c r="S14" s="200"/>
      <c r="T14" s="200"/>
      <c r="U14" s="200"/>
      <c r="V14" s="200"/>
      <c r="W14" s="200"/>
      <c r="X14" s="200"/>
      <c r="Y14" s="200"/>
      <c r="Z14" s="200"/>
      <c r="AA14" s="200"/>
    </row>
    <row r="15" spans="1:27" s="100" customFormat="1" ht="60" customHeight="1" x14ac:dyDescent="0.55000000000000004">
      <c r="A15" s="197"/>
      <c r="B15" s="198"/>
      <c r="C15" s="199"/>
      <c r="D15" s="221">
        <v>10</v>
      </c>
      <c r="E15" s="201"/>
      <c r="F15" s="200"/>
      <c r="G15" s="200"/>
      <c r="H15" s="200"/>
      <c r="I15" s="200"/>
      <c r="J15" s="201"/>
      <c r="K15" s="204"/>
      <c r="L15" s="200"/>
      <c r="M15" s="207"/>
      <c r="N15" s="206"/>
      <c r="O15" s="200"/>
      <c r="P15" s="200"/>
      <c r="Q15" s="200"/>
      <c r="R15" s="200"/>
      <c r="S15" s="200"/>
      <c r="T15" s="200"/>
      <c r="U15" s="200"/>
      <c r="V15" s="200"/>
      <c r="W15" s="200"/>
      <c r="X15" s="200"/>
      <c r="Y15" s="200"/>
      <c r="Z15" s="200"/>
      <c r="AA15" s="200"/>
    </row>
    <row r="16" spans="1:27" s="100" customFormat="1" ht="60" customHeight="1" x14ac:dyDescent="0.55000000000000004">
      <c r="A16" s="197"/>
      <c r="B16" s="198"/>
      <c r="C16" s="199"/>
      <c r="D16" s="221">
        <v>11</v>
      </c>
      <c r="E16" s="201"/>
      <c r="F16" s="200"/>
      <c r="G16" s="200"/>
      <c r="H16" s="200"/>
      <c r="I16" s="200"/>
      <c r="J16" s="201"/>
      <c r="K16" s="204"/>
      <c r="L16" s="200"/>
      <c r="M16" s="207"/>
      <c r="N16" s="206"/>
      <c r="O16" s="200"/>
      <c r="P16" s="200"/>
      <c r="Q16" s="200"/>
      <c r="R16" s="200"/>
      <c r="S16" s="200"/>
      <c r="T16" s="200"/>
      <c r="U16" s="200"/>
      <c r="V16" s="200"/>
      <c r="W16" s="200"/>
      <c r="X16" s="200"/>
      <c r="Y16" s="200"/>
      <c r="Z16" s="200"/>
      <c r="AA16" s="200"/>
    </row>
    <row r="17" spans="1:27" s="100" customFormat="1" ht="60" customHeight="1" x14ac:dyDescent="0.55000000000000004">
      <c r="A17" s="197"/>
      <c r="B17" s="198"/>
      <c r="C17" s="199"/>
      <c r="D17" s="221">
        <v>12</v>
      </c>
      <c r="E17" s="201"/>
      <c r="F17" s="200"/>
      <c r="G17" s="200"/>
      <c r="H17" s="200"/>
      <c r="I17" s="200"/>
      <c r="J17" s="201"/>
      <c r="K17" s="204"/>
      <c r="L17" s="200"/>
      <c r="M17" s="207"/>
      <c r="N17" s="206"/>
      <c r="O17" s="200"/>
      <c r="P17" s="200"/>
      <c r="Q17" s="200"/>
      <c r="R17" s="200"/>
      <c r="S17" s="200"/>
      <c r="T17" s="200"/>
      <c r="U17" s="200"/>
      <c r="V17" s="200"/>
      <c r="W17" s="200"/>
      <c r="X17" s="200"/>
      <c r="Y17" s="200"/>
      <c r="Z17" s="200"/>
      <c r="AA17" s="200"/>
    </row>
    <row r="18" spans="1:27" s="100" customFormat="1" ht="60" customHeight="1" x14ac:dyDescent="0.55000000000000004">
      <c r="A18" s="197"/>
      <c r="B18" s="198"/>
      <c r="C18" s="199"/>
      <c r="D18" s="221">
        <v>13</v>
      </c>
      <c r="E18" s="201"/>
      <c r="F18" s="200"/>
      <c r="G18" s="200"/>
      <c r="H18" s="200"/>
      <c r="I18" s="200"/>
      <c r="J18" s="201"/>
      <c r="K18" s="204"/>
      <c r="L18" s="200"/>
      <c r="M18" s="207"/>
      <c r="N18" s="206"/>
      <c r="O18" s="200"/>
      <c r="P18" s="200"/>
      <c r="Q18" s="200"/>
      <c r="R18" s="200"/>
      <c r="S18" s="200"/>
      <c r="T18" s="200"/>
      <c r="U18" s="200"/>
      <c r="V18" s="200"/>
      <c r="W18" s="200"/>
      <c r="X18" s="200"/>
      <c r="Y18" s="200"/>
      <c r="Z18" s="200"/>
      <c r="AA18" s="200"/>
    </row>
    <row r="19" spans="1:27" s="100" customFormat="1" ht="60" customHeight="1" x14ac:dyDescent="0.55000000000000004">
      <c r="A19" s="197"/>
      <c r="B19" s="198"/>
      <c r="C19" s="199"/>
      <c r="D19" s="221">
        <v>14</v>
      </c>
      <c r="E19" s="201"/>
      <c r="F19" s="200"/>
      <c r="G19" s="200"/>
      <c r="H19" s="200"/>
      <c r="I19" s="200"/>
      <c r="J19" s="201"/>
      <c r="K19" s="204"/>
      <c r="L19" s="200"/>
      <c r="M19" s="207"/>
      <c r="N19" s="206"/>
      <c r="O19" s="200"/>
      <c r="P19" s="200"/>
      <c r="Q19" s="200"/>
      <c r="R19" s="200"/>
      <c r="S19" s="200"/>
      <c r="T19" s="200"/>
      <c r="U19" s="200"/>
      <c r="V19" s="200"/>
      <c r="W19" s="200"/>
      <c r="X19" s="200"/>
      <c r="Y19" s="200"/>
      <c r="Z19" s="200"/>
      <c r="AA19" s="200"/>
    </row>
    <row r="20" spans="1:27" s="100" customFormat="1" ht="60" customHeight="1" x14ac:dyDescent="0.55000000000000004">
      <c r="A20" s="197"/>
      <c r="B20" s="198"/>
      <c r="C20" s="199"/>
      <c r="D20" s="221">
        <v>15</v>
      </c>
      <c r="E20" s="201"/>
      <c r="F20" s="200"/>
      <c r="G20" s="200"/>
      <c r="H20" s="200"/>
      <c r="I20" s="200"/>
      <c r="J20" s="201"/>
      <c r="K20" s="204"/>
      <c r="L20" s="200"/>
      <c r="M20" s="207"/>
      <c r="N20" s="206"/>
      <c r="O20" s="200"/>
      <c r="P20" s="200"/>
      <c r="Q20" s="200"/>
      <c r="R20" s="200"/>
      <c r="S20" s="200"/>
      <c r="T20" s="200"/>
      <c r="U20" s="200"/>
      <c r="V20" s="200"/>
      <c r="W20" s="200"/>
      <c r="X20" s="200"/>
      <c r="Y20" s="200"/>
      <c r="Z20" s="200"/>
      <c r="AA20" s="200"/>
    </row>
    <row r="21" spans="1:27" s="100" customFormat="1" ht="60" customHeight="1" x14ac:dyDescent="0.55000000000000004">
      <c r="A21" s="197"/>
      <c r="B21" s="198"/>
      <c r="C21" s="199"/>
      <c r="D21" s="221">
        <v>16</v>
      </c>
      <c r="E21" s="201"/>
      <c r="F21" s="200"/>
      <c r="G21" s="200"/>
      <c r="H21" s="200"/>
      <c r="I21" s="200"/>
      <c r="J21" s="201"/>
      <c r="K21" s="204"/>
      <c r="L21" s="200"/>
      <c r="M21" s="207"/>
      <c r="N21" s="206"/>
      <c r="O21" s="200"/>
      <c r="P21" s="200"/>
      <c r="Q21" s="200"/>
      <c r="R21" s="200"/>
      <c r="S21" s="200"/>
      <c r="T21" s="200"/>
      <c r="U21" s="200"/>
      <c r="V21" s="200"/>
      <c r="W21" s="200"/>
      <c r="X21" s="200"/>
      <c r="Y21" s="200"/>
      <c r="Z21" s="200"/>
      <c r="AA21" s="200"/>
    </row>
    <row r="22" spans="1:27" s="100" customFormat="1" ht="60" customHeight="1" x14ac:dyDescent="0.55000000000000004">
      <c r="A22" s="197"/>
      <c r="B22" s="198"/>
      <c r="C22" s="199"/>
      <c r="D22" s="221">
        <v>17</v>
      </c>
      <c r="E22" s="201"/>
      <c r="F22" s="200"/>
      <c r="G22" s="200"/>
      <c r="H22" s="200"/>
      <c r="I22" s="200"/>
      <c r="J22" s="201"/>
      <c r="K22" s="204"/>
      <c r="L22" s="200"/>
      <c r="M22" s="207"/>
      <c r="N22" s="206"/>
      <c r="O22" s="200"/>
      <c r="P22" s="200"/>
      <c r="Q22" s="200"/>
      <c r="R22" s="200"/>
      <c r="S22" s="200"/>
      <c r="T22" s="200"/>
      <c r="U22" s="200"/>
      <c r="V22" s="200"/>
      <c r="W22" s="200"/>
      <c r="X22" s="200"/>
      <c r="Y22" s="200"/>
      <c r="Z22" s="200"/>
      <c r="AA22" s="200"/>
    </row>
    <row r="23" spans="1:27" s="100" customFormat="1" ht="60" customHeight="1" x14ac:dyDescent="0.55000000000000004">
      <c r="A23" s="197"/>
      <c r="B23" s="198"/>
      <c r="C23" s="199"/>
      <c r="D23" s="221">
        <v>18</v>
      </c>
      <c r="E23" s="201"/>
      <c r="F23" s="200"/>
      <c r="G23" s="200"/>
      <c r="H23" s="200"/>
      <c r="I23" s="200"/>
      <c r="J23" s="201"/>
      <c r="K23" s="204"/>
      <c r="L23" s="200"/>
      <c r="M23" s="207"/>
      <c r="N23" s="206"/>
      <c r="O23" s="200"/>
      <c r="P23" s="200"/>
      <c r="Q23" s="200"/>
      <c r="R23" s="200"/>
      <c r="S23" s="200"/>
      <c r="T23" s="200"/>
      <c r="U23" s="200"/>
      <c r="V23" s="200"/>
      <c r="W23" s="200"/>
      <c r="X23" s="200"/>
      <c r="Y23" s="200"/>
      <c r="Z23" s="200"/>
      <c r="AA23" s="200"/>
    </row>
    <row r="24" spans="1:27" s="100" customFormat="1" ht="60" customHeight="1" x14ac:dyDescent="0.55000000000000004">
      <c r="A24" s="197"/>
      <c r="B24" s="198"/>
      <c r="C24" s="199"/>
      <c r="D24" s="221">
        <v>19</v>
      </c>
      <c r="E24" s="201"/>
      <c r="F24" s="200"/>
      <c r="G24" s="200"/>
      <c r="H24" s="200"/>
      <c r="I24" s="200"/>
      <c r="J24" s="201"/>
      <c r="K24" s="204"/>
      <c r="L24" s="200"/>
      <c r="M24" s="207"/>
      <c r="N24" s="206"/>
      <c r="O24" s="200"/>
      <c r="P24" s="200"/>
      <c r="Q24" s="200"/>
      <c r="R24" s="200"/>
      <c r="S24" s="200"/>
      <c r="T24" s="200"/>
      <c r="U24" s="200"/>
      <c r="V24" s="200"/>
      <c r="W24" s="200"/>
      <c r="X24" s="200"/>
      <c r="Y24" s="200"/>
      <c r="Z24" s="200"/>
      <c r="AA24" s="200"/>
    </row>
    <row r="25" spans="1:27" s="100" customFormat="1" ht="60" customHeight="1" x14ac:dyDescent="0.55000000000000004">
      <c r="A25" s="197"/>
      <c r="B25" s="198"/>
      <c r="C25" s="199"/>
      <c r="D25" s="221">
        <v>20</v>
      </c>
      <c r="E25" s="201"/>
      <c r="F25" s="200"/>
      <c r="G25" s="200"/>
      <c r="H25" s="200"/>
      <c r="I25" s="200"/>
      <c r="J25" s="201"/>
      <c r="K25" s="204"/>
      <c r="L25" s="200"/>
      <c r="M25" s="207"/>
      <c r="N25" s="206"/>
      <c r="O25" s="200"/>
      <c r="P25" s="200"/>
      <c r="Q25" s="200"/>
      <c r="R25" s="200"/>
      <c r="S25" s="200"/>
      <c r="T25" s="200"/>
      <c r="U25" s="200"/>
      <c r="V25" s="200"/>
      <c r="W25" s="200"/>
      <c r="X25" s="200"/>
      <c r="Y25" s="200"/>
      <c r="Z25" s="200"/>
      <c r="AA25" s="200"/>
    </row>
    <row r="26" spans="1:27" s="100" customFormat="1" ht="60" customHeight="1" x14ac:dyDescent="0.55000000000000004">
      <c r="A26" s="197"/>
      <c r="B26" s="198"/>
      <c r="C26" s="199"/>
      <c r="D26" s="221">
        <v>21</v>
      </c>
      <c r="E26" s="201"/>
      <c r="F26" s="200"/>
      <c r="G26" s="200"/>
      <c r="H26" s="200"/>
      <c r="I26" s="200"/>
      <c r="J26" s="201"/>
      <c r="K26" s="204"/>
      <c r="L26" s="200"/>
      <c r="M26" s="207"/>
      <c r="N26" s="206"/>
      <c r="O26" s="200"/>
      <c r="P26" s="200"/>
      <c r="Q26" s="200"/>
      <c r="R26" s="200"/>
      <c r="S26" s="200"/>
      <c r="T26" s="200"/>
      <c r="U26" s="200"/>
      <c r="V26" s="200"/>
      <c r="W26" s="200"/>
      <c r="X26" s="200"/>
      <c r="Y26" s="200"/>
      <c r="Z26" s="200"/>
      <c r="AA26" s="200"/>
    </row>
    <row r="27" spans="1:27" s="100" customFormat="1" ht="60" customHeight="1" x14ac:dyDescent="0.55000000000000004">
      <c r="A27" s="197"/>
      <c r="B27" s="198"/>
      <c r="C27" s="199"/>
      <c r="D27" s="221">
        <v>22</v>
      </c>
      <c r="E27" s="201"/>
      <c r="F27" s="200"/>
      <c r="G27" s="200"/>
      <c r="H27" s="200"/>
      <c r="I27" s="200"/>
      <c r="J27" s="201"/>
      <c r="K27" s="204"/>
      <c r="L27" s="200"/>
      <c r="M27" s="207"/>
      <c r="N27" s="206"/>
      <c r="O27" s="200"/>
      <c r="P27" s="200"/>
      <c r="Q27" s="200"/>
      <c r="R27" s="200"/>
      <c r="S27" s="200"/>
      <c r="T27" s="200"/>
      <c r="U27" s="200"/>
      <c r="V27" s="200"/>
      <c r="W27" s="200"/>
      <c r="X27" s="200"/>
      <c r="Y27" s="200"/>
      <c r="Z27" s="200"/>
      <c r="AA27" s="200"/>
    </row>
    <row r="28" spans="1:27" s="100" customFormat="1" ht="60" customHeight="1" x14ac:dyDescent="0.55000000000000004">
      <c r="A28" s="197"/>
      <c r="B28" s="198"/>
      <c r="C28" s="199"/>
      <c r="D28" s="221">
        <v>23</v>
      </c>
      <c r="E28" s="201"/>
      <c r="F28" s="200"/>
      <c r="G28" s="200"/>
      <c r="H28" s="200"/>
      <c r="I28" s="200"/>
      <c r="J28" s="201"/>
      <c r="K28" s="204"/>
      <c r="L28" s="200"/>
      <c r="M28" s="207"/>
      <c r="N28" s="206"/>
      <c r="O28" s="200"/>
      <c r="P28" s="200"/>
      <c r="Q28" s="200"/>
      <c r="R28" s="200"/>
      <c r="S28" s="200"/>
      <c r="T28" s="200"/>
      <c r="U28" s="200"/>
      <c r="V28" s="200"/>
      <c r="W28" s="200"/>
      <c r="X28" s="200"/>
      <c r="Y28" s="200"/>
      <c r="Z28" s="200"/>
      <c r="AA28" s="200"/>
    </row>
    <row r="29" spans="1:27" s="100" customFormat="1" ht="60" customHeight="1" x14ac:dyDescent="0.55000000000000004">
      <c r="A29" s="197"/>
      <c r="B29" s="198"/>
      <c r="C29" s="199"/>
      <c r="D29" s="221">
        <v>24</v>
      </c>
      <c r="E29" s="201"/>
      <c r="F29" s="200"/>
      <c r="G29" s="200"/>
      <c r="H29" s="200"/>
      <c r="I29" s="200"/>
      <c r="J29" s="201"/>
      <c r="K29" s="204"/>
      <c r="L29" s="200"/>
      <c r="M29" s="207"/>
      <c r="N29" s="206"/>
      <c r="O29" s="200"/>
      <c r="P29" s="200"/>
      <c r="Q29" s="200"/>
      <c r="R29" s="200"/>
      <c r="S29" s="200"/>
      <c r="T29" s="200"/>
      <c r="U29" s="200"/>
      <c r="V29" s="200"/>
      <c r="W29" s="200"/>
      <c r="X29" s="200"/>
      <c r="Y29" s="200"/>
      <c r="Z29" s="200"/>
      <c r="AA29" s="200"/>
    </row>
    <row r="30" spans="1:27" s="100" customFormat="1" ht="60" customHeight="1" x14ac:dyDescent="0.55000000000000004">
      <c r="A30" s="197"/>
      <c r="B30" s="198"/>
      <c r="C30" s="199"/>
      <c r="D30" s="221">
        <v>25</v>
      </c>
      <c r="E30" s="201"/>
      <c r="F30" s="200"/>
      <c r="G30" s="200"/>
      <c r="H30" s="200"/>
      <c r="I30" s="200"/>
      <c r="J30" s="201"/>
      <c r="K30" s="204"/>
      <c r="L30" s="200"/>
      <c r="M30" s="207"/>
      <c r="N30" s="206"/>
      <c r="O30" s="200"/>
      <c r="P30" s="200"/>
      <c r="Q30" s="200"/>
      <c r="R30" s="200"/>
      <c r="S30" s="200"/>
      <c r="T30" s="200"/>
      <c r="U30" s="200"/>
      <c r="V30" s="200"/>
      <c r="W30" s="200"/>
      <c r="X30" s="200"/>
      <c r="Y30" s="200"/>
      <c r="Z30" s="200"/>
      <c r="AA30" s="200"/>
    </row>
    <row r="31" spans="1:27" s="100" customFormat="1" ht="60" customHeight="1" x14ac:dyDescent="0.55000000000000004">
      <c r="A31" s="197"/>
      <c r="B31" s="198"/>
      <c r="C31" s="199"/>
      <c r="D31" s="221">
        <v>26</v>
      </c>
      <c r="E31" s="201"/>
      <c r="F31" s="200"/>
      <c r="G31" s="200"/>
      <c r="H31" s="200"/>
      <c r="I31" s="200"/>
      <c r="J31" s="201"/>
      <c r="K31" s="204"/>
      <c r="L31" s="200"/>
      <c r="M31" s="207"/>
      <c r="N31" s="206"/>
      <c r="O31" s="200"/>
      <c r="P31" s="200"/>
      <c r="Q31" s="200"/>
      <c r="R31" s="200"/>
      <c r="S31" s="200"/>
      <c r="T31" s="200"/>
      <c r="U31" s="200"/>
      <c r="V31" s="200"/>
      <c r="W31" s="200"/>
      <c r="X31" s="200"/>
      <c r="Y31" s="200"/>
      <c r="Z31" s="200"/>
      <c r="AA31" s="200"/>
    </row>
    <row r="32" spans="1:27" s="100" customFormat="1" ht="60" customHeight="1" x14ac:dyDescent="0.55000000000000004">
      <c r="A32" s="197"/>
      <c r="B32" s="198"/>
      <c r="C32" s="199"/>
      <c r="D32" s="221">
        <v>27</v>
      </c>
      <c r="E32" s="201"/>
      <c r="F32" s="200"/>
      <c r="G32" s="200"/>
      <c r="H32" s="200"/>
      <c r="I32" s="200"/>
      <c r="J32" s="201"/>
      <c r="K32" s="204"/>
      <c r="L32" s="200"/>
      <c r="M32" s="207"/>
      <c r="N32" s="206"/>
      <c r="O32" s="200"/>
      <c r="P32" s="200"/>
      <c r="Q32" s="200"/>
      <c r="R32" s="200"/>
      <c r="S32" s="200"/>
      <c r="T32" s="200"/>
      <c r="U32" s="200"/>
      <c r="V32" s="200"/>
      <c r="W32" s="200"/>
      <c r="X32" s="200"/>
      <c r="Y32" s="200"/>
      <c r="Z32" s="200"/>
      <c r="AA32" s="200"/>
    </row>
    <row r="33" spans="1:27" s="100" customFormat="1" ht="60" customHeight="1" x14ac:dyDescent="0.55000000000000004">
      <c r="A33" s="197"/>
      <c r="B33" s="198"/>
      <c r="C33" s="199"/>
      <c r="D33" s="221">
        <v>28</v>
      </c>
      <c r="E33" s="201"/>
      <c r="F33" s="200"/>
      <c r="G33" s="200"/>
      <c r="H33" s="200"/>
      <c r="I33" s="200"/>
      <c r="J33" s="201"/>
      <c r="K33" s="204"/>
      <c r="L33" s="200"/>
      <c r="M33" s="207"/>
      <c r="N33" s="206"/>
      <c r="O33" s="200"/>
      <c r="P33" s="200"/>
      <c r="Q33" s="200"/>
      <c r="R33" s="200"/>
      <c r="S33" s="200"/>
      <c r="T33" s="200"/>
      <c r="U33" s="200"/>
      <c r="V33" s="200"/>
      <c r="W33" s="200"/>
      <c r="X33" s="200"/>
      <c r="Y33" s="200"/>
      <c r="Z33" s="200"/>
      <c r="AA33" s="200"/>
    </row>
    <row r="34" spans="1:27" s="100" customFormat="1" ht="60" customHeight="1" x14ac:dyDescent="0.55000000000000004">
      <c r="A34" s="197"/>
      <c r="B34" s="198"/>
      <c r="C34" s="199"/>
      <c r="D34" s="221">
        <v>29</v>
      </c>
      <c r="E34" s="201"/>
      <c r="F34" s="200"/>
      <c r="G34" s="200"/>
      <c r="H34" s="200"/>
      <c r="I34" s="200"/>
      <c r="J34" s="201"/>
      <c r="K34" s="204"/>
      <c r="L34" s="200"/>
      <c r="M34" s="207"/>
      <c r="N34" s="206"/>
      <c r="O34" s="200"/>
      <c r="P34" s="200"/>
      <c r="Q34" s="200"/>
      <c r="R34" s="200"/>
      <c r="S34" s="200"/>
      <c r="T34" s="200"/>
      <c r="U34" s="200"/>
      <c r="V34" s="200"/>
      <c r="W34" s="200"/>
      <c r="X34" s="200"/>
      <c r="Y34" s="200"/>
      <c r="Z34" s="200"/>
      <c r="AA34" s="200"/>
    </row>
    <row r="35" spans="1:27" s="100" customFormat="1" ht="60" customHeight="1" x14ac:dyDescent="0.55000000000000004">
      <c r="A35" s="197"/>
      <c r="B35" s="198"/>
      <c r="C35" s="199"/>
      <c r="D35" s="221">
        <v>30</v>
      </c>
      <c r="E35" s="201"/>
      <c r="F35" s="200"/>
      <c r="G35" s="200"/>
      <c r="H35" s="200"/>
      <c r="I35" s="200"/>
      <c r="J35" s="201"/>
      <c r="K35" s="204"/>
      <c r="L35" s="200"/>
      <c r="M35" s="207"/>
      <c r="N35" s="206"/>
      <c r="O35" s="200"/>
      <c r="P35" s="200"/>
      <c r="Q35" s="200"/>
      <c r="R35" s="200"/>
      <c r="S35" s="200"/>
      <c r="T35" s="200"/>
      <c r="U35" s="200"/>
      <c r="V35" s="200"/>
      <c r="W35" s="200"/>
      <c r="X35" s="200"/>
      <c r="Y35" s="200"/>
      <c r="Z35" s="200"/>
      <c r="AA35" s="200"/>
    </row>
    <row r="36" spans="1:27" s="100" customFormat="1" ht="60" customHeight="1" x14ac:dyDescent="0.55000000000000004">
      <c r="A36" s="197"/>
      <c r="B36" s="198"/>
      <c r="C36" s="199"/>
      <c r="D36" s="221">
        <v>31</v>
      </c>
      <c r="E36" s="201"/>
      <c r="F36" s="200"/>
      <c r="G36" s="200"/>
      <c r="H36" s="200"/>
      <c r="I36" s="200"/>
      <c r="J36" s="201"/>
      <c r="K36" s="204"/>
      <c r="L36" s="200"/>
      <c r="M36" s="207"/>
      <c r="N36" s="206"/>
      <c r="O36" s="200"/>
      <c r="P36" s="200"/>
      <c r="Q36" s="200"/>
      <c r="R36" s="200"/>
      <c r="S36" s="200"/>
      <c r="T36" s="200"/>
      <c r="U36" s="200"/>
      <c r="V36" s="200"/>
      <c r="W36" s="200"/>
      <c r="X36" s="200"/>
      <c r="Y36" s="200"/>
      <c r="Z36" s="200"/>
      <c r="AA36" s="200"/>
    </row>
    <row r="37" spans="1:27" s="100" customFormat="1" ht="60" customHeight="1" x14ac:dyDescent="0.55000000000000004">
      <c r="A37" s="197"/>
      <c r="B37" s="198"/>
      <c r="C37" s="199"/>
      <c r="D37" s="221">
        <v>32</v>
      </c>
      <c r="E37" s="201"/>
      <c r="F37" s="200"/>
      <c r="G37" s="200"/>
      <c r="H37" s="200"/>
      <c r="I37" s="200"/>
      <c r="J37" s="201"/>
      <c r="K37" s="204"/>
      <c r="L37" s="200"/>
      <c r="M37" s="207"/>
      <c r="N37" s="206"/>
      <c r="O37" s="200"/>
      <c r="P37" s="200"/>
      <c r="Q37" s="200"/>
      <c r="R37" s="200"/>
      <c r="S37" s="200"/>
      <c r="T37" s="200"/>
      <c r="U37" s="200"/>
      <c r="V37" s="200"/>
      <c r="W37" s="200"/>
      <c r="X37" s="200"/>
      <c r="Y37" s="200"/>
      <c r="Z37" s="200"/>
      <c r="AA37" s="200"/>
    </row>
    <row r="38" spans="1:27" s="100" customFormat="1" ht="60" customHeight="1" x14ac:dyDescent="0.55000000000000004">
      <c r="A38" s="197"/>
      <c r="B38" s="198"/>
      <c r="C38" s="199"/>
      <c r="D38" s="221">
        <v>33</v>
      </c>
      <c r="E38" s="201"/>
      <c r="F38" s="200"/>
      <c r="G38" s="200"/>
      <c r="H38" s="200"/>
      <c r="I38" s="200"/>
      <c r="J38" s="201"/>
      <c r="K38" s="204"/>
      <c r="L38" s="200"/>
      <c r="M38" s="207"/>
      <c r="N38" s="206"/>
      <c r="O38" s="200"/>
      <c r="P38" s="200"/>
      <c r="Q38" s="200"/>
      <c r="R38" s="200"/>
      <c r="S38" s="200"/>
      <c r="T38" s="200"/>
      <c r="U38" s="200"/>
      <c r="V38" s="200"/>
      <c r="W38" s="200"/>
      <c r="X38" s="200"/>
      <c r="Y38" s="200"/>
      <c r="Z38" s="200"/>
      <c r="AA38" s="200"/>
    </row>
    <row r="39" spans="1:27" s="100" customFormat="1" ht="60" customHeight="1" x14ac:dyDescent="0.55000000000000004">
      <c r="A39" s="197"/>
      <c r="B39" s="198"/>
      <c r="C39" s="199"/>
      <c r="D39" s="221">
        <v>34</v>
      </c>
      <c r="E39" s="201"/>
      <c r="F39" s="200"/>
      <c r="G39" s="200"/>
      <c r="H39" s="200"/>
      <c r="I39" s="200"/>
      <c r="J39" s="201"/>
      <c r="K39" s="204"/>
      <c r="L39" s="200"/>
      <c r="M39" s="207"/>
      <c r="N39" s="206"/>
      <c r="O39" s="200"/>
      <c r="P39" s="200"/>
      <c r="Q39" s="200"/>
      <c r="R39" s="200"/>
      <c r="S39" s="200"/>
      <c r="T39" s="200"/>
      <c r="U39" s="200"/>
      <c r="V39" s="200"/>
      <c r="W39" s="200"/>
      <c r="X39" s="200"/>
      <c r="Y39" s="200"/>
      <c r="Z39" s="200"/>
      <c r="AA39" s="200"/>
    </row>
    <row r="40" spans="1:27" s="100" customFormat="1" ht="60" customHeight="1" x14ac:dyDescent="0.55000000000000004">
      <c r="A40" s="197"/>
      <c r="B40" s="198"/>
      <c r="C40" s="199"/>
      <c r="D40" s="221">
        <v>35</v>
      </c>
      <c r="E40" s="201"/>
      <c r="F40" s="200"/>
      <c r="G40" s="200"/>
      <c r="H40" s="200"/>
      <c r="I40" s="200"/>
      <c r="J40" s="201"/>
      <c r="K40" s="204"/>
      <c r="L40" s="200"/>
      <c r="M40" s="207"/>
      <c r="N40" s="206"/>
      <c r="O40" s="200"/>
      <c r="P40" s="200"/>
      <c r="Q40" s="200"/>
      <c r="R40" s="200"/>
      <c r="S40" s="200"/>
      <c r="T40" s="200"/>
      <c r="U40" s="200"/>
      <c r="V40" s="200"/>
      <c r="W40" s="200"/>
      <c r="X40" s="200"/>
      <c r="Y40" s="200"/>
      <c r="Z40" s="200"/>
      <c r="AA40" s="200"/>
    </row>
    <row r="41" spans="1:27" s="100" customFormat="1" ht="60" customHeight="1" x14ac:dyDescent="0.55000000000000004">
      <c r="A41" s="197"/>
      <c r="B41" s="198"/>
      <c r="C41" s="199"/>
      <c r="D41" s="221">
        <v>36</v>
      </c>
      <c r="E41" s="201"/>
      <c r="F41" s="200"/>
      <c r="G41" s="200"/>
      <c r="H41" s="200"/>
      <c r="I41" s="200"/>
      <c r="J41" s="201"/>
      <c r="K41" s="204"/>
      <c r="L41" s="200"/>
      <c r="M41" s="207"/>
      <c r="N41" s="206"/>
      <c r="O41" s="200"/>
      <c r="P41" s="200"/>
      <c r="Q41" s="200"/>
      <c r="R41" s="200"/>
      <c r="S41" s="200"/>
      <c r="T41" s="200"/>
      <c r="U41" s="200"/>
      <c r="V41" s="200"/>
      <c r="W41" s="200"/>
      <c r="X41" s="200"/>
      <c r="Y41" s="200"/>
      <c r="Z41" s="200"/>
      <c r="AA41" s="200"/>
    </row>
    <row r="42" spans="1:27" s="100" customFormat="1" ht="60" customHeight="1" x14ac:dyDescent="0.55000000000000004">
      <c r="A42" s="197"/>
      <c r="B42" s="198"/>
      <c r="C42" s="199"/>
      <c r="D42" s="221">
        <v>37</v>
      </c>
      <c r="E42" s="201"/>
      <c r="F42" s="200"/>
      <c r="G42" s="200"/>
      <c r="H42" s="200"/>
      <c r="I42" s="200"/>
      <c r="J42" s="201"/>
      <c r="K42" s="204"/>
      <c r="L42" s="200"/>
      <c r="M42" s="207"/>
      <c r="N42" s="206"/>
      <c r="O42" s="200"/>
      <c r="P42" s="200"/>
      <c r="Q42" s="200"/>
      <c r="R42" s="200"/>
      <c r="S42" s="200"/>
      <c r="T42" s="200"/>
      <c r="U42" s="200"/>
      <c r="V42" s="200"/>
      <c r="W42" s="200"/>
      <c r="X42" s="200"/>
      <c r="Y42" s="200"/>
      <c r="Z42" s="200"/>
      <c r="AA42" s="200"/>
    </row>
    <row r="43" spans="1:27" s="100" customFormat="1" ht="60" customHeight="1" x14ac:dyDescent="0.55000000000000004">
      <c r="A43" s="197"/>
      <c r="B43" s="198"/>
      <c r="C43" s="199"/>
      <c r="D43" s="221">
        <v>38</v>
      </c>
      <c r="E43" s="201"/>
      <c r="F43" s="200"/>
      <c r="G43" s="200"/>
      <c r="H43" s="200"/>
      <c r="I43" s="200"/>
      <c r="J43" s="201"/>
      <c r="K43" s="204"/>
      <c r="L43" s="200"/>
      <c r="M43" s="207"/>
      <c r="N43" s="206"/>
      <c r="O43" s="200"/>
      <c r="P43" s="200"/>
      <c r="Q43" s="200"/>
      <c r="R43" s="200"/>
      <c r="S43" s="200"/>
      <c r="T43" s="200"/>
      <c r="U43" s="200"/>
      <c r="V43" s="200"/>
      <c r="W43" s="200"/>
      <c r="X43" s="200"/>
      <c r="Y43" s="200"/>
      <c r="Z43" s="200"/>
      <c r="AA43" s="200"/>
    </row>
    <row r="44" spans="1:27" s="100" customFormat="1" ht="60" customHeight="1" x14ac:dyDescent="0.55000000000000004">
      <c r="A44" s="197"/>
      <c r="B44" s="198"/>
      <c r="C44" s="199"/>
      <c r="D44" s="221">
        <v>39</v>
      </c>
      <c r="E44" s="201"/>
      <c r="F44" s="200"/>
      <c r="G44" s="200"/>
      <c r="H44" s="200"/>
      <c r="I44" s="200"/>
      <c r="J44" s="201"/>
      <c r="K44" s="204"/>
      <c r="L44" s="200"/>
      <c r="M44" s="207"/>
      <c r="N44" s="206"/>
      <c r="O44" s="200"/>
      <c r="P44" s="200"/>
      <c r="Q44" s="200"/>
      <c r="R44" s="200"/>
      <c r="S44" s="200"/>
      <c r="T44" s="200"/>
      <c r="U44" s="200"/>
      <c r="V44" s="200"/>
      <c r="W44" s="200"/>
      <c r="X44" s="200"/>
      <c r="Y44" s="200"/>
      <c r="Z44" s="200"/>
      <c r="AA44" s="200"/>
    </row>
    <row r="45" spans="1:27" s="100" customFormat="1" ht="60" customHeight="1" x14ac:dyDescent="0.55000000000000004">
      <c r="A45" s="197"/>
      <c r="B45" s="198"/>
      <c r="C45" s="199"/>
      <c r="D45" s="221">
        <v>40</v>
      </c>
      <c r="E45" s="201"/>
      <c r="F45" s="200"/>
      <c r="G45" s="200"/>
      <c r="H45" s="200"/>
      <c r="I45" s="200"/>
      <c r="J45" s="201"/>
      <c r="K45" s="204"/>
      <c r="L45" s="200"/>
      <c r="M45" s="202"/>
      <c r="N45" s="206"/>
      <c r="O45" s="200"/>
      <c r="P45" s="200"/>
      <c r="Q45" s="200"/>
      <c r="R45" s="200"/>
      <c r="S45" s="200"/>
      <c r="T45" s="200"/>
      <c r="U45" s="200"/>
      <c r="V45" s="200"/>
      <c r="W45" s="200"/>
      <c r="X45" s="200"/>
      <c r="Y45" s="200"/>
      <c r="Z45" s="200"/>
      <c r="AA45" s="200"/>
    </row>
    <row r="46" spans="1:27" s="100" customFormat="1" x14ac:dyDescent="0.25"/>
    <row r="47" spans="1:27" s="100" customFormat="1" x14ac:dyDescent="0.25"/>
    <row r="48" spans="1:27" s="100" customFormat="1" x14ac:dyDescent="0.25"/>
    <row r="49" s="100" customFormat="1" x14ac:dyDescent="0.25"/>
    <row r="50" s="100" customFormat="1" x14ac:dyDescent="0.25"/>
    <row r="51" s="100" customFormat="1" x14ac:dyDescent="0.25"/>
    <row r="52" s="100" customFormat="1" x14ac:dyDescent="0.25"/>
    <row r="53" s="100" customFormat="1" x14ac:dyDescent="0.25"/>
    <row r="54" s="100" customFormat="1" x14ac:dyDescent="0.25"/>
    <row r="55" s="100" customFormat="1" x14ac:dyDescent="0.25"/>
    <row r="56" s="100" customFormat="1" x14ac:dyDescent="0.25"/>
    <row r="57" s="100" customFormat="1" x14ac:dyDescent="0.25"/>
    <row r="58" s="100" customFormat="1" x14ac:dyDescent="0.25"/>
    <row r="59" s="100" customFormat="1" x14ac:dyDescent="0.25"/>
    <row r="60" s="100" customFormat="1" x14ac:dyDescent="0.25"/>
    <row r="61" s="100" customFormat="1" x14ac:dyDescent="0.25"/>
    <row r="62" s="100" customFormat="1" x14ac:dyDescent="0.25"/>
    <row r="63" s="100" customFormat="1" x14ac:dyDescent="0.25"/>
    <row r="64" s="100" customFormat="1" x14ac:dyDescent="0.25"/>
    <row r="65" s="100" customFormat="1" x14ac:dyDescent="0.25"/>
    <row r="66" s="100" customFormat="1" x14ac:dyDescent="0.25"/>
    <row r="67" s="100" customFormat="1" x14ac:dyDescent="0.25"/>
    <row r="68" s="100" customFormat="1" x14ac:dyDescent="0.25"/>
    <row r="69" s="100" customFormat="1" x14ac:dyDescent="0.25"/>
    <row r="70" s="100" customFormat="1" x14ac:dyDescent="0.25"/>
    <row r="71" s="100" customFormat="1" x14ac:dyDescent="0.25"/>
    <row r="72" s="100" customFormat="1" x14ac:dyDescent="0.25"/>
    <row r="73" s="100" customFormat="1" x14ac:dyDescent="0.25"/>
    <row r="74" s="100" customFormat="1" x14ac:dyDescent="0.25"/>
    <row r="75" s="100" customFormat="1" x14ac:dyDescent="0.25"/>
    <row r="76" s="100" customFormat="1" x14ac:dyDescent="0.25"/>
    <row r="77" s="100" customFormat="1" x14ac:dyDescent="0.25"/>
    <row r="78" s="100" customFormat="1" x14ac:dyDescent="0.25"/>
    <row r="79" s="100" customFormat="1" x14ac:dyDescent="0.25"/>
    <row r="80" s="100" customFormat="1" x14ac:dyDescent="0.25"/>
    <row r="81" s="100" customFormat="1" x14ac:dyDescent="0.25"/>
    <row r="82" s="100" customFormat="1" x14ac:dyDescent="0.25"/>
    <row r="83" s="100" customFormat="1" x14ac:dyDescent="0.25"/>
    <row r="84" s="100" customFormat="1" x14ac:dyDescent="0.25"/>
    <row r="85" s="100" customFormat="1" x14ac:dyDescent="0.25"/>
    <row r="86" s="100" customFormat="1" x14ac:dyDescent="0.25"/>
    <row r="87" s="100" customFormat="1" x14ac:dyDescent="0.25"/>
    <row r="88" s="100" customFormat="1" x14ac:dyDescent="0.25"/>
    <row r="89" s="100" customFormat="1" x14ac:dyDescent="0.25"/>
    <row r="90" s="100" customFormat="1" x14ac:dyDescent="0.25"/>
    <row r="91" s="100" customFormat="1" x14ac:dyDescent="0.25"/>
    <row r="92" s="100" customFormat="1" x14ac:dyDescent="0.25"/>
    <row r="93" s="100" customFormat="1" x14ac:dyDescent="0.25"/>
    <row r="94" s="100" customFormat="1" x14ac:dyDescent="0.25"/>
    <row r="95" s="100" customFormat="1" x14ac:dyDescent="0.25"/>
    <row r="96" s="100" customFormat="1" x14ac:dyDescent="0.25"/>
    <row r="97" s="100" customFormat="1" x14ac:dyDescent="0.25"/>
    <row r="98" s="100" customFormat="1" x14ac:dyDescent="0.25"/>
    <row r="99" s="100" customFormat="1" x14ac:dyDescent="0.25"/>
    <row r="100" s="100" customFormat="1" x14ac:dyDescent="0.25"/>
    <row r="101" s="100" customFormat="1" x14ac:dyDescent="0.25"/>
    <row r="102" s="100" customFormat="1" x14ac:dyDescent="0.25"/>
    <row r="103" s="100" customFormat="1" x14ac:dyDescent="0.25"/>
    <row r="104" s="100" customFormat="1" x14ac:dyDescent="0.25"/>
    <row r="105" s="100" customFormat="1" x14ac:dyDescent="0.25"/>
    <row r="106" s="100" customFormat="1" x14ac:dyDescent="0.25"/>
    <row r="107" s="100" customFormat="1" x14ac:dyDescent="0.25"/>
    <row r="108" s="100" customFormat="1" x14ac:dyDescent="0.25"/>
    <row r="109" s="100" customFormat="1" x14ac:dyDescent="0.25"/>
    <row r="110" s="100" customFormat="1" x14ac:dyDescent="0.25"/>
    <row r="111" s="100" customFormat="1" x14ac:dyDescent="0.25"/>
    <row r="112" s="100" customFormat="1" x14ac:dyDescent="0.25"/>
    <row r="113" s="100" customFormat="1" x14ac:dyDescent="0.25"/>
    <row r="114" s="100" customFormat="1" x14ac:dyDescent="0.25"/>
    <row r="115" s="100" customFormat="1" x14ac:dyDescent="0.25"/>
    <row r="116" s="100" customFormat="1" x14ac:dyDescent="0.25"/>
    <row r="117" s="100" customFormat="1" x14ac:dyDescent="0.25"/>
    <row r="118" s="100" customFormat="1" x14ac:dyDescent="0.25"/>
    <row r="119" s="100" customFormat="1" x14ac:dyDescent="0.25"/>
    <row r="120" s="100" customFormat="1" x14ac:dyDescent="0.25"/>
    <row r="121" s="100" customFormat="1" x14ac:dyDescent="0.25"/>
    <row r="122" s="100" customFormat="1" x14ac:dyDescent="0.25"/>
    <row r="123" s="100" customFormat="1" x14ac:dyDescent="0.25"/>
    <row r="124" s="100" customFormat="1" x14ac:dyDescent="0.25"/>
    <row r="125" s="100" customFormat="1" x14ac:dyDescent="0.25"/>
    <row r="126" s="100" customFormat="1" x14ac:dyDescent="0.25"/>
    <row r="127" s="100" customFormat="1" x14ac:dyDescent="0.25"/>
    <row r="128" s="100" customFormat="1" x14ac:dyDescent="0.25"/>
    <row r="129" s="100" customFormat="1" x14ac:dyDescent="0.25"/>
    <row r="130" s="100" customFormat="1" x14ac:dyDescent="0.25"/>
    <row r="131" s="100" customFormat="1" x14ac:dyDescent="0.25"/>
    <row r="132" s="100" customFormat="1" x14ac:dyDescent="0.25"/>
    <row r="133" s="100" customFormat="1" x14ac:dyDescent="0.25"/>
    <row r="134" s="100" customFormat="1" x14ac:dyDescent="0.25"/>
    <row r="135" s="100" customFormat="1" x14ac:dyDescent="0.25"/>
    <row r="136" s="100" customFormat="1" x14ac:dyDescent="0.25"/>
    <row r="137" s="100" customFormat="1" x14ac:dyDescent="0.25"/>
    <row r="138" s="100" customFormat="1" x14ac:dyDescent="0.25"/>
    <row r="139" s="100" customFormat="1" x14ac:dyDescent="0.25"/>
    <row r="140" s="100" customFormat="1" x14ac:dyDescent="0.25"/>
    <row r="141" s="100" customFormat="1" x14ac:dyDescent="0.25"/>
    <row r="142" s="100" customFormat="1" x14ac:dyDescent="0.25"/>
    <row r="143" s="100" customFormat="1" x14ac:dyDescent="0.25"/>
    <row r="144" s="100" customFormat="1" x14ac:dyDescent="0.25"/>
    <row r="145" s="100" customFormat="1" x14ac:dyDescent="0.25"/>
    <row r="146" s="100" customFormat="1" x14ac:dyDescent="0.25"/>
    <row r="147" s="100" customFormat="1" x14ac:dyDescent="0.25"/>
    <row r="148" s="100" customFormat="1" x14ac:dyDescent="0.25"/>
    <row r="149" s="100" customFormat="1" x14ac:dyDescent="0.25"/>
    <row r="150" s="100" customFormat="1" x14ac:dyDescent="0.25"/>
    <row r="151" s="100" customFormat="1" x14ac:dyDescent="0.25"/>
    <row r="152" s="100" customFormat="1" x14ac:dyDescent="0.25"/>
    <row r="153" s="100" customFormat="1" x14ac:dyDescent="0.25"/>
    <row r="154" s="100" customFormat="1" x14ac:dyDescent="0.25"/>
    <row r="155" s="100" customFormat="1" x14ac:dyDescent="0.25"/>
    <row r="156" s="100" customFormat="1" x14ac:dyDescent="0.25"/>
    <row r="157" s="100" customFormat="1" x14ac:dyDescent="0.25"/>
    <row r="158" s="100" customFormat="1" x14ac:dyDescent="0.25"/>
    <row r="159" s="100" customFormat="1" x14ac:dyDescent="0.25"/>
    <row r="160" s="100" customFormat="1" x14ac:dyDescent="0.25"/>
    <row r="161" s="100" customFormat="1" x14ac:dyDescent="0.25"/>
    <row r="162" s="100" customFormat="1" x14ac:dyDescent="0.25"/>
    <row r="163" s="100" customFormat="1" x14ac:dyDescent="0.25"/>
    <row r="164" s="100" customFormat="1" x14ac:dyDescent="0.25"/>
    <row r="165" s="100" customFormat="1" x14ac:dyDescent="0.25"/>
    <row r="166" s="100" customFormat="1" x14ac:dyDescent="0.25"/>
    <row r="167" s="100" customFormat="1" x14ac:dyDescent="0.25"/>
    <row r="168" s="100" customFormat="1" x14ac:dyDescent="0.25"/>
    <row r="169" s="100" customFormat="1" x14ac:dyDescent="0.25"/>
    <row r="170" s="100" customFormat="1" x14ac:dyDescent="0.25"/>
    <row r="171" s="100" customFormat="1" x14ac:dyDescent="0.25"/>
    <row r="172" s="100" customFormat="1" x14ac:dyDescent="0.25"/>
    <row r="173" s="100" customFormat="1" x14ac:dyDescent="0.25"/>
    <row r="174" s="100" customFormat="1" x14ac:dyDescent="0.25"/>
    <row r="175" s="100" customFormat="1" x14ac:dyDescent="0.25"/>
    <row r="176" s="100" customFormat="1" x14ac:dyDescent="0.25"/>
    <row r="177" s="100" customFormat="1" x14ac:dyDescent="0.25"/>
    <row r="178" s="100" customFormat="1" x14ac:dyDescent="0.25"/>
    <row r="179" s="100" customFormat="1" x14ac:dyDescent="0.25"/>
    <row r="180" s="100" customFormat="1" x14ac:dyDescent="0.25"/>
    <row r="181" s="100" customFormat="1" x14ac:dyDescent="0.25"/>
    <row r="182" s="100" customFormat="1" x14ac:dyDescent="0.25"/>
    <row r="183" s="100" customFormat="1" x14ac:dyDescent="0.25"/>
    <row r="184" s="100" customFormat="1" x14ac:dyDescent="0.25"/>
    <row r="185" s="100" customFormat="1" x14ac:dyDescent="0.25"/>
    <row r="186" s="100" customFormat="1" x14ac:dyDescent="0.25"/>
    <row r="187" s="100" customFormat="1" x14ac:dyDescent="0.25"/>
    <row r="188" s="100" customFormat="1" x14ac:dyDescent="0.25"/>
    <row r="189" s="100" customFormat="1" x14ac:dyDescent="0.25"/>
    <row r="190" s="100" customFormat="1" x14ac:dyDescent="0.25"/>
    <row r="191" s="100" customFormat="1" x14ac:dyDescent="0.25"/>
    <row r="192" s="100" customFormat="1" x14ac:dyDescent="0.25"/>
    <row r="193" s="100" customFormat="1" x14ac:dyDescent="0.25"/>
    <row r="194" s="100" customFormat="1" x14ac:dyDescent="0.25"/>
    <row r="195" s="100" customFormat="1" x14ac:dyDescent="0.25"/>
    <row r="196" s="100" customFormat="1" x14ac:dyDescent="0.25"/>
    <row r="197" s="100" customFormat="1" x14ac:dyDescent="0.25"/>
    <row r="198" s="100" customFormat="1" x14ac:dyDescent="0.25"/>
    <row r="199" s="100" customFormat="1" x14ac:dyDescent="0.25"/>
    <row r="200" s="100" customFormat="1" x14ac:dyDescent="0.25"/>
    <row r="201" s="100" customFormat="1" x14ac:dyDescent="0.25"/>
    <row r="202" s="100" customFormat="1" x14ac:dyDescent="0.25"/>
    <row r="203" s="100" customFormat="1" x14ac:dyDescent="0.25"/>
    <row r="204" s="100" customFormat="1" x14ac:dyDescent="0.25"/>
    <row r="205" s="100" customFormat="1" x14ac:dyDescent="0.25"/>
    <row r="206" s="100" customFormat="1" x14ac:dyDescent="0.25"/>
    <row r="207" s="100" customFormat="1" x14ac:dyDescent="0.25"/>
    <row r="208" s="100" customFormat="1" x14ac:dyDescent="0.25"/>
    <row r="209" s="100" customFormat="1" x14ac:dyDescent="0.25"/>
    <row r="210" s="100" customFormat="1" x14ac:dyDescent="0.25"/>
    <row r="211" s="100" customFormat="1" x14ac:dyDescent="0.25"/>
    <row r="212" s="100" customFormat="1" x14ac:dyDescent="0.25"/>
    <row r="213" s="100" customFormat="1" x14ac:dyDescent="0.25"/>
    <row r="214" s="100" customFormat="1" x14ac:dyDescent="0.25"/>
    <row r="215" s="100" customFormat="1" x14ac:dyDescent="0.25"/>
    <row r="216" s="100" customFormat="1" x14ac:dyDescent="0.25"/>
    <row r="217" s="100" customFormat="1" x14ac:dyDescent="0.25"/>
    <row r="218" s="100" customFormat="1" x14ac:dyDescent="0.25"/>
    <row r="219" s="100" customFormat="1" x14ac:dyDescent="0.25"/>
    <row r="220" s="100" customFormat="1" x14ac:dyDescent="0.25"/>
    <row r="221" s="100" customFormat="1" x14ac:dyDescent="0.25"/>
    <row r="222" s="100" customFormat="1" x14ac:dyDescent="0.25"/>
    <row r="223" s="100" customFormat="1" x14ac:dyDescent="0.25"/>
    <row r="224" s="100" customFormat="1" x14ac:dyDescent="0.25"/>
    <row r="225" s="100" customFormat="1" x14ac:dyDescent="0.25"/>
    <row r="226" s="100" customFormat="1" x14ac:dyDescent="0.25"/>
    <row r="227" s="100" customFormat="1" x14ac:dyDescent="0.25"/>
    <row r="228" s="100" customFormat="1" x14ac:dyDescent="0.25"/>
    <row r="229" s="100" customFormat="1" x14ac:dyDescent="0.25"/>
    <row r="230" s="100" customFormat="1" x14ac:dyDescent="0.25"/>
    <row r="231" s="100" customFormat="1" x14ac:dyDescent="0.25"/>
    <row r="232" s="100" customFormat="1" x14ac:dyDescent="0.25"/>
    <row r="233" s="100" customFormat="1" x14ac:dyDescent="0.25"/>
    <row r="234" s="100" customFormat="1" x14ac:dyDescent="0.25"/>
    <row r="235" s="100" customFormat="1" x14ac:dyDescent="0.25"/>
    <row r="236" s="100" customFormat="1" x14ac:dyDescent="0.25"/>
    <row r="237" s="100" customFormat="1" x14ac:dyDescent="0.25"/>
    <row r="238" s="100" customFormat="1" x14ac:dyDescent="0.25"/>
    <row r="239" s="100" customFormat="1" x14ac:dyDescent="0.25"/>
    <row r="240" s="100" customFormat="1" x14ac:dyDescent="0.25"/>
    <row r="241" s="100" customFormat="1" x14ac:dyDescent="0.25"/>
    <row r="242" s="100" customFormat="1" x14ac:dyDescent="0.25"/>
    <row r="243" s="100" customFormat="1" x14ac:dyDescent="0.25"/>
    <row r="244" s="100" customFormat="1" x14ac:dyDescent="0.25"/>
    <row r="245" s="100" customFormat="1" x14ac:dyDescent="0.25"/>
    <row r="246" s="100" customFormat="1" x14ac:dyDescent="0.25"/>
    <row r="247" s="100" customFormat="1" x14ac:dyDescent="0.25"/>
    <row r="248" s="100" customFormat="1" x14ac:dyDescent="0.25"/>
    <row r="249" s="100" customFormat="1" x14ac:dyDescent="0.25"/>
    <row r="250" s="100" customFormat="1" x14ac:dyDescent="0.25"/>
    <row r="251" s="100" customFormat="1" x14ac:dyDescent="0.25"/>
    <row r="252" s="100" customFormat="1" x14ac:dyDescent="0.25"/>
    <row r="253" s="100" customFormat="1" x14ac:dyDescent="0.25"/>
    <row r="254" s="100" customFormat="1" x14ac:dyDescent="0.25"/>
    <row r="255" s="100" customFormat="1" x14ac:dyDescent="0.25"/>
    <row r="256" s="100" customFormat="1" x14ac:dyDescent="0.25"/>
    <row r="257" s="100" customFormat="1" x14ac:dyDescent="0.25"/>
    <row r="258" s="100" customFormat="1" x14ac:dyDescent="0.25"/>
    <row r="259" s="100" customFormat="1" x14ac:dyDescent="0.25"/>
    <row r="260" s="100" customFormat="1" x14ac:dyDescent="0.25"/>
    <row r="261" s="100" customFormat="1" x14ac:dyDescent="0.25"/>
    <row r="262" s="100" customFormat="1" x14ac:dyDescent="0.25"/>
    <row r="263" s="100" customFormat="1" x14ac:dyDescent="0.25"/>
    <row r="264" s="100" customFormat="1" x14ac:dyDescent="0.25"/>
    <row r="265" s="100" customFormat="1" x14ac:dyDescent="0.25"/>
    <row r="266" s="100" customFormat="1" x14ac:dyDescent="0.25"/>
    <row r="267" s="100" customFormat="1" x14ac:dyDescent="0.25"/>
    <row r="268" s="100" customFormat="1" x14ac:dyDescent="0.25"/>
    <row r="269" s="100" customFormat="1" x14ac:dyDescent="0.25"/>
    <row r="270" s="100" customFormat="1" x14ac:dyDescent="0.25"/>
    <row r="271" s="100" customFormat="1" x14ac:dyDescent="0.25"/>
    <row r="272" s="100" customFormat="1" x14ac:dyDescent="0.25"/>
    <row r="273" s="100" customFormat="1" x14ac:dyDescent="0.25"/>
    <row r="274" s="100" customFormat="1" x14ac:dyDescent="0.25"/>
    <row r="275" s="100" customFormat="1" x14ac:dyDescent="0.25"/>
    <row r="276" s="100" customFormat="1" x14ac:dyDescent="0.25"/>
    <row r="277" s="100" customFormat="1" x14ac:dyDescent="0.25"/>
    <row r="278" s="100" customFormat="1" x14ac:dyDescent="0.25"/>
    <row r="279" s="100" customFormat="1" x14ac:dyDescent="0.25"/>
    <row r="280" s="100" customFormat="1" x14ac:dyDescent="0.25"/>
    <row r="281" s="100" customFormat="1" x14ac:dyDescent="0.25"/>
    <row r="282" s="100" customFormat="1" x14ac:dyDescent="0.25"/>
    <row r="283" s="100" customFormat="1" x14ac:dyDescent="0.25"/>
    <row r="284" s="100" customFormat="1" x14ac:dyDescent="0.25"/>
    <row r="285" s="100" customFormat="1" x14ac:dyDescent="0.25"/>
    <row r="286" s="100" customFormat="1" x14ac:dyDescent="0.25"/>
    <row r="287" s="100" customFormat="1" x14ac:dyDescent="0.25"/>
    <row r="288" s="100" customFormat="1" x14ac:dyDescent="0.25"/>
    <row r="289" s="100" customFormat="1" x14ac:dyDescent="0.25"/>
    <row r="290" s="100" customFormat="1" x14ac:dyDescent="0.25"/>
    <row r="291" s="100" customFormat="1" x14ac:dyDescent="0.25"/>
    <row r="292" s="100" customFormat="1" x14ac:dyDescent="0.25"/>
    <row r="293" s="100" customFormat="1" x14ac:dyDescent="0.25"/>
    <row r="294" s="100" customFormat="1" x14ac:dyDescent="0.25"/>
    <row r="295" s="100" customFormat="1" x14ac:dyDescent="0.25"/>
    <row r="296" s="100" customFormat="1" x14ac:dyDescent="0.25"/>
    <row r="297" s="100" customFormat="1" x14ac:dyDescent="0.25"/>
    <row r="298" s="100" customFormat="1" x14ac:dyDescent="0.25"/>
    <row r="299" s="100" customFormat="1" x14ac:dyDescent="0.25"/>
    <row r="300" s="100" customFormat="1" x14ac:dyDescent="0.25"/>
    <row r="301" s="100" customFormat="1" x14ac:dyDescent="0.25"/>
    <row r="302" s="100" customFormat="1" x14ac:dyDescent="0.25"/>
    <row r="303" s="100" customFormat="1" x14ac:dyDescent="0.25"/>
    <row r="304" s="100" customFormat="1" x14ac:dyDescent="0.25"/>
    <row r="305" s="100" customFormat="1" x14ac:dyDescent="0.25"/>
    <row r="306" s="100" customFormat="1" x14ac:dyDescent="0.25"/>
    <row r="307" s="100" customFormat="1" x14ac:dyDescent="0.25"/>
    <row r="308" s="100" customFormat="1" x14ac:dyDescent="0.25"/>
    <row r="309" s="100" customFormat="1" x14ac:dyDescent="0.25"/>
    <row r="310" s="100" customFormat="1" x14ac:dyDescent="0.25"/>
    <row r="311" s="100" customFormat="1" x14ac:dyDescent="0.25"/>
  </sheetData>
  <sheetProtection algorithmName="SHA-512" hashValue="kCOekjxGrwppcdgp8f8ENa2D1cowNaIJiuu8RES9s4/5liRdDZHvrJVSr6NybKEcqyXoTNcd6XInT7O16wPBXA==" saltValue="GVoasmQvoGlhWd6+PcUpsw==" spinCount="100000" sheet="1" autoFilter="0"/>
  <printOptions horizontalCentered="1" verticalCentered="1"/>
  <pageMargins left="0.15748031496062992" right="0.23622047244094491" top="0.35433070866141736" bottom="0.35433070866141736" header="0.31496062992125984" footer="0.11811023622047245"/>
  <pageSetup paperSize="9" scale="27"/>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1019"/>
  <sheetViews>
    <sheetView showGridLines="0" topLeftCell="A3" workbookViewId="0">
      <pane xSplit="2" ySplit="3" topLeftCell="C6" activePane="bottomRight" state="frozen"/>
      <selection pane="topRight" activeCell="A3" sqref="A3"/>
      <selection pane="bottomLeft" activeCell="A3" sqref="A3"/>
      <selection pane="bottomRight" activeCell="F13" sqref="F13"/>
    </sheetView>
  </sheetViews>
  <sheetFormatPr defaultColWidth="10" defaultRowHeight="15" x14ac:dyDescent="0.25"/>
  <cols>
    <col min="1" max="1" width="3.42578125" style="1" customWidth="1"/>
    <col min="2" max="2" width="9.42578125" style="1" customWidth="1"/>
    <col min="3" max="3" width="6.7109375" style="1" customWidth="1"/>
    <col min="4" max="4" width="9.140625" style="1" customWidth="1"/>
    <col min="5" max="5" width="8" style="2" customWidth="1"/>
    <col min="6" max="6" width="8.85546875" style="1" customWidth="1"/>
    <col min="7" max="7" width="8" style="1" customWidth="1"/>
    <col min="8" max="8" width="10" style="3" customWidth="1"/>
    <col min="9" max="9" width="7.5703125" style="1" customWidth="1"/>
    <col min="10" max="10" width="8.140625" style="1" customWidth="1"/>
    <col min="11" max="11" width="10.140625" style="1" customWidth="1"/>
    <col min="12" max="12" width="9" style="1" customWidth="1"/>
    <col min="13" max="13" width="8.5703125" style="1" customWidth="1"/>
    <col min="14" max="14" width="7.42578125" style="4" customWidth="1"/>
    <col min="15" max="15" width="9.140625" style="4" customWidth="1"/>
    <col min="16" max="16" width="56.5703125" style="1" customWidth="1"/>
    <col min="17" max="17" width="10.28515625" style="1" customWidth="1"/>
    <col min="18" max="18" width="10.5703125" style="5" customWidth="1"/>
    <col min="19" max="19" width="11.42578125" style="5" customWidth="1"/>
    <col min="20" max="20" width="13.42578125" style="5" customWidth="1"/>
    <col min="21" max="22" width="11.42578125" style="5" customWidth="1"/>
    <col min="23" max="23" width="9.5703125" style="5" customWidth="1"/>
    <col min="25" max="25" width="10.7109375" customWidth="1"/>
    <col min="33" max="33" width="18.7109375" customWidth="1"/>
    <col min="34" max="34" width="22.28515625" customWidth="1"/>
    <col min="35" max="35" width="20.42578125" customWidth="1"/>
    <col min="36" max="36" width="12.140625" customWidth="1"/>
    <col min="37" max="37" width="12.7109375" customWidth="1"/>
    <col min="38" max="38" width="11" customWidth="1"/>
    <col min="39" max="39" width="28" customWidth="1"/>
  </cols>
  <sheetData>
    <row r="1" spans="1:41" hidden="1" x14ac:dyDescent="0.25">
      <c r="B1"/>
      <c r="C1" s="7"/>
      <c r="D1" s="7"/>
      <c r="E1" s="8"/>
      <c r="F1" s="7"/>
      <c r="G1"/>
      <c r="H1" s="7"/>
      <c r="I1" s="5"/>
      <c r="J1"/>
      <c r="K1"/>
      <c r="L1" s="7"/>
      <c r="M1"/>
      <c r="N1" s="9" t="s">
        <v>311</v>
      </c>
      <c r="O1" s="249"/>
      <c r="P1" s="7"/>
      <c r="Q1" s="10"/>
      <c r="R1" s="222"/>
      <c r="S1" s="222"/>
      <c r="T1" s="5" t="s">
        <v>299</v>
      </c>
      <c r="W1" s="5" t="s">
        <v>240</v>
      </c>
      <c r="X1" t="s">
        <v>241</v>
      </c>
      <c r="Y1" t="s">
        <v>242</v>
      </c>
    </row>
    <row r="2" spans="1:41" hidden="1" x14ac:dyDescent="0.25">
      <c r="B2"/>
      <c r="C2" s="7"/>
      <c r="D2" s="7"/>
      <c r="E2" s="7"/>
      <c r="F2" s="7"/>
      <c r="G2"/>
      <c r="H2"/>
      <c r="I2" s="5"/>
      <c r="J2"/>
      <c r="K2"/>
      <c r="L2" s="7"/>
      <c r="M2"/>
      <c r="N2" s="11"/>
      <c r="O2" s="7"/>
      <c r="P2" s="12"/>
      <c r="Q2" s="12"/>
      <c r="R2" s="223"/>
      <c r="S2" s="223" t="s">
        <v>42</v>
      </c>
      <c r="T2" s="13"/>
      <c r="U2" s="13">
        <v>2</v>
      </c>
      <c r="V2" s="13">
        <v>3</v>
      </c>
      <c r="W2" s="13">
        <v>4</v>
      </c>
      <c r="X2" s="14">
        <v>5</v>
      </c>
      <c r="Y2" s="14">
        <v>6</v>
      </c>
      <c r="Z2" s="14"/>
      <c r="AA2" s="14"/>
      <c r="AB2" s="14"/>
      <c r="AC2" s="14"/>
      <c r="AD2" s="14"/>
      <c r="AE2" s="14"/>
      <c r="AF2" s="14"/>
      <c r="AG2" s="14">
        <v>7</v>
      </c>
      <c r="AH2" s="14">
        <v>8</v>
      </c>
      <c r="AI2" s="14">
        <v>9</v>
      </c>
      <c r="AJ2" s="14">
        <v>10</v>
      </c>
      <c r="AK2" s="15">
        <v>11</v>
      </c>
    </row>
    <row r="3" spans="1:41" hidden="1" x14ac:dyDescent="0.25">
      <c r="B3"/>
      <c r="C3" s="7"/>
      <c r="D3" s="7"/>
      <c r="E3" s="7"/>
      <c r="F3" s="7"/>
      <c r="G3"/>
      <c r="H3"/>
      <c r="I3" s="5"/>
      <c r="J3"/>
      <c r="K3"/>
      <c r="L3" s="7"/>
      <c r="M3"/>
      <c r="N3" s="11"/>
      <c r="O3" s="7"/>
      <c r="P3" s="7"/>
      <c r="Q3" s="7"/>
      <c r="R3" s="224"/>
      <c r="S3" s="224" t="s">
        <v>43</v>
      </c>
      <c r="T3" s="16"/>
      <c r="U3" s="16">
        <f t="shared" ref="U3:AK3" si="0">U2/12</f>
        <v>0.16666666666666666</v>
      </c>
      <c r="V3" s="16">
        <f t="shared" si="0"/>
        <v>0.25</v>
      </c>
      <c r="W3" s="16">
        <f t="shared" si="0"/>
        <v>0.33333333333333331</v>
      </c>
      <c r="X3" s="17">
        <f t="shared" si="0"/>
        <v>0.41666666666666669</v>
      </c>
      <c r="Y3" s="17">
        <f t="shared" si="0"/>
        <v>0.5</v>
      </c>
      <c r="Z3" s="18"/>
      <c r="AA3" s="18"/>
      <c r="AB3" s="18"/>
      <c r="AC3" s="18"/>
      <c r="AD3" s="18"/>
      <c r="AE3" s="18"/>
      <c r="AF3" s="18"/>
      <c r="AG3" s="17">
        <f t="shared" si="0"/>
        <v>0.58333333333333337</v>
      </c>
      <c r="AH3" s="17">
        <f t="shared" si="0"/>
        <v>0.66666666666666663</v>
      </c>
      <c r="AI3" s="17">
        <f t="shared" si="0"/>
        <v>0.75</v>
      </c>
      <c r="AJ3" s="17">
        <f t="shared" si="0"/>
        <v>0.83333333333333337</v>
      </c>
      <c r="AK3" s="19">
        <f t="shared" si="0"/>
        <v>0.91666666666666663</v>
      </c>
    </row>
    <row r="4" spans="1:41" ht="18.75" customHeight="1" thickBot="1" x14ac:dyDescent="0.3">
      <c r="B4" s="20">
        <v>45459</v>
      </c>
      <c r="C4" s="253" t="str">
        <f>IF($AN$7&gt;0,CONCATENATE(IF($AN9,$AM9&amp;"; ",""),IF($AN10,$AM10&amp;"; ",""),IF($AN11,AM$11&amp;"; ",""),IF($AN12,AM$12&amp;"; ","")),"Area de notificaciones. Max: 1010 entradas")</f>
        <v>Area de notificaciones. Max: 1010 entradas</v>
      </c>
      <c r="D4" s="254"/>
      <c r="E4" s="254"/>
      <c r="F4" s="254"/>
      <c r="G4" s="304"/>
      <c r="H4" s="302" t="s">
        <v>355</v>
      </c>
      <c r="I4" s="303" t="str">
        <f t="array" ref="I4">IF($S$4=$AJ$12,SUM(--(FREQUENCY(IF($V$6:$V$1015&lt;&gt;"",$Q$6:$Q$1015),$Q$6:$Q$1015)&gt;0)),"Compute OFF")</f>
        <v>Compute OFF</v>
      </c>
      <c r="J4" s="301" t="str">
        <f>IF($S$4=$AJ$12,MAX($J$6:$J$1015),"")</f>
        <v/>
      </c>
      <c r="K4" s="21">
        <f>SUBTOTAL(109,$K$6:$K$1015)</f>
        <v>0</v>
      </c>
      <c r="L4" s="22" t="s">
        <v>301</v>
      </c>
      <c r="M4" s="23" t="s">
        <v>172</v>
      </c>
      <c r="N4" s="24" t="str">
        <f>IF(COUNTBLANK($M$4),"",IF(IFERROR(MATCH(TEXT(CLEAN(TRIM($M$4)),"??????"),$V$6:$V$1015,0),0)+IFERROR(MATCH(TEXT(CLEAN(TRIM($M$4)),"??????"),Activos!$U$6:$U$1015,0),0),"Existe","No Existe"))</f>
        <v>Existe</v>
      </c>
      <c r="O4" s="24"/>
      <c r="P4" s="308" t="s">
        <v>346</v>
      </c>
      <c r="Q4" s="230"/>
      <c r="R4" s="230" t="s">
        <v>370</v>
      </c>
      <c r="S4" s="309" t="s">
        <v>372</v>
      </c>
      <c r="AG4" s="25" t="s">
        <v>1</v>
      </c>
      <c r="AH4" s="26" t="s">
        <v>9</v>
      </c>
      <c r="AI4" s="26" t="s">
        <v>13</v>
      </c>
      <c r="AJ4" s="237" t="s">
        <v>44</v>
      </c>
      <c r="AK4" s="243" t="s">
        <v>375</v>
      </c>
      <c r="AL4" s="27" t="str">
        <f>IF(COUNTBLANK($V6),"",IF(ISERROR(MATCH($V6,Activos!$U$6:$U$1015,0)),$AH$22:$AH$31,IF(ISERROR(MATCH(INDEX(Activos!$C$6:$C$1015,MATCH($V6,Activos!$U$6:$U$1015,0)),$AH$22:$AH$25,0)),$AH$26:$AH$31,$AH$22:$AH$25)))</f>
        <v/>
      </c>
      <c r="AM4" s="27" t="str">
        <f>IF(COUNTBLANK($V6),"",IF($S6=FALSE,$AH$22:$AH$29,IF(COUNTIFS($V$6:$V$1015,$V6,$E$6:$E$1015,$AH$28),$AH$28,IF($R6,$AH$22:$AH$25,$AH$26:$AH$29))))</f>
        <v/>
      </c>
      <c r="AN4" s="27" t="b">
        <f>IF(COUNTBLANK($F6),FALSE,NOT($S6))</f>
        <v>0</v>
      </c>
    </row>
    <row r="5" spans="1:41" s="6" customFormat="1" ht="36" customHeight="1" thickBot="1" x14ac:dyDescent="0.25">
      <c r="A5" s="1"/>
      <c r="B5" s="28" t="s">
        <v>0</v>
      </c>
      <c r="C5" s="29" t="s">
        <v>262</v>
      </c>
      <c r="D5" s="31" t="s">
        <v>2</v>
      </c>
      <c r="E5" s="30" t="s">
        <v>3</v>
      </c>
      <c r="F5" s="31" t="s">
        <v>304</v>
      </c>
      <c r="G5" s="32" t="s">
        <v>5</v>
      </c>
      <c r="H5" s="32" t="s">
        <v>446</v>
      </c>
      <c r="I5" s="313" t="s">
        <v>6</v>
      </c>
      <c r="J5" s="34" t="s">
        <v>300</v>
      </c>
      <c r="K5" s="34" t="s">
        <v>339</v>
      </c>
      <c r="L5" s="33" t="s">
        <v>330</v>
      </c>
      <c r="M5" s="31" t="s">
        <v>328</v>
      </c>
      <c r="N5" s="270" t="s">
        <v>44</v>
      </c>
      <c r="O5" s="271" t="s">
        <v>7</v>
      </c>
      <c r="P5" s="35" t="s">
        <v>260</v>
      </c>
      <c r="Q5" s="36" t="s">
        <v>369</v>
      </c>
      <c r="R5" s="228" t="s">
        <v>354</v>
      </c>
      <c r="S5" s="229" t="s">
        <v>353</v>
      </c>
      <c r="T5" s="37" t="s">
        <v>425</v>
      </c>
      <c r="U5" s="37" t="s">
        <v>344</v>
      </c>
      <c r="V5" s="37" t="s">
        <v>308</v>
      </c>
      <c r="W5" s="37" t="s">
        <v>341</v>
      </c>
      <c r="X5" s="37" t="s">
        <v>347</v>
      </c>
      <c r="Y5" s="37" t="s">
        <v>378</v>
      </c>
      <c r="Z5" s="6" t="s">
        <v>340</v>
      </c>
      <c r="AA5" s="6" t="s">
        <v>340</v>
      </c>
      <c r="AB5" s="6" t="s">
        <v>340</v>
      </c>
      <c r="AG5" s="38" t="s">
        <v>9</v>
      </c>
      <c r="AH5" s="39" t="s">
        <v>12</v>
      </c>
      <c r="AI5" s="39" t="s">
        <v>14</v>
      </c>
      <c r="AJ5" s="40" t="s">
        <v>50</v>
      </c>
      <c r="AK5" s="244" t="s">
        <v>376</v>
      </c>
      <c r="AL5" s="27" t="b">
        <f>IF(OR(COUNTBLANK($E6),COUNTBLANK($V6),ISERROR(INDEX(Activos!$U$6:$U$1015,MATCH($V6,Activos!$U$6:$U$1015,0)))),FALSE,IF(ISERROR(MATCH(INDEX(Activos!$C$6:$C$1015,MATCH($V6,Activos!$U$6:$U$1015,0)),$AH$22:$AH$25,0)),ISERROR(MATCH($E6,$AH$26:$AH$31,0)),ISERROR(MATCH($E6,$AH$22:$AH$25,0))))</f>
        <v>0</v>
      </c>
      <c r="AM5" s="27" t="b">
        <f>NOT(ISERROR(MATCH($V6,$V$5:$V5,0)))</f>
        <v>0</v>
      </c>
      <c r="AN5" s="27"/>
    </row>
    <row r="6" spans="1:41" ht="15.95" customHeight="1" x14ac:dyDescent="0.2">
      <c r="A6" s="1">
        <v>1</v>
      </c>
      <c r="B6" s="255">
        <v>45459</v>
      </c>
      <c r="C6" s="50" t="s">
        <v>13</v>
      </c>
      <c r="D6" s="51" t="s">
        <v>17</v>
      </c>
      <c r="E6" s="42" t="str">
        <f>IF(COUNTBLANK($V6),"",IF($U6&lt;&gt;"","Ingresar Categoria!",IFERROR(INDEX(Activos!$C$6:$C$1015,MATCH($V6,Activos!$U$6:$U$1015,0)),IFERROR(INDEX($E$5:$E5,MATCH($V6,$U$5:$U5,0)),""))))</f>
        <v/>
      </c>
      <c r="F6" s="43"/>
      <c r="G6" s="41"/>
      <c r="H6" s="44"/>
      <c r="I6" s="45"/>
      <c r="J6" s="46"/>
      <c r="K6" s="46"/>
      <c r="L6" s="41"/>
      <c r="M6" s="41"/>
      <c r="N6" s="305" t="str">
        <f>IF(COUNTBLANK($V6),"",IFERROR(INDEX(Activos!$E$6:$E$1015,MATCH($V6,Activos!$U$6:$U$1015,0)),IFERROR(INDEX($N$5:$N5,MATCH($V6,$U$5:$U5,0)),"")))</f>
        <v/>
      </c>
      <c r="O6" s="256"/>
      <c r="P6" s="250"/>
      <c r="Q6" s="47">
        <f t="array" ref="Q6:Q1015">IF($S$4=$AJ$12,IFERROR(MATCH($V$6:$V$1015,$V$6:$V$1015,0),FALSE),0)</f>
        <v>0</v>
      </c>
      <c r="R6" s="48" t="b">
        <f>IF(COUNTBLANK($V6),FALSE,OR(IFERROR(MATCH(INDEX(Activos!$C$6:$C$1015,MATCH($V6,Activos!$U$6:$U$1015,0)),$AH$22:$AH$25,0),FALSE),IFERROR(MATCH(INDEX($E$5:$E5,MATCH($V6,$V$5:$V5,0)),$AH$22:$AH$25,0),FALSE)))</f>
        <v>0</v>
      </c>
      <c r="S6" s="48" t="b">
        <f>OR(IFERROR(MATCH($V6,Activos!$U$6:$U$1015,0),FALSE),IFERROR(MATCH($V6,$V$5:$V5,0),FALSE))</f>
        <v>1</v>
      </c>
      <c r="T6" s="48" t="str">
        <f t="shared" ref="T6:T69" si="1">IF(COUNTIFS($V$6:$V$1015,$V6)&gt;1,$V6,"")</f>
        <v/>
      </c>
      <c r="U6" s="48" t="str">
        <f>IF(AND(ISERROR(MATCH($V6,Activos!$U$6:$U$1015,0)),ISERROR(MATCH($V6,$U$5:$U5,0))),$V6,"")</f>
        <v/>
      </c>
      <c r="V6" s="48" t="str">
        <f>TEXT(TRIM(CLEAN($F6)),"??????")</f>
        <v/>
      </c>
      <c r="W6" s="48" t="b">
        <f>IF(OR(COUNTBLANK($E6),COUNTBLANK($V6)),FALSE,IF(ISERROR(MATCH($V6,Activos!$U$6:$U$1015,0)),FALSE,IF(ISERROR(MATCH(INDEX(Activos!$C$6:$C$1015,MATCH($V6,Activos!$U$6:$U$1015,0)),$AH$22:$AH$25,0)),ISERROR(MATCH($E6,$AH$26:$AH$31,0)),ISERROR(MATCH($E6,$AH$22:$AH$25,0)))))</f>
        <v>0</v>
      </c>
      <c r="X6" s="48" t="b">
        <f>IF(OR(COUNTBLANK($E6),COUNTBLANK($V6)),FALSE,IF(ISERROR(MATCH($V6,V$5:$V5,0)),FALSE,IF(ISERROR(MATCH(INDEX($E$6:$E$1015,MATCH($V6,$V$6:$V$1015,0)),$AH$22:$AH$25,0)),ISERROR(MATCH($E6,$AH$26:$AH$31,0)),ISERROR(MATCH($E6,$AH$22:$AH$25,0)))))</f>
        <v>0</v>
      </c>
      <c r="Y6" s="48" t="b">
        <f>AND(ISTEXT($J6)+ISTEXT($K6)&gt;0,COUNTBLANK($J6:$K6)&lt;2)</f>
        <v>0</v>
      </c>
      <c r="AG6" s="38" t="s">
        <v>24</v>
      </c>
      <c r="AH6" s="39" t="s">
        <v>10</v>
      </c>
      <c r="AI6" s="39" t="s">
        <v>15</v>
      </c>
      <c r="AJ6" s="49" t="s">
        <v>48</v>
      </c>
      <c r="AK6" s="245" t="s">
        <v>29</v>
      </c>
      <c r="AL6" s="27" t="b">
        <f>IF(COUNTBLANK($F6),FALSE,NOT(IFERROR(MATCH($V6,Activos!$U$6:$U$1015,0),IFERROR(MATCH($V6,$U$6:U$6,0),FALSE))))</f>
        <v>0</v>
      </c>
      <c r="AM6" s="6"/>
    </row>
    <row r="7" spans="1:41" ht="15.95" customHeight="1" x14ac:dyDescent="0.25">
      <c r="A7" s="1">
        <f>A6+1</f>
        <v>2</v>
      </c>
      <c r="B7" s="257">
        <v>45459</v>
      </c>
      <c r="C7" s="50" t="s">
        <v>13</v>
      </c>
      <c r="D7" s="51" t="s">
        <v>17</v>
      </c>
      <c r="E7" s="42" t="str">
        <f>IF(COUNTBLANK($V7),"",IF($U7&lt;&gt;"","Ingresar Categoria!",IFERROR(INDEX(Activos!$C$6:$C$1015,MATCH($V7,Activos!$U$6:$U$1015,0)),IFERROR(INDEX($E$5:$E6,MATCH($V7,$U$5:$U6,0)),""))))</f>
        <v/>
      </c>
      <c r="F7" s="52"/>
      <c r="G7" s="51"/>
      <c r="H7" s="44"/>
      <c r="I7" s="53"/>
      <c r="J7" s="46"/>
      <c r="K7" s="46"/>
      <c r="L7" s="54"/>
      <c r="M7" s="54"/>
      <c r="N7" s="306" t="str">
        <f>IF(COUNTBLANK($V7),"",IFERROR(INDEX(Activos!$E$6:$E$1015,MATCH($V7,Activos!$U$6:$U$1015,0)),IFERROR(INDEX($N$5:$N6,MATCH($V7,$U$5:$U6,0)),"")))</f>
        <v/>
      </c>
      <c r="O7" s="256"/>
      <c r="P7" s="250"/>
      <c r="Q7" s="55">
        <v>0</v>
      </c>
      <c r="R7" s="48" t="b">
        <f>IF(COUNTBLANK($V7),FALSE,OR(IFERROR(MATCH(INDEX(Activos!$C$6:$C$1015,MATCH($V7,Activos!$U$6:$U$1015,0)),$AH$22:$AH$25,0),FALSE),IFERROR(MATCH(INDEX($E$5:$E6,MATCH($V7,$V$5:$V6,0)),$AH$22:$AH$25,0),FALSE)))</f>
        <v>0</v>
      </c>
      <c r="S7" s="48" t="b">
        <f>OR(IFERROR(MATCH($V7,Activos!$U$6:$U$1015,0),FALSE),IFERROR(MATCH($V7,$V$5:$V6,0),FALSE))</f>
        <v>1</v>
      </c>
      <c r="T7" s="48" t="str">
        <f t="shared" si="1"/>
        <v/>
      </c>
      <c r="U7" s="48" t="str">
        <f>IF(AND(ISERROR(MATCH($V7,Activos!$U$6:$U$1015,0)),ISERROR(MATCH($V7,$U$5:$U6,0))),$V7,"")</f>
        <v/>
      </c>
      <c r="V7" s="48" t="str">
        <f t="shared" ref="V7:V70" si="2">TEXT(TRIM(CLEAN($F7)),"??????")</f>
        <v/>
      </c>
      <c r="W7" s="48" t="b">
        <f>IF(OR(COUNTBLANK($E7),COUNTBLANK($V7)),FALSE,IF(ISERROR(MATCH($V7,Activos!$U$6:$U$1015,0)),FALSE,IF(ISERROR(MATCH(INDEX(Activos!$C$6:$C$1015,MATCH($V7,Activos!$U$6:$U$1015,0)),$AH$22:$AH$25,0)),ISERROR(MATCH($E7,$AH$26:$AH$31,0)),ISERROR(MATCH($E7,$AH$22:$AH$25,0)))))</f>
        <v>0</v>
      </c>
      <c r="X7" s="48" t="b">
        <f>IF(OR(COUNTBLANK($E7),COUNTBLANK($V7)),FALSE,IF(ISERROR(MATCH($V7,V$5:$V6,0)),FALSE,IF(ISERROR(MATCH(INDEX($E$6:$E$1015,MATCH($V7,$V$6:$V$1015,0)),$AH$22:$AH$25,0)),ISERROR(MATCH($E7,$AH$26:$AH$31,0)),ISERROR(MATCH($E7,$AH$22:$AH$25,0)))))</f>
        <v>0</v>
      </c>
      <c r="Y7" s="48" t="b">
        <f t="shared" ref="Y7:Y70" si="3">AND(ISTEXT($J7)+ISTEXT($K7)&gt;0,COUNTBLANK($J7:$K7)&lt;2)</f>
        <v>0</v>
      </c>
      <c r="AG7" s="38" t="s">
        <v>13</v>
      </c>
      <c r="AH7" s="39" t="s">
        <v>16</v>
      </c>
      <c r="AI7" s="39" t="s">
        <v>17</v>
      </c>
      <c r="AJ7" s="49" t="s">
        <v>325</v>
      </c>
      <c r="AK7" s="245" t="s">
        <v>377</v>
      </c>
      <c r="AL7" s="240" t="s">
        <v>348</v>
      </c>
      <c r="AM7" s="6"/>
      <c r="AN7" s="56">
        <f>COUNTIFS($AN$8:$AN$19,"&gt;"&amp;0)</f>
        <v>0</v>
      </c>
      <c r="AO7" s="7"/>
    </row>
    <row r="8" spans="1:41" ht="15.95" customHeight="1" x14ac:dyDescent="0.25">
      <c r="A8" s="1">
        <f t="shared" ref="A8:A71" si="4">A7+1</f>
        <v>3</v>
      </c>
      <c r="B8" s="257">
        <v>45459</v>
      </c>
      <c r="C8" s="50" t="s">
        <v>13</v>
      </c>
      <c r="D8" s="51" t="s">
        <v>17</v>
      </c>
      <c r="E8" s="42" t="str">
        <f>IF(COUNTBLANK($V8),"",IF($U8&lt;&gt;"","Ingresar Categoria!",IFERROR(INDEX(Activos!$C$6:$C$1015,MATCH($V8,Activos!$U$6:$U$1015,0)),IFERROR(INDEX($E$5:$E7,MATCH($V8,$U$5:$U7,0)),""))))</f>
        <v/>
      </c>
      <c r="F8" s="52"/>
      <c r="G8" s="51"/>
      <c r="H8" s="44"/>
      <c r="I8" s="53"/>
      <c r="J8" s="46"/>
      <c r="K8" s="46"/>
      <c r="L8" s="54"/>
      <c r="M8" s="54"/>
      <c r="N8" s="306" t="str">
        <f>IF(COUNTBLANK($V8),"",IFERROR(INDEX(Activos!$E$6:$E$1015,MATCH($V8,Activos!$U$6:$U$1015,0)),IFERROR(INDEX($N$5:$N7,MATCH($V8,$U$5:$U7,0)),"")))</f>
        <v/>
      </c>
      <c r="O8" s="256"/>
      <c r="P8" s="250"/>
      <c r="Q8" s="55">
        <v>0</v>
      </c>
      <c r="R8" s="48" t="b">
        <f>IF(COUNTBLANK($V8),FALSE,OR(IFERROR(MATCH(INDEX(Activos!$C$6:$C$1015,MATCH($V8,Activos!$U$6:$U$1015,0)),$AH$22:$AH$25,0),FALSE),IFERROR(MATCH(INDEX($E$5:$E7,MATCH($V8,$V$5:$V7,0)),$AH$22:$AH$25,0),FALSE)))</f>
        <v>0</v>
      </c>
      <c r="S8" s="48" t="b">
        <f>OR(IFERROR(MATCH($V8,Activos!$U$6:$U$1015,0),FALSE),IFERROR(MATCH($V8,$V$5:$V7,0),FALSE))</f>
        <v>1</v>
      </c>
      <c r="T8" s="48" t="str">
        <f t="shared" si="1"/>
        <v/>
      </c>
      <c r="U8" s="48" t="str">
        <f>IF(AND(ISERROR(MATCH($V8,Activos!$U$6:$U$1015,0)),ISERROR(MATCH($V8,$U$5:$U7,0))),$V8,"")</f>
        <v/>
      </c>
      <c r="V8" s="48" t="str">
        <f t="shared" si="2"/>
        <v/>
      </c>
      <c r="W8" s="48" t="b">
        <f>IF(OR(COUNTBLANK($E8),COUNTBLANK($V8)),FALSE,IF(ISERROR(MATCH($V8,Activos!$U$6:$U$1015,0)),FALSE,IF(ISERROR(MATCH(INDEX(Activos!$C$6:$C$1015,MATCH($V8,Activos!$U$6:$U$1015,0)),$AH$22:$AH$25,0)),ISERROR(MATCH($E8,$AH$26:$AH$31,0)),ISERROR(MATCH($E8,$AH$22:$AH$25,0)))))</f>
        <v>0</v>
      </c>
      <c r="X8" s="48" t="b">
        <f>IF(OR(COUNTBLANK($E8),COUNTBLANK($V8)),FALSE,IF(ISERROR(MATCH($V8,V$5:$V7,0)),FALSE,IF(ISERROR(MATCH(INDEX($E$6:$E$1015,MATCH($V8,$V$6:$V$1015,0)),$AH$22:$AH$25,0)),ISERROR(MATCH($E8,$AH$26:$AH$31,0)),ISERROR(MATCH($E8,$AH$22:$AH$25,0)))))</f>
        <v>0</v>
      </c>
      <c r="Y8" s="48" t="b">
        <f t="shared" si="3"/>
        <v>0</v>
      </c>
      <c r="AG8" s="57"/>
      <c r="AH8" s="39" t="s">
        <v>18</v>
      </c>
      <c r="AI8" s="39" t="s">
        <v>19</v>
      </c>
      <c r="AJ8" s="49" t="s">
        <v>326</v>
      </c>
      <c r="AK8" s="245" t="s">
        <v>17</v>
      </c>
      <c r="AL8" s="58" t="s">
        <v>357</v>
      </c>
      <c r="AM8" s="58" t="s">
        <v>349</v>
      </c>
      <c r="AN8" s="59" t="s">
        <v>350</v>
      </c>
      <c r="AO8" s="7"/>
    </row>
    <row r="9" spans="1:41" ht="15.95" customHeight="1" x14ac:dyDescent="0.25">
      <c r="A9" s="1">
        <f t="shared" si="4"/>
        <v>4</v>
      </c>
      <c r="B9" s="257">
        <v>45459</v>
      </c>
      <c r="C9" s="50" t="s">
        <v>13</v>
      </c>
      <c r="D9" s="51" t="s">
        <v>17</v>
      </c>
      <c r="E9" s="42" t="str">
        <f>IF(COUNTBLANK($V9),"",IF($U9&lt;&gt;"","Ingresar Categoria!",IFERROR(INDEX(Activos!$C$6:$C$1015,MATCH($V9,Activos!$U$6:$U$1015,0)),IFERROR(INDEX($E$5:$E8,MATCH($V9,$U$5:$U8,0)),""))))</f>
        <v/>
      </c>
      <c r="F9" s="52"/>
      <c r="G9" s="51"/>
      <c r="H9" s="44"/>
      <c r="I9" s="53"/>
      <c r="J9" s="46"/>
      <c r="K9" s="46"/>
      <c r="L9" s="54"/>
      <c r="M9" s="54"/>
      <c r="N9" s="306" t="str">
        <f>IF(COUNTBLANK($V9),"",IFERROR(INDEX(Activos!$E$6:$E$1015,MATCH($V9,Activos!$U$6:$U$1015,0)),IFERROR(INDEX($N$5:$N8,MATCH($V9,$U$5:$U8,0)),"")))</f>
        <v/>
      </c>
      <c r="O9" s="256"/>
      <c r="P9" s="250"/>
      <c r="Q9" s="55">
        <v>0</v>
      </c>
      <c r="R9" s="48" t="b">
        <f>IF(COUNTBLANK($V9),FALSE,OR(IFERROR(MATCH(INDEX(Activos!$C$6:$C$1015,MATCH($V9,Activos!$U$6:$U$1015,0)),$AH$22:$AH$25,0),FALSE),IFERROR(MATCH(INDEX($E$5:$E8,MATCH($V9,$V$5:$V8,0)),$AH$22:$AH$25,0),FALSE)))</f>
        <v>0</v>
      </c>
      <c r="S9" s="48" t="b">
        <f>OR(IFERROR(MATCH($V9,Activos!$U$6:$U$1015,0),FALSE),IFERROR(MATCH($V9,$V$5:$V8,0),FALSE))</f>
        <v>1</v>
      </c>
      <c r="T9" s="48" t="str">
        <f t="shared" si="1"/>
        <v/>
      </c>
      <c r="U9" s="48" t="str">
        <f>IF(AND(ISERROR(MATCH($V9,Activos!$U$6:$U$1015,0)),ISERROR(MATCH($V9,$U$5:$U8,0))),$V9,"")</f>
        <v/>
      </c>
      <c r="V9" s="48" t="str">
        <f t="shared" si="2"/>
        <v/>
      </c>
      <c r="W9" s="48" t="b">
        <f>IF(OR(COUNTBLANK($E9),COUNTBLANK($V9)),FALSE,IF(ISERROR(MATCH($V9,Activos!$U$6:$U$1015,0)),FALSE,IF(ISERROR(MATCH(INDEX(Activos!$C$6:$C$1015,MATCH($V9,Activos!$U$6:$U$1015,0)),$AH$22:$AH$25,0)),ISERROR(MATCH($E9,$AH$26:$AH$31,0)),ISERROR(MATCH($E9,$AH$22:$AH$25,0)))))</f>
        <v>0</v>
      </c>
      <c r="X9" s="48" t="b">
        <f>IF(OR(COUNTBLANK($E9),COUNTBLANK($V9)),FALSE,IF(ISERROR(MATCH($V9,V$5:$V8,0)),FALSE,IF(ISERROR(MATCH(INDEX($E$6:$E$1015,MATCH($V9,$V$6:$V$1015,0)),$AH$22:$AH$25,0)),ISERROR(MATCH($E9,$AH$26:$AH$31,0)),ISERROR(MATCH($E9,$AH$22:$AH$25,0)))))</f>
        <v>0</v>
      </c>
      <c r="Y9" s="48" t="b">
        <f t="shared" si="3"/>
        <v>0</v>
      </c>
      <c r="AG9" s="60" t="s">
        <v>8</v>
      </c>
      <c r="AH9" s="39" t="str">
        <f>""</f>
        <v/>
      </c>
      <c r="AI9" s="39" t="s">
        <v>20</v>
      </c>
      <c r="AJ9" s="49" t="str">
        <f>""</f>
        <v/>
      </c>
      <c r="AK9" s="39" t="s">
        <v>31</v>
      </c>
      <c r="AL9" s="241">
        <v>1</v>
      </c>
      <c r="AM9" s="27" t="s">
        <v>352</v>
      </c>
      <c r="AN9" s="61">
        <f>COUNTIFS($W$6:$W$1015,TRUE)+COUNTIFS($X$6:$X$1015,TRUE)</f>
        <v>0</v>
      </c>
      <c r="AO9" s="7"/>
    </row>
    <row r="10" spans="1:41" ht="15.95" customHeight="1" x14ac:dyDescent="0.25">
      <c r="A10" s="1">
        <f t="shared" si="4"/>
        <v>5</v>
      </c>
      <c r="B10" s="257">
        <v>45459</v>
      </c>
      <c r="C10" s="50" t="s">
        <v>13</v>
      </c>
      <c r="D10" s="51" t="s">
        <v>17</v>
      </c>
      <c r="E10" s="42" t="str">
        <f>IF(COUNTBLANK($V10),"",IF($U10&lt;&gt;"","Ingresar Categoria!",IFERROR(INDEX(Activos!$C$6:$C$1015,MATCH($V10,Activos!$U$6:$U$1015,0)),IFERROR(INDEX($E$5:$E9,MATCH($V10,$U$5:$U9,0)),""))))</f>
        <v/>
      </c>
      <c r="F10" s="52"/>
      <c r="G10" s="51"/>
      <c r="H10" s="44"/>
      <c r="I10" s="53"/>
      <c r="J10" s="46"/>
      <c r="K10" s="46"/>
      <c r="L10" s="54"/>
      <c r="M10" s="54"/>
      <c r="N10" s="306" t="str">
        <f>IF(COUNTBLANK($V10),"",IFERROR(INDEX(Activos!$E$6:$E$1015,MATCH($V10,Activos!$U$6:$U$1015,0)),IFERROR(INDEX($N$5:$N9,MATCH($V10,$U$5:$U9,0)),"")))</f>
        <v/>
      </c>
      <c r="O10" s="256"/>
      <c r="P10" s="250"/>
      <c r="Q10" s="55">
        <v>0</v>
      </c>
      <c r="R10" s="48" t="b">
        <f>IF(COUNTBLANK($V10),FALSE,OR(IFERROR(MATCH(INDEX(Activos!$C$6:$C$1015,MATCH($V10,Activos!$U$6:$U$1015,0)),$AH$22:$AH$25,0),FALSE),IFERROR(MATCH(INDEX($E$5:$E9,MATCH($V10,$V$5:$V9,0)),$AH$22:$AH$25,0),FALSE)))</f>
        <v>0</v>
      </c>
      <c r="S10" s="48" t="b">
        <f>OR(IFERROR(MATCH($V10,Activos!$U$6:$U$1015,0),FALSE),IFERROR(MATCH($V10,$V$5:$V9,0),FALSE))</f>
        <v>1</v>
      </c>
      <c r="T10" s="48" t="str">
        <f t="shared" si="1"/>
        <v/>
      </c>
      <c r="U10" s="48" t="str">
        <f>IF(AND(ISERROR(MATCH($V10,Activos!$U$6:$U$1015,0)),ISERROR(MATCH($V10,$U$5:$U9,0))),$V10,"")</f>
        <v/>
      </c>
      <c r="V10" s="48" t="str">
        <f t="shared" si="2"/>
        <v/>
      </c>
      <c r="W10" s="48" t="b">
        <f>IF(OR(COUNTBLANK($E10),COUNTBLANK($V10)),FALSE,IF(ISERROR(MATCH($V10,Activos!$U$6:$U$1015,0)),FALSE,IF(ISERROR(MATCH(INDEX(Activos!$C$6:$C$1015,MATCH($V10,Activos!$U$6:$U$1015,0)),$AH$22:$AH$25,0)),ISERROR(MATCH($E10,$AH$26:$AH$31,0)),ISERROR(MATCH($E10,$AH$22:$AH$25,0)))))</f>
        <v>0</v>
      </c>
      <c r="X10" s="48" t="b">
        <f>IF(OR(COUNTBLANK($E10),COUNTBLANK($V10)),FALSE,IF(ISERROR(MATCH($V10,V$5:$V9,0)),FALSE,IF(ISERROR(MATCH(INDEX($E$6:$E$1015,MATCH($V10,$V$6:$V$1015,0)),$AH$22:$AH$25,0)),ISERROR(MATCH($E10,$AH$26:$AH$31,0)),ISERROR(MATCH($E10,$AH$22:$AH$25,0)))))</f>
        <v>0</v>
      </c>
      <c r="Y10" s="48" t="b">
        <f t="shared" si="3"/>
        <v>0</v>
      </c>
      <c r="AG10" s="62">
        <v>30</v>
      </c>
      <c r="AH10" s="39"/>
      <c r="AI10" s="63" t="s">
        <v>21</v>
      </c>
      <c r="AJ10" s="49"/>
      <c r="AK10" s="39" t="s">
        <v>15</v>
      </c>
      <c r="AL10" s="241">
        <v>2</v>
      </c>
      <c r="AM10" s="27" t="s">
        <v>351</v>
      </c>
      <c r="AN10" s="61">
        <f>IFERROR(MATCH("Ingresar Categoria!",$E$6:$E$1015,0),0)</f>
        <v>0</v>
      </c>
      <c r="AO10" s="7"/>
    </row>
    <row r="11" spans="1:41" ht="15.95" customHeight="1" x14ac:dyDescent="0.25">
      <c r="A11" s="1">
        <f t="shared" si="4"/>
        <v>6</v>
      </c>
      <c r="B11" s="257">
        <v>45459</v>
      </c>
      <c r="C11" s="50" t="s">
        <v>13</v>
      </c>
      <c r="D11" s="51" t="s">
        <v>17</v>
      </c>
      <c r="E11" s="42" t="str">
        <f>IF(COUNTBLANK($V11),"",IF($U11&lt;&gt;"","Ingresar Categoria!",IFERROR(INDEX(Activos!$C$6:$C$1015,MATCH($V11,Activos!$U$6:$U$1015,0)),IFERROR(INDEX($E$5:$E10,MATCH($V11,$U$5:$U10,0)),""))))</f>
        <v/>
      </c>
      <c r="F11" s="52"/>
      <c r="G11" s="51"/>
      <c r="H11" s="44"/>
      <c r="I11" s="53"/>
      <c r="J11" s="46"/>
      <c r="K11" s="46"/>
      <c r="L11" s="54"/>
      <c r="M11" s="54"/>
      <c r="N11" s="306" t="str">
        <f>IF(COUNTBLANK($V11),"",IFERROR(INDEX(Activos!$E$6:$E$1015,MATCH($V11,Activos!$U$6:$U$1015,0)),IFERROR(INDEX($N$5:$N10,MATCH($V11,$U$5:$U10,0)),"")))</f>
        <v/>
      </c>
      <c r="O11" s="256"/>
      <c r="P11" s="250"/>
      <c r="Q11" s="55">
        <v>0</v>
      </c>
      <c r="R11" s="48" t="b">
        <f>IF(COUNTBLANK($V11),FALSE,OR(IFERROR(MATCH(INDEX(Activos!$C$6:$C$1015,MATCH($V11,Activos!$U$6:$U$1015,0)),$AH$22:$AH$25,0),FALSE),IFERROR(MATCH(INDEX($E$5:$E10,MATCH($V11,$V$5:$V10,0)),$AH$22:$AH$25,0),FALSE)))</f>
        <v>0</v>
      </c>
      <c r="S11" s="48" t="b">
        <f>OR(IFERROR(MATCH($V11,Activos!$U$6:$U$1015,0),FALSE),IFERROR(MATCH($V11,$V$5:$V10,0),FALSE))</f>
        <v>1</v>
      </c>
      <c r="T11" s="48" t="str">
        <f t="shared" si="1"/>
        <v/>
      </c>
      <c r="U11" s="48" t="str">
        <f>IF(AND(ISERROR(MATCH($V11,Activos!$U$6:$U$1015,0)),ISERROR(MATCH($V11,$U$5:$U10,0))),$V11,"")</f>
        <v/>
      </c>
      <c r="V11" s="48" t="str">
        <f t="shared" si="2"/>
        <v/>
      </c>
      <c r="W11" s="48" t="b">
        <f>IF(OR(COUNTBLANK($E11),COUNTBLANK($V11)),FALSE,IF(ISERROR(MATCH($V11,Activos!$U$6:$U$1015,0)),FALSE,IF(ISERROR(MATCH(INDEX(Activos!$C$6:$C$1015,MATCH($V11,Activos!$U$6:$U$1015,0)),$AH$22:$AH$25,0)),ISERROR(MATCH($E11,$AH$26:$AH$31,0)),ISERROR(MATCH($E11,$AH$22:$AH$25,0)))))</f>
        <v>0</v>
      </c>
      <c r="X11" s="48" t="b">
        <f>IF(OR(COUNTBLANK($E11),COUNTBLANK($V11)),FALSE,IF(ISERROR(MATCH($V11,V$5:$V10,0)),FALSE,IF(ISERROR(MATCH(INDEX($E$6:$E$1015,MATCH($V11,$V$6:$V$1015,0)),$AH$22:$AH$25,0)),ISERROR(MATCH($E11,$AH$26:$AH$31,0)),ISERROR(MATCH($E11,$AH$22:$AH$25,0)))))</f>
        <v>0</v>
      </c>
      <c r="Y11" s="48" t="b">
        <f t="shared" si="3"/>
        <v>0</v>
      </c>
      <c r="AG11" s="64">
        <v>1</v>
      </c>
      <c r="AH11" s="65"/>
      <c r="AI11" s="63" t="s">
        <v>22</v>
      </c>
      <c r="AJ11" s="225"/>
      <c r="AK11" s="39" t="s">
        <v>431</v>
      </c>
      <c r="AL11" s="241">
        <v>3</v>
      </c>
      <c r="AM11" s="27" t="s">
        <v>358</v>
      </c>
      <c r="AN11" s="61">
        <f>BajaManual!$L$1</f>
        <v>0</v>
      </c>
      <c r="AO11" s="7"/>
    </row>
    <row r="12" spans="1:41" ht="15.95" customHeight="1" x14ac:dyDescent="0.25">
      <c r="A12" s="1">
        <f t="shared" si="4"/>
        <v>7</v>
      </c>
      <c r="B12" s="257">
        <v>45459</v>
      </c>
      <c r="C12" s="50" t="s">
        <v>13</v>
      </c>
      <c r="D12" s="51" t="s">
        <v>17</v>
      </c>
      <c r="E12" s="42" t="str">
        <f>IF(COUNTBLANK($V12),"",IF($U12&lt;&gt;"","Ingresar Categoria!",IFERROR(INDEX(Activos!$C$6:$C$1015,MATCH($V12,Activos!$U$6:$U$1015,0)),IFERROR(INDEX($E$5:$E11,MATCH($V12,$U$5:$U11,0)),""))))</f>
        <v/>
      </c>
      <c r="F12" s="52"/>
      <c r="G12" s="51"/>
      <c r="H12" s="44"/>
      <c r="I12" s="53"/>
      <c r="J12" s="46"/>
      <c r="K12" s="46"/>
      <c r="L12" s="54"/>
      <c r="M12" s="54"/>
      <c r="N12" s="306" t="str">
        <f>IF(COUNTBLANK($V12),"",IFERROR(INDEX(Activos!$E$6:$E$1015,MATCH($V12,Activos!$U$6:$U$1015,0)),IFERROR(INDEX($N$5:$N11,MATCH($V12,$U$5:$U11,0)),"")))</f>
        <v/>
      </c>
      <c r="O12" s="256"/>
      <c r="P12" s="250"/>
      <c r="Q12" s="55">
        <v>0</v>
      </c>
      <c r="R12" s="48" t="b">
        <f>IF(COUNTBLANK($V12),FALSE,OR(IFERROR(MATCH(INDEX(Activos!$C$6:$C$1015,MATCH($V12,Activos!$U$6:$U$1015,0)),$AH$22:$AH$25,0),FALSE),IFERROR(MATCH(INDEX($E$5:$E11,MATCH($V12,$V$5:$V11,0)),$AH$22:$AH$25,0),FALSE)))</f>
        <v>0</v>
      </c>
      <c r="S12" s="48" t="b">
        <f>OR(IFERROR(MATCH($V12,Activos!$U$6:$U$1015,0),FALSE),IFERROR(MATCH($V12,$V$5:$V11,0),FALSE))</f>
        <v>1</v>
      </c>
      <c r="T12" s="48" t="str">
        <f t="shared" si="1"/>
        <v/>
      </c>
      <c r="U12" s="48" t="str">
        <f>IF(AND(ISERROR(MATCH($V12,Activos!$U$6:$U$1015,0)),ISERROR(MATCH($V12,$U$5:$U11,0))),$V12,"")</f>
        <v/>
      </c>
      <c r="V12" s="48" t="str">
        <f t="shared" si="2"/>
        <v/>
      </c>
      <c r="W12" s="48" t="b">
        <f>IF(OR(COUNTBLANK($E12),COUNTBLANK($V12)),FALSE,IF(ISERROR(MATCH($V12,Activos!$U$6:$U$1015,0)),FALSE,IF(ISERROR(MATCH(INDEX(Activos!$C$6:$C$1015,MATCH($V12,Activos!$U$6:$U$1015,0)),$AH$22:$AH$25,0)),ISERROR(MATCH($E12,$AH$26:$AH$31,0)),ISERROR(MATCH($E12,$AH$22:$AH$25,0)))))</f>
        <v>0</v>
      </c>
      <c r="X12" s="48" t="b">
        <f>IF(OR(COUNTBLANK($E12),COUNTBLANK($V12)),FALSE,IF(ISERROR(MATCH($V12,V$5:$V11,0)),FALSE,IF(ISERROR(MATCH(INDEX($E$6:$E$1015,MATCH($V12,$V$6:$V$1015,0)),$AH$22:$AH$25,0)),ISERROR(MATCH($E12,$AH$26:$AH$31,0)),ISERROR(MATCH($E12,$AH$22:$AH$25,0)))))</f>
        <v>0</v>
      </c>
      <c r="Y12" s="48" t="b">
        <f t="shared" si="3"/>
        <v>0</v>
      </c>
      <c r="AG12" s="66"/>
      <c r="AH12" s="67">
        <v>5</v>
      </c>
      <c r="AI12" s="39" t="s">
        <v>23</v>
      </c>
      <c r="AJ12" s="238" t="s">
        <v>371</v>
      </c>
      <c r="AK12" s="245"/>
      <c r="AL12" s="241"/>
      <c r="AM12" s="27"/>
      <c r="AN12" s="61"/>
      <c r="AO12" s="7"/>
    </row>
    <row r="13" spans="1:41" ht="15.95" customHeight="1" x14ac:dyDescent="0.25">
      <c r="A13" s="1">
        <f t="shared" si="4"/>
        <v>8</v>
      </c>
      <c r="B13" s="257">
        <v>45459</v>
      </c>
      <c r="C13" s="50" t="s">
        <v>13</v>
      </c>
      <c r="D13" s="51" t="s">
        <v>17</v>
      </c>
      <c r="E13" s="42" t="str">
        <f>IF(COUNTBLANK($V13),"",IF($U13&lt;&gt;"","Ingresar Categoria!",IFERROR(INDEX(Activos!$C$6:$C$1015,MATCH($V13,Activos!$U$6:$U$1015,0)),IFERROR(INDEX($E$5:$E12,MATCH($V13,$U$5:$U12,0)),""))))</f>
        <v/>
      </c>
      <c r="F13" s="52"/>
      <c r="G13" s="51"/>
      <c r="H13" s="44"/>
      <c r="I13" s="53"/>
      <c r="J13" s="46"/>
      <c r="K13" s="46"/>
      <c r="L13" s="54"/>
      <c r="M13" s="54"/>
      <c r="N13" s="306" t="str">
        <f>IF(COUNTBLANK($V13),"",IFERROR(INDEX(Activos!$E$6:$E$1015,MATCH($V13,Activos!$U$6:$U$1015,0)),IFERROR(INDEX($N$5:$N12,MATCH($V13,$U$5:$U12,0)),"")))</f>
        <v/>
      </c>
      <c r="O13" s="256"/>
      <c r="P13" s="250"/>
      <c r="Q13" s="55">
        <v>0</v>
      </c>
      <c r="R13" s="48" t="b">
        <f>IF(COUNTBLANK($V13),FALSE,OR(IFERROR(MATCH(INDEX(Activos!$C$6:$C$1015,MATCH($V13,Activos!$U$6:$U$1015,0)),$AH$22:$AH$25,0),FALSE),IFERROR(MATCH(INDEX($E$5:$E12,MATCH($V13,$V$5:$V12,0)),$AH$22:$AH$25,0),FALSE)))</f>
        <v>0</v>
      </c>
      <c r="S13" s="48" t="b">
        <f>OR(IFERROR(MATCH($V13,Activos!$U$6:$U$1015,0),FALSE),IFERROR(MATCH($V13,$V$5:$V12,0),FALSE))</f>
        <v>1</v>
      </c>
      <c r="T13" s="48" t="str">
        <f t="shared" si="1"/>
        <v/>
      </c>
      <c r="U13" s="48" t="str">
        <f>IF(AND(ISERROR(MATCH($V13,Activos!$U$6:$U$1015,0)),ISERROR(MATCH($V13,$U$5:$U12,0))),$V13,"")</f>
        <v/>
      </c>
      <c r="V13" s="48" t="str">
        <f t="shared" si="2"/>
        <v/>
      </c>
      <c r="W13" s="48" t="b">
        <f>IF(OR(COUNTBLANK($E13),COUNTBLANK($V13)),FALSE,IF(ISERROR(MATCH($V13,Activos!$U$6:$U$1015,0)),FALSE,IF(ISERROR(MATCH(INDEX(Activos!$C$6:$C$1015,MATCH($V13,Activos!$U$6:$U$1015,0)),$AH$22:$AH$25,0)),ISERROR(MATCH($E13,$AH$26:$AH$31,0)),ISERROR(MATCH($E13,$AH$22:$AH$25,0)))))</f>
        <v>0</v>
      </c>
      <c r="X13" s="48" t="b">
        <f>IF(OR(COUNTBLANK($E13),COUNTBLANK($V13)),FALSE,IF(ISERROR(MATCH($V13,V$5:$V12,0)),FALSE,IF(ISERROR(MATCH(INDEX($E$6:$E$1015,MATCH($V13,$V$6:$V$1015,0)),$AH$22:$AH$25,0)),ISERROR(MATCH($E13,$AH$26:$AH$31,0)),ISERROR(MATCH($E13,$AH$22:$AH$25,0)))))</f>
        <v>0</v>
      </c>
      <c r="Y13" s="48" t="b">
        <f t="shared" si="3"/>
        <v>0</v>
      </c>
      <c r="AG13" s="6"/>
      <c r="AH13" s="26" t="s">
        <v>24</v>
      </c>
      <c r="AI13" s="39" t="s">
        <v>25</v>
      </c>
      <c r="AJ13" s="239" t="s">
        <v>372</v>
      </c>
      <c r="AK13" s="245"/>
      <c r="AL13" s="241"/>
      <c r="AM13" s="27"/>
      <c r="AN13" s="61"/>
      <c r="AO13" s="7"/>
    </row>
    <row r="14" spans="1:41" ht="15.95" customHeight="1" x14ac:dyDescent="0.25">
      <c r="A14" s="1">
        <f t="shared" si="4"/>
        <v>9</v>
      </c>
      <c r="B14" s="257">
        <v>45459</v>
      </c>
      <c r="C14" s="50" t="s">
        <v>13</v>
      </c>
      <c r="D14" s="51" t="s">
        <v>17</v>
      </c>
      <c r="E14" s="42" t="str">
        <f>IF(COUNTBLANK($V14),"",IF($U14&lt;&gt;"","Ingresar Categoria!",IFERROR(INDEX(Activos!$C$6:$C$1015,MATCH($V14,Activos!$U$6:$U$1015,0)),IFERROR(INDEX($E$5:$E13,MATCH($V14,$U$5:$U13,0)),""))))</f>
        <v/>
      </c>
      <c r="F14" s="52"/>
      <c r="G14" s="51"/>
      <c r="H14" s="44"/>
      <c r="I14" s="53"/>
      <c r="J14" s="46"/>
      <c r="K14" s="46"/>
      <c r="L14" s="54"/>
      <c r="M14" s="54"/>
      <c r="N14" s="306" t="str">
        <f>IF(COUNTBLANK($V14),"",IFERROR(INDEX(Activos!$E$6:$E$1015,MATCH($V14,Activos!$U$6:$U$1015,0)),IFERROR(INDEX($N$5:$N13,MATCH($V14,$U$5:$U13,0)),"")))</f>
        <v/>
      </c>
      <c r="O14" s="256"/>
      <c r="P14" s="250"/>
      <c r="Q14" s="55">
        <v>0</v>
      </c>
      <c r="R14" s="48" t="b">
        <f>IF(COUNTBLANK($V14),FALSE,OR(IFERROR(MATCH(INDEX(Activos!$C$6:$C$1015,MATCH($V14,Activos!$U$6:$U$1015,0)),$AH$22:$AH$25,0),FALSE),IFERROR(MATCH(INDEX($E$5:$E13,MATCH($V14,$V$5:$V13,0)),$AH$22:$AH$25,0),FALSE)))</f>
        <v>0</v>
      </c>
      <c r="S14" s="48" t="b">
        <f>OR(IFERROR(MATCH($V14,Activos!$U$6:$U$1015,0),FALSE),IFERROR(MATCH($V14,$V$5:$V13,0),FALSE))</f>
        <v>1</v>
      </c>
      <c r="T14" s="48" t="str">
        <f t="shared" si="1"/>
        <v/>
      </c>
      <c r="U14" s="48" t="str">
        <f>IF(AND(ISERROR(MATCH($V14,Activos!$U$6:$U$1015,0)),ISERROR(MATCH($V14,$U$5:$U13,0))),$V14,"")</f>
        <v/>
      </c>
      <c r="V14" s="48" t="str">
        <f t="shared" si="2"/>
        <v/>
      </c>
      <c r="W14" s="48" t="b">
        <f>IF(OR(COUNTBLANK($E14),COUNTBLANK($V14)),FALSE,IF(ISERROR(MATCH($V14,Activos!$U$6:$U$1015,0)),FALSE,IF(ISERROR(MATCH(INDEX(Activos!$C$6:$C$1015,MATCH($V14,Activos!$U$6:$U$1015,0)),$AH$22:$AH$25,0)),ISERROR(MATCH($E14,$AH$26:$AH$31,0)),ISERROR(MATCH($E14,$AH$22:$AH$25,0)))))</f>
        <v>0</v>
      </c>
      <c r="X14" s="48" t="b">
        <f>IF(OR(COUNTBLANK($E14),COUNTBLANK($V14)),FALSE,IF(ISERROR(MATCH($V14,V$5:$V13,0)),FALSE,IF(ISERROR(MATCH(INDEX($E$6:$E$1015,MATCH($V14,$V$6:$V$1015,0)),$AH$22:$AH$25,0)),ISERROR(MATCH($E14,$AH$26:$AH$31,0)),ISERROR(MATCH($E14,$AH$22:$AH$25,0)))))</f>
        <v>0</v>
      </c>
      <c r="Y14" s="48" t="b">
        <f t="shared" si="3"/>
        <v>0</v>
      </c>
      <c r="AG14" s="68" t="s">
        <v>345</v>
      </c>
      <c r="AH14" s="39" t="s">
        <v>26</v>
      </c>
      <c r="AI14" s="69" t="s">
        <v>27</v>
      </c>
      <c r="AJ14" s="6"/>
      <c r="AK14" s="246"/>
      <c r="AL14" s="241"/>
      <c r="AM14" s="27"/>
      <c r="AN14" s="61"/>
      <c r="AO14" s="7"/>
    </row>
    <row r="15" spans="1:41" ht="15.95" customHeight="1" x14ac:dyDescent="0.25">
      <c r="A15" s="1">
        <f t="shared" si="4"/>
        <v>10</v>
      </c>
      <c r="B15" s="257">
        <v>45459</v>
      </c>
      <c r="C15" s="50" t="s">
        <v>13</v>
      </c>
      <c r="D15" s="51" t="s">
        <v>17</v>
      </c>
      <c r="E15" s="42" t="str">
        <f>IF(COUNTBLANK($V15),"",IF($U15&lt;&gt;"","Ingresar Categoria!",IFERROR(INDEX(Activos!$C$6:$C$1015,MATCH($V15,Activos!$U$6:$U$1015,0)),IFERROR(INDEX($E$5:$E14,MATCH($V15,$U$5:$U14,0)),""))))</f>
        <v/>
      </c>
      <c r="F15" s="52"/>
      <c r="G15" s="51"/>
      <c r="H15" s="44"/>
      <c r="I15" s="53"/>
      <c r="J15" s="46"/>
      <c r="K15" s="46"/>
      <c r="L15" s="54"/>
      <c r="M15" s="54"/>
      <c r="N15" s="306" t="str">
        <f>IF(COUNTBLANK($V15),"",IFERROR(INDEX(Activos!$E$6:$E$1015,MATCH($V15,Activos!$U$6:$U$1015,0)),IFERROR(INDEX($N$5:$N14,MATCH($V15,$U$5:$U14,0)),"")))</f>
        <v/>
      </c>
      <c r="O15" s="256"/>
      <c r="P15" s="250"/>
      <c r="Q15" s="55">
        <v>0</v>
      </c>
      <c r="R15" s="48" t="b">
        <f>IF(COUNTBLANK($V15),FALSE,OR(IFERROR(MATCH(INDEX(Activos!$C$6:$C$1015,MATCH($V15,Activos!$U$6:$U$1015,0)),$AH$22:$AH$25,0),FALSE),IFERROR(MATCH(INDEX($E$5:$E14,MATCH($V15,$V$5:$V14,0)),$AH$22:$AH$25,0),FALSE)))</f>
        <v>0</v>
      </c>
      <c r="S15" s="48" t="b">
        <f>OR(IFERROR(MATCH($V15,Activos!$U$6:$U$1015,0),FALSE),IFERROR(MATCH($V15,$V$5:$V14,0),FALSE))</f>
        <v>1</v>
      </c>
      <c r="T15" s="48" t="str">
        <f t="shared" si="1"/>
        <v/>
      </c>
      <c r="U15" s="48" t="str">
        <f>IF(AND(ISERROR(MATCH($V15,Activos!$U$6:$U$1015,0)),ISERROR(MATCH($V15,$U$5:$U14,0))),$V15,"")</f>
        <v/>
      </c>
      <c r="V15" s="48" t="str">
        <f t="shared" si="2"/>
        <v/>
      </c>
      <c r="W15" s="48" t="b">
        <f>IF(OR(COUNTBLANK($E15),COUNTBLANK($V15)),FALSE,IF(ISERROR(MATCH($V15,Activos!$U$6:$U$1015,0)),FALSE,IF(ISERROR(MATCH(INDEX(Activos!$C$6:$C$1015,MATCH($V15,Activos!$U$6:$U$1015,0)),$AH$22:$AH$25,0)),ISERROR(MATCH($E15,$AH$26:$AH$31,0)),ISERROR(MATCH($E15,$AH$22:$AH$25,0)))))</f>
        <v>0</v>
      </c>
      <c r="X15" s="48" t="b">
        <f>IF(OR(COUNTBLANK($E15),COUNTBLANK($V15)),FALSE,IF(ISERROR(MATCH($V15,V$5:$V14,0)),FALSE,IF(ISERROR(MATCH(INDEX($E$6:$E$1015,MATCH($V15,$V$6:$V$1015,0)),$AH$22:$AH$25,0)),ISERROR(MATCH($E15,$AH$26:$AH$31,0)),ISERROR(MATCH($E15,$AH$22:$AH$25,0)))))</f>
        <v>0</v>
      </c>
      <c r="Y15" s="48" t="b">
        <f t="shared" si="3"/>
        <v>0</v>
      </c>
      <c r="AG15" s="70" t="s">
        <v>346</v>
      </c>
      <c r="AH15" s="39" t="s">
        <v>28</v>
      </c>
      <c r="AI15" s="69" t="s">
        <v>29</v>
      </c>
      <c r="AJ15" s="6"/>
      <c r="AK15" s="246"/>
      <c r="AL15" s="241"/>
      <c r="AM15" s="27"/>
      <c r="AN15" s="61"/>
      <c r="AO15" s="7"/>
    </row>
    <row r="16" spans="1:41" ht="15.95" customHeight="1" x14ac:dyDescent="0.25">
      <c r="A16" s="1">
        <f t="shared" si="4"/>
        <v>11</v>
      </c>
      <c r="B16" s="257">
        <v>45459</v>
      </c>
      <c r="C16" s="50" t="s">
        <v>13</v>
      </c>
      <c r="D16" s="51" t="s">
        <v>17</v>
      </c>
      <c r="E16" s="42" t="str">
        <f>IF(COUNTBLANK($V16),"",IF($U16&lt;&gt;"","Ingresar Categoria!",IFERROR(INDEX(Activos!$C$6:$C$1015,MATCH($V16,Activos!$U$6:$U$1015,0)),IFERROR(INDEX($E$5:$E15,MATCH($V16,$U$5:$U15,0)),""))))</f>
        <v/>
      </c>
      <c r="F16" s="52"/>
      <c r="G16" s="51"/>
      <c r="H16" s="44"/>
      <c r="I16" s="53"/>
      <c r="J16" s="46"/>
      <c r="K16" s="46"/>
      <c r="L16" s="54"/>
      <c r="M16" s="54"/>
      <c r="N16" s="306" t="str">
        <f>IF(COUNTBLANK($V16),"",IFERROR(INDEX(Activos!$E$6:$E$1015,MATCH($V16,Activos!$U$6:$U$1015,0)),IFERROR(INDEX($N$5:$N15,MATCH($V16,$U$5:$U15,0)),"")))</f>
        <v/>
      </c>
      <c r="O16" s="256"/>
      <c r="P16" s="250"/>
      <c r="Q16" s="55">
        <v>0</v>
      </c>
      <c r="R16" s="48" t="b">
        <f>IF(COUNTBLANK($V16),FALSE,OR(IFERROR(MATCH(INDEX(Activos!$C$6:$C$1015,MATCH($V16,Activos!$U$6:$U$1015,0)),$AH$22:$AH$25,0),FALSE),IFERROR(MATCH(INDEX($E$5:$E15,MATCH($V16,$V$5:$V15,0)),$AH$22:$AH$25,0),FALSE)))</f>
        <v>0</v>
      </c>
      <c r="S16" s="48" t="b">
        <f>OR(IFERROR(MATCH($V16,Activos!$U$6:$U$1015,0),FALSE),IFERROR(MATCH($V16,$V$5:$V15,0),FALSE))</f>
        <v>1</v>
      </c>
      <c r="T16" s="48" t="str">
        <f t="shared" si="1"/>
        <v/>
      </c>
      <c r="U16" s="48" t="str">
        <f>IF(AND(ISERROR(MATCH($V16,Activos!$U$6:$U$1015,0)),ISERROR(MATCH($V16,$U$5:$U15,0))),$V16,"")</f>
        <v/>
      </c>
      <c r="V16" s="48" t="str">
        <f t="shared" si="2"/>
        <v/>
      </c>
      <c r="W16" s="48" t="b">
        <f>IF(OR(COUNTBLANK($E16),COUNTBLANK($V16)),FALSE,IF(ISERROR(MATCH($V16,Activos!$U$6:$U$1015,0)),FALSE,IF(ISERROR(MATCH(INDEX(Activos!$C$6:$C$1015,MATCH($V16,Activos!$U$6:$U$1015,0)),$AH$22:$AH$25,0)),ISERROR(MATCH($E16,$AH$26:$AH$31,0)),ISERROR(MATCH($E16,$AH$22:$AH$25,0)))))</f>
        <v>0</v>
      </c>
      <c r="X16" s="48" t="b">
        <f>IF(OR(COUNTBLANK($E16),COUNTBLANK($V16)),FALSE,IF(ISERROR(MATCH($V16,V$5:$V15,0)),FALSE,IF(ISERROR(MATCH(INDEX($E$6:$E$1015,MATCH($V16,$V$6:$V$1015,0)),$AH$22:$AH$25,0)),ISERROR(MATCH($E16,$AH$26:$AH$31,0)),ISERROR(MATCH($E16,$AH$22:$AH$25,0)))))</f>
        <v>0</v>
      </c>
      <c r="Y16" s="48" t="b">
        <f t="shared" si="3"/>
        <v>0</v>
      </c>
      <c r="AG16" s="6"/>
      <c r="AH16" s="39" t="s">
        <v>30</v>
      </c>
      <c r="AI16" s="69" t="s">
        <v>31</v>
      </c>
      <c r="AJ16" s="6"/>
      <c r="AK16" s="246"/>
      <c r="AL16" s="241"/>
      <c r="AM16" s="27"/>
      <c r="AN16" s="61"/>
      <c r="AO16" s="7"/>
    </row>
    <row r="17" spans="1:41" ht="15.95" customHeight="1" x14ac:dyDescent="0.25">
      <c r="A17" s="1">
        <f t="shared" si="4"/>
        <v>12</v>
      </c>
      <c r="B17" s="257">
        <v>45459</v>
      </c>
      <c r="C17" s="50" t="s">
        <v>13</v>
      </c>
      <c r="D17" s="51" t="s">
        <v>17</v>
      </c>
      <c r="E17" s="42" t="str">
        <f>IF(COUNTBLANK($V17),"",IF($U17&lt;&gt;"","Ingresar Categoria!",IFERROR(INDEX(Activos!$C$6:$C$1015,MATCH($V17,Activos!$U$6:$U$1015,0)),IFERROR(INDEX($E$5:$E16,MATCH($V17,$U$5:$U16,0)),""))))</f>
        <v/>
      </c>
      <c r="F17" s="52"/>
      <c r="G17" s="51"/>
      <c r="H17" s="44"/>
      <c r="I17" s="53"/>
      <c r="J17" s="46"/>
      <c r="K17" s="46"/>
      <c r="L17" s="54"/>
      <c r="M17" s="54"/>
      <c r="N17" s="306" t="str">
        <f>IF(COUNTBLANK($V17),"",IFERROR(INDEX(Activos!$E$6:$E$1015,MATCH($V17,Activos!$U$6:$U$1015,0)),IFERROR(INDEX($N$5:$N16,MATCH($V17,$U$5:$U16,0)),"")))</f>
        <v/>
      </c>
      <c r="O17" s="256"/>
      <c r="P17" s="250"/>
      <c r="Q17" s="55">
        <v>0</v>
      </c>
      <c r="R17" s="48" t="b">
        <f>IF(COUNTBLANK($V17),FALSE,OR(IFERROR(MATCH(INDEX(Activos!$C$6:$C$1015,MATCH($V17,Activos!$U$6:$U$1015,0)),$AH$22:$AH$25,0),FALSE),IFERROR(MATCH(INDEX($E$5:$E16,MATCH($V17,$V$5:$V16,0)),$AH$22:$AH$25,0),FALSE)))</f>
        <v>0</v>
      </c>
      <c r="S17" s="48" t="b">
        <f>OR(IFERROR(MATCH($V17,Activos!$U$6:$U$1015,0),FALSE),IFERROR(MATCH($V17,$V$5:$V16,0),FALSE))</f>
        <v>1</v>
      </c>
      <c r="T17" s="48" t="str">
        <f t="shared" si="1"/>
        <v/>
      </c>
      <c r="U17" s="48" t="str">
        <f>IF(AND(ISERROR(MATCH($V17,Activos!$U$6:$U$1015,0)),ISERROR(MATCH($V17,$U$5:$U16,0))),$V17,"")</f>
        <v/>
      </c>
      <c r="V17" s="48" t="str">
        <f t="shared" si="2"/>
        <v/>
      </c>
      <c r="W17" s="48" t="b">
        <f>IF(OR(COUNTBLANK($E17),COUNTBLANK($V17)),FALSE,IF(ISERROR(MATCH($V17,Activos!$U$6:$U$1015,0)),FALSE,IF(ISERROR(MATCH(INDEX(Activos!$C$6:$C$1015,MATCH($V17,Activos!$U$6:$U$1015,0)),$AH$22:$AH$25,0)),ISERROR(MATCH($E17,$AH$26:$AH$31,0)),ISERROR(MATCH($E17,$AH$22:$AH$25,0)))))</f>
        <v>0</v>
      </c>
      <c r="X17" s="48" t="b">
        <f>IF(OR(COUNTBLANK($E17),COUNTBLANK($V17)),FALSE,IF(ISERROR(MATCH($V17,V$5:$V16,0)),FALSE,IF(ISERROR(MATCH(INDEX($E$6:$E$1015,MATCH($V17,$V$6:$V$1015,0)),$AH$22:$AH$25,0)),ISERROR(MATCH($E17,$AH$26:$AH$31,0)),ISERROR(MATCH($E17,$AH$22:$AH$25,0)))))</f>
        <v>0</v>
      </c>
      <c r="Y17" s="48" t="b">
        <f t="shared" si="3"/>
        <v>0</v>
      </c>
      <c r="AG17" s="6"/>
      <c r="AH17" s="39" t="s">
        <v>32</v>
      </c>
      <c r="AI17" s="39" t="s">
        <v>33</v>
      </c>
      <c r="AJ17" s="6"/>
      <c r="AK17" s="246"/>
      <c r="AL17" s="241"/>
      <c r="AM17" s="27"/>
      <c r="AN17" s="61"/>
      <c r="AO17" s="7"/>
    </row>
    <row r="18" spans="1:41" ht="15.95" customHeight="1" x14ac:dyDescent="0.25">
      <c r="A18" s="1">
        <f t="shared" si="4"/>
        <v>13</v>
      </c>
      <c r="B18" s="257">
        <v>45459</v>
      </c>
      <c r="C18" s="50" t="s">
        <v>13</v>
      </c>
      <c r="D18" s="51" t="s">
        <v>17</v>
      </c>
      <c r="E18" s="42" t="str">
        <f>IF(COUNTBLANK($V18),"",IF($U18&lt;&gt;"","Ingresar Categoria!",IFERROR(INDEX(Activos!$C$6:$C$1015,MATCH($V18,Activos!$U$6:$U$1015,0)),IFERROR(INDEX($E$5:$E17,MATCH($V18,$U$5:$U17,0)),""))))</f>
        <v/>
      </c>
      <c r="F18" s="52"/>
      <c r="G18" s="51"/>
      <c r="H18" s="44"/>
      <c r="I18" s="53"/>
      <c r="J18" s="46"/>
      <c r="K18" s="46"/>
      <c r="L18" s="54"/>
      <c r="M18" s="54"/>
      <c r="N18" s="306" t="str">
        <f>IF(COUNTBLANK($V18),"",IFERROR(INDEX(Activos!$E$6:$E$1015,MATCH($V18,Activos!$U$6:$U$1015,0)),IFERROR(INDEX($N$5:$N17,MATCH($V18,$U$5:$U17,0)),"")))</f>
        <v/>
      </c>
      <c r="O18" s="256"/>
      <c r="P18" s="250"/>
      <c r="Q18" s="55">
        <v>0</v>
      </c>
      <c r="R18" s="48" t="b">
        <f>IF(COUNTBLANK($V18),FALSE,OR(IFERROR(MATCH(INDEX(Activos!$C$6:$C$1015,MATCH($V18,Activos!$U$6:$U$1015,0)),$AH$22:$AH$25,0),FALSE),IFERROR(MATCH(INDEX($E$5:$E17,MATCH($V18,$V$5:$V17,0)),$AH$22:$AH$25,0),FALSE)))</f>
        <v>0</v>
      </c>
      <c r="S18" s="48" t="b">
        <f>OR(IFERROR(MATCH($V18,Activos!$U$6:$U$1015,0),FALSE),IFERROR(MATCH($V18,$V$5:$V17,0),FALSE))</f>
        <v>1</v>
      </c>
      <c r="T18" s="48" t="str">
        <f t="shared" si="1"/>
        <v/>
      </c>
      <c r="U18" s="48" t="str">
        <f>IF(AND(ISERROR(MATCH($V18,Activos!$U$6:$U$1015,0)),ISERROR(MATCH($V18,$U$5:$U17,0))),$V18,"")</f>
        <v/>
      </c>
      <c r="V18" s="48" t="str">
        <f t="shared" si="2"/>
        <v/>
      </c>
      <c r="W18" s="48" t="b">
        <f>IF(OR(COUNTBLANK($E18),COUNTBLANK($V18)),FALSE,IF(ISERROR(MATCH($V18,Activos!$U$6:$U$1015,0)),FALSE,IF(ISERROR(MATCH(INDEX(Activos!$C$6:$C$1015,MATCH($V18,Activos!$U$6:$U$1015,0)),$AH$22:$AH$25,0)),ISERROR(MATCH($E18,$AH$26:$AH$31,0)),ISERROR(MATCH($E18,$AH$22:$AH$25,0)))))</f>
        <v>0</v>
      </c>
      <c r="X18" s="48" t="b">
        <f>IF(OR(COUNTBLANK($E18),COUNTBLANK($V18)),FALSE,IF(ISERROR(MATCH($V18,V$5:$V17,0)),FALSE,IF(ISERROR(MATCH(INDEX($E$6:$E$1015,MATCH($V18,$V$6:$V$1015,0)),$AH$22:$AH$25,0)),ISERROR(MATCH($E18,$AH$26:$AH$31,0)),ISERROR(MATCH($E18,$AH$22:$AH$25,0)))))</f>
        <v>0</v>
      </c>
      <c r="Y18" s="48" t="b">
        <f t="shared" si="3"/>
        <v>0</v>
      </c>
      <c r="AG18" s="6"/>
      <c r="AH18" s="39" t="str">
        <f>""</f>
        <v/>
      </c>
      <c r="AI18" s="69" t="s">
        <v>376</v>
      </c>
      <c r="AJ18" s="6"/>
      <c r="AK18" s="246"/>
      <c r="AL18" s="241"/>
      <c r="AM18" s="27"/>
      <c r="AN18" s="61"/>
      <c r="AO18" s="7"/>
    </row>
    <row r="19" spans="1:41" ht="15.95" customHeight="1" x14ac:dyDescent="0.25">
      <c r="A19" s="1">
        <f t="shared" si="4"/>
        <v>14</v>
      </c>
      <c r="B19" s="257">
        <v>45459</v>
      </c>
      <c r="C19" s="50" t="s">
        <v>13</v>
      </c>
      <c r="D19" s="51" t="s">
        <v>17</v>
      </c>
      <c r="E19" s="42" t="str">
        <f>IF(COUNTBLANK($V19),"",IF($U19&lt;&gt;"","Ingresar Categoria!",IFERROR(INDEX(Activos!$C$6:$C$1015,MATCH($V19,Activos!$U$6:$U$1015,0)),IFERROR(INDEX($E$5:$E18,MATCH($V19,$U$5:$U18,0)),""))))</f>
        <v/>
      </c>
      <c r="F19" s="52"/>
      <c r="G19" s="51"/>
      <c r="H19" s="44"/>
      <c r="I19" s="53"/>
      <c r="J19" s="46"/>
      <c r="K19" s="46"/>
      <c r="L19" s="54"/>
      <c r="M19" s="54"/>
      <c r="N19" s="306" t="str">
        <f>IF(COUNTBLANK($V19),"",IFERROR(INDEX(Activos!$E$6:$E$1015,MATCH($V19,Activos!$U$6:$U$1015,0)),IFERROR(INDEX($N$5:$N18,MATCH($V19,$U$5:$U18,0)),"")))</f>
        <v/>
      </c>
      <c r="O19" s="256"/>
      <c r="P19" s="250"/>
      <c r="Q19" s="55">
        <v>0</v>
      </c>
      <c r="R19" s="48" t="b">
        <f>IF(COUNTBLANK($V19),FALSE,OR(IFERROR(MATCH(INDEX(Activos!$C$6:$C$1015,MATCH($V19,Activos!$U$6:$U$1015,0)),$AH$22:$AH$25,0),FALSE),IFERROR(MATCH(INDEX($E$5:$E18,MATCH($V19,$V$5:$V18,0)),$AH$22:$AH$25,0),FALSE)))</f>
        <v>0</v>
      </c>
      <c r="S19" s="48" t="b">
        <f>OR(IFERROR(MATCH($V19,Activos!$U$6:$U$1015,0),FALSE),IFERROR(MATCH($V19,$V$5:$V18,0),FALSE))</f>
        <v>1</v>
      </c>
      <c r="T19" s="48" t="str">
        <f t="shared" si="1"/>
        <v/>
      </c>
      <c r="U19" s="48" t="str">
        <f>IF(AND(ISERROR(MATCH($V19,Activos!$U$6:$U$1015,0)),ISERROR(MATCH($V19,$U$5:$U18,0))),$V19,"")</f>
        <v/>
      </c>
      <c r="V19" s="48" t="str">
        <f t="shared" si="2"/>
        <v/>
      </c>
      <c r="W19" s="48" t="b">
        <f>IF(OR(COUNTBLANK($E19),COUNTBLANK($V19)),FALSE,IF(ISERROR(MATCH($V19,Activos!$U$6:$U$1015,0)),FALSE,IF(ISERROR(MATCH(INDEX(Activos!$C$6:$C$1015,MATCH($V19,Activos!$U$6:$U$1015,0)),$AH$22:$AH$25,0)),ISERROR(MATCH($E19,$AH$26:$AH$31,0)),ISERROR(MATCH($E19,$AH$22:$AH$25,0)))))</f>
        <v>0</v>
      </c>
      <c r="X19" s="48" t="b">
        <f>IF(OR(COUNTBLANK($E19),COUNTBLANK($V19)),FALSE,IF(ISERROR(MATCH($V19,V$5:$V18,0)),FALSE,IF(ISERROR(MATCH(INDEX($E$6:$E$1015,MATCH($V19,$V$6:$V$1015,0)),$AH$22:$AH$25,0)),ISERROR(MATCH($E19,$AH$26:$AH$31,0)),ISERROR(MATCH($E19,$AH$22:$AH$25,0)))))</f>
        <v>0</v>
      </c>
      <c r="Y19" s="48" t="b">
        <f t="shared" si="3"/>
        <v>0</v>
      </c>
      <c r="AG19" s="6"/>
      <c r="AH19" s="71"/>
      <c r="AI19" s="71"/>
      <c r="AJ19" s="6"/>
      <c r="AK19" s="247"/>
      <c r="AL19" s="242"/>
      <c r="AM19" s="73"/>
      <c r="AN19" s="74"/>
      <c r="AO19" s="7"/>
    </row>
    <row r="20" spans="1:41" ht="15.95" customHeight="1" x14ac:dyDescent="0.25">
      <c r="A20" s="1">
        <f t="shared" si="4"/>
        <v>15</v>
      </c>
      <c r="B20" s="257">
        <v>45459</v>
      </c>
      <c r="C20" s="50" t="s">
        <v>13</v>
      </c>
      <c r="D20" s="51" t="s">
        <v>17</v>
      </c>
      <c r="E20" s="42" t="str">
        <f>IF(COUNTBLANK($V20),"",IF($U20&lt;&gt;"","Ingresar Categoria!",IFERROR(INDEX(Activos!$C$6:$C$1015,MATCH($V20,Activos!$U$6:$U$1015,0)),IFERROR(INDEX($E$5:$E19,MATCH($V20,$U$5:$U19,0)),""))))</f>
        <v/>
      </c>
      <c r="F20" s="52"/>
      <c r="G20" s="51"/>
      <c r="H20" s="44"/>
      <c r="I20" s="53"/>
      <c r="J20" s="46"/>
      <c r="K20" s="46"/>
      <c r="L20" s="54"/>
      <c r="M20" s="54"/>
      <c r="N20" s="306" t="str">
        <f>IF(COUNTBLANK($V20),"",IFERROR(INDEX(Activos!$E$6:$E$1015,MATCH($V20,Activos!$U$6:$U$1015,0)),IFERROR(INDEX($N$5:$N19,MATCH($V20,$U$5:$U19,0)),"")))</f>
        <v/>
      </c>
      <c r="O20" s="256"/>
      <c r="P20" s="250"/>
      <c r="Q20" s="55">
        <v>0</v>
      </c>
      <c r="R20" s="48" t="b">
        <f>IF(COUNTBLANK($V20),FALSE,OR(IFERROR(MATCH(INDEX(Activos!$C$6:$C$1015,MATCH($V20,Activos!$U$6:$U$1015,0)),$AH$22:$AH$25,0),FALSE),IFERROR(MATCH(INDEX($E$5:$E19,MATCH($V20,$V$5:$V19,0)),$AH$22:$AH$25,0),FALSE)))</f>
        <v>0</v>
      </c>
      <c r="S20" s="48" t="b">
        <f>OR(IFERROR(MATCH($V20,Activos!$U$6:$U$1015,0),FALSE),IFERROR(MATCH($V20,$V$5:$V19,0),FALSE))</f>
        <v>1</v>
      </c>
      <c r="T20" s="48" t="str">
        <f t="shared" si="1"/>
        <v/>
      </c>
      <c r="U20" s="48" t="str">
        <f>IF(AND(ISERROR(MATCH($V20,Activos!$U$6:$U$1015,0)),ISERROR(MATCH($V20,$U$5:$U19,0))),$V20,"")</f>
        <v/>
      </c>
      <c r="V20" s="48" t="str">
        <f t="shared" si="2"/>
        <v/>
      </c>
      <c r="W20" s="48" t="b">
        <f>IF(OR(COUNTBLANK($E20),COUNTBLANK($V20)),FALSE,IF(ISERROR(MATCH($V20,Activos!$U$6:$U$1015,0)),FALSE,IF(ISERROR(MATCH(INDEX(Activos!$C$6:$C$1015,MATCH($V20,Activos!$U$6:$U$1015,0)),$AH$22:$AH$25,0)),ISERROR(MATCH($E20,$AH$26:$AH$31,0)),ISERROR(MATCH($E20,$AH$22:$AH$25,0)))))</f>
        <v>0</v>
      </c>
      <c r="X20" s="48" t="b">
        <f>IF(OR(COUNTBLANK($E20),COUNTBLANK($V20)),FALSE,IF(ISERROR(MATCH($V20,V$5:$V19,0)),FALSE,IF(ISERROR(MATCH(INDEX($E$6:$E$1015,MATCH($V20,$V$6:$V$1015,0)),$AH$22:$AH$25,0)),ISERROR(MATCH($E20,$AH$26:$AH$31,0)),ISERROR(MATCH($E20,$AH$22:$AH$25,0)))))</f>
        <v>0</v>
      </c>
      <c r="Y20" s="48" t="b">
        <f t="shared" si="3"/>
        <v>0</v>
      </c>
      <c r="AG20" s="6"/>
      <c r="AH20" s="75"/>
      <c r="AI20" s="76"/>
      <c r="AJ20" s="6"/>
      <c r="AK20" s="6"/>
      <c r="AL20" s="72"/>
      <c r="AM20" s="226" t="s">
        <v>373</v>
      </c>
      <c r="AN20" s="227" t="s">
        <v>327</v>
      </c>
      <c r="AO20" s="7"/>
    </row>
    <row r="21" spans="1:41" ht="15.95" customHeight="1" x14ac:dyDescent="0.25">
      <c r="A21" s="1">
        <f t="shared" si="4"/>
        <v>16</v>
      </c>
      <c r="B21" s="257">
        <v>45459</v>
      </c>
      <c r="C21" s="50" t="s">
        <v>13</v>
      </c>
      <c r="D21" s="51" t="s">
        <v>17</v>
      </c>
      <c r="E21" s="42" t="str">
        <f>IF(COUNTBLANK($V21),"",IF($U21&lt;&gt;"","Ingresar Categoria!",IFERROR(INDEX(Activos!$C$6:$C$1015,MATCH($V21,Activos!$U$6:$U$1015,0)),IFERROR(INDEX($E$5:$E20,MATCH($V21,$U$5:$U20,0)),""))))</f>
        <v/>
      </c>
      <c r="F21" s="52"/>
      <c r="G21" s="51"/>
      <c r="H21" s="44"/>
      <c r="I21" s="53"/>
      <c r="J21" s="46"/>
      <c r="K21" s="46"/>
      <c r="L21" s="54"/>
      <c r="M21" s="54"/>
      <c r="N21" s="306" t="str">
        <f>IF(COUNTBLANK($V21),"",IFERROR(INDEX(Activos!$E$6:$E$1015,MATCH($V21,Activos!$U$6:$U$1015,0)),IFERROR(INDEX($N$5:$N20,MATCH($V21,$U$5:$U20,0)),"")))</f>
        <v/>
      </c>
      <c r="O21" s="256"/>
      <c r="P21" s="250"/>
      <c r="Q21" s="55">
        <v>0</v>
      </c>
      <c r="R21" s="48" t="b">
        <f>IF(COUNTBLANK($V21),FALSE,OR(IFERROR(MATCH(INDEX(Activos!$C$6:$C$1015,MATCH($V21,Activos!$U$6:$U$1015,0)),$AH$22:$AH$25,0),FALSE),IFERROR(MATCH(INDEX($E$5:$E20,MATCH($V21,$V$5:$V20,0)),$AH$22:$AH$25,0),FALSE)))</f>
        <v>0</v>
      </c>
      <c r="S21" s="48" t="b">
        <f>OR(IFERROR(MATCH($V21,Activos!$U$6:$U$1015,0),FALSE),IFERROR(MATCH($V21,$V$5:$V20,0),FALSE))</f>
        <v>1</v>
      </c>
      <c r="T21" s="48" t="str">
        <f t="shared" si="1"/>
        <v/>
      </c>
      <c r="U21" s="48" t="str">
        <f>IF(AND(ISERROR(MATCH($V21,Activos!$U$6:$U$1015,0)),ISERROR(MATCH($V21,$U$5:$U20,0))),$V21,"")</f>
        <v/>
      </c>
      <c r="V21" s="48" t="str">
        <f t="shared" si="2"/>
        <v/>
      </c>
      <c r="W21" s="48" t="b">
        <f>IF(OR(COUNTBLANK($E21),COUNTBLANK($V21)),FALSE,IF(ISERROR(MATCH($V21,Activos!$U$6:$U$1015,0)),FALSE,IF(ISERROR(MATCH(INDEX(Activos!$C$6:$C$1015,MATCH($V21,Activos!$U$6:$U$1015,0)),$AH$22:$AH$25,0)),ISERROR(MATCH($E21,$AH$26:$AH$31,0)),ISERROR(MATCH($E21,$AH$22:$AH$25,0)))))</f>
        <v>0</v>
      </c>
      <c r="X21" s="48" t="b">
        <f>IF(OR(COUNTBLANK($E21),COUNTBLANK($V21)),FALSE,IF(ISERROR(MATCH($V21,V$5:$V20,0)),FALSE,IF(ISERROR(MATCH(INDEX($E$6:$E$1015,MATCH($V21,$V$6:$V$1015,0)),$AH$22:$AH$25,0)),ISERROR(MATCH($E21,$AH$26:$AH$31,0)),ISERROR(MATCH($E21,$AH$22:$AH$25,0)))))</f>
        <v>0</v>
      </c>
      <c r="Y21" s="48" t="b">
        <f t="shared" si="3"/>
        <v>0</v>
      </c>
      <c r="AG21" s="6"/>
      <c r="AH21" s="77" t="s">
        <v>34</v>
      </c>
      <c r="AI21" s="78" t="s">
        <v>35</v>
      </c>
      <c r="AJ21" s="6"/>
      <c r="AK21" s="6"/>
      <c r="AL21" s="6"/>
      <c r="AM21" s="6"/>
      <c r="AN21" s="7"/>
      <c r="AO21" s="7"/>
    </row>
    <row r="22" spans="1:41" ht="15.95" customHeight="1" x14ac:dyDescent="0.2">
      <c r="A22" s="1">
        <f t="shared" si="4"/>
        <v>17</v>
      </c>
      <c r="B22" s="257">
        <v>45459</v>
      </c>
      <c r="C22" s="50" t="s">
        <v>13</v>
      </c>
      <c r="D22" s="51" t="s">
        <v>17</v>
      </c>
      <c r="E22" s="42" t="str">
        <f>IF(COUNTBLANK($V22),"",IF($U22&lt;&gt;"","Ingresar Categoria!",IFERROR(INDEX(Activos!$C$6:$C$1015,MATCH($V22,Activos!$U$6:$U$1015,0)),IFERROR(INDEX($E$5:$E21,MATCH($V22,$U$5:$U21,0)),""))))</f>
        <v/>
      </c>
      <c r="F22" s="52"/>
      <c r="G22" s="51"/>
      <c r="H22" s="44"/>
      <c r="I22" s="53"/>
      <c r="J22" s="46"/>
      <c r="K22" s="46"/>
      <c r="L22" s="54"/>
      <c r="M22" s="54"/>
      <c r="N22" s="306" t="str">
        <f>IF(COUNTBLANK($V22),"",IFERROR(INDEX(Activos!$E$6:$E$1015,MATCH($V22,Activos!$U$6:$U$1015,0)),IFERROR(INDEX($N$5:$N21,MATCH($V22,$U$5:$U21,0)),"")))</f>
        <v/>
      </c>
      <c r="O22" s="256"/>
      <c r="P22" s="250"/>
      <c r="Q22" s="55">
        <v>0</v>
      </c>
      <c r="R22" s="48" t="b">
        <f>IF(COUNTBLANK($V22),FALSE,OR(IFERROR(MATCH(INDEX(Activos!$C$6:$C$1015,MATCH($V22,Activos!$U$6:$U$1015,0)),$AH$22:$AH$25,0),FALSE),IFERROR(MATCH(INDEX($E$5:$E21,MATCH($V22,$V$5:$V21,0)),$AH$22:$AH$25,0),FALSE)))</f>
        <v>0</v>
      </c>
      <c r="S22" s="48" t="b">
        <f>OR(IFERROR(MATCH($V22,Activos!$U$6:$U$1015,0),FALSE),IFERROR(MATCH($V22,$V$5:$V21,0),FALSE))</f>
        <v>1</v>
      </c>
      <c r="T22" s="48" t="str">
        <f t="shared" si="1"/>
        <v/>
      </c>
      <c r="U22" s="48" t="str">
        <f>IF(AND(ISERROR(MATCH($V22,Activos!$U$6:$U$1015,0)),ISERROR(MATCH($V22,$U$5:$U21,0))),$V22,"")</f>
        <v/>
      </c>
      <c r="V22" s="48" t="str">
        <f t="shared" si="2"/>
        <v/>
      </c>
      <c r="W22" s="48" t="b">
        <f>IF(OR(COUNTBLANK($E22),COUNTBLANK($V22)),FALSE,IF(ISERROR(MATCH($V22,Activos!$U$6:$U$1015,0)),FALSE,IF(ISERROR(MATCH(INDEX(Activos!$C$6:$C$1015,MATCH($V22,Activos!$U$6:$U$1015,0)),$AH$22:$AH$25,0)),ISERROR(MATCH($E22,$AH$26:$AH$31,0)),ISERROR(MATCH($E22,$AH$22:$AH$25,0)))))</f>
        <v>0</v>
      </c>
      <c r="X22" s="48" t="b">
        <f>IF(OR(COUNTBLANK($E22),COUNTBLANK($V22)),FALSE,IF(ISERROR(MATCH($V22,V$5:$V21,0)),FALSE,IF(ISERROR(MATCH(INDEX($E$6:$E$1015,MATCH($V22,$V$6:$V$1015,0)),$AH$22:$AH$25,0)),ISERROR(MATCH($E22,$AH$26:$AH$31,0)),ISERROR(MATCH($E22,$AH$22:$AH$25,0)))))</f>
        <v>0</v>
      </c>
      <c r="Y22" s="48" t="b">
        <f t="shared" si="3"/>
        <v>0</v>
      </c>
      <c r="AG22" s="6"/>
      <c r="AH22" s="79" t="s">
        <v>36</v>
      </c>
      <c r="AI22" s="80">
        <v>365</v>
      </c>
      <c r="AJ22" s="6"/>
      <c r="AK22" s="6"/>
      <c r="AL22" s="6"/>
      <c r="AM22" s="6"/>
    </row>
    <row r="23" spans="1:41" ht="15.95" customHeight="1" x14ac:dyDescent="0.2">
      <c r="A23" s="1">
        <f t="shared" si="4"/>
        <v>18</v>
      </c>
      <c r="B23" s="257">
        <v>45459</v>
      </c>
      <c r="C23" s="50" t="s">
        <v>13</v>
      </c>
      <c r="D23" s="51" t="s">
        <v>17</v>
      </c>
      <c r="E23" s="42" t="str">
        <f>IF(COUNTBLANK($V23),"",IF($U23&lt;&gt;"","Ingresar Categoria!",IFERROR(INDEX(Activos!$C$6:$C$1015,MATCH($V23,Activos!$U$6:$U$1015,0)),IFERROR(INDEX($E$5:$E22,MATCH($V23,$U$5:$U22,0)),""))))</f>
        <v/>
      </c>
      <c r="F23" s="52"/>
      <c r="G23" s="51"/>
      <c r="H23" s="44"/>
      <c r="I23" s="53"/>
      <c r="J23" s="46"/>
      <c r="K23" s="46"/>
      <c r="L23" s="54"/>
      <c r="M23" s="54"/>
      <c r="N23" s="306" t="str">
        <f>IF(COUNTBLANK($V23),"",IFERROR(INDEX(Activos!$E$6:$E$1015,MATCH($V23,Activos!$U$6:$U$1015,0)),IFERROR(INDEX($N$5:$N22,MATCH($V23,$U$5:$U22,0)),"")))</f>
        <v/>
      </c>
      <c r="O23" s="256"/>
      <c r="P23" s="250"/>
      <c r="Q23" s="55">
        <v>0</v>
      </c>
      <c r="R23" s="48" t="b">
        <f>IF(COUNTBLANK($V23),FALSE,OR(IFERROR(MATCH(INDEX(Activos!$C$6:$C$1015,MATCH($V23,Activos!$U$6:$U$1015,0)),$AH$22:$AH$25,0),FALSE),IFERROR(MATCH(INDEX($E$5:$E22,MATCH($V23,$V$5:$V22,0)),$AH$22:$AH$25,0),FALSE)))</f>
        <v>0</v>
      </c>
      <c r="S23" s="48" t="b">
        <f>OR(IFERROR(MATCH($V23,Activos!$U$6:$U$1015,0),FALSE),IFERROR(MATCH($V23,$V$5:$V22,0),FALSE))</f>
        <v>1</v>
      </c>
      <c r="T23" s="48" t="str">
        <f t="shared" si="1"/>
        <v/>
      </c>
      <c r="U23" s="48" t="str">
        <f>IF(AND(ISERROR(MATCH($V23,Activos!$U$6:$U$1015,0)),ISERROR(MATCH($V23,$U$5:$U22,0))),$V23,"")</f>
        <v/>
      </c>
      <c r="V23" s="48" t="str">
        <f t="shared" si="2"/>
        <v/>
      </c>
      <c r="W23" s="48" t="b">
        <f>IF(OR(COUNTBLANK($E23),COUNTBLANK($V23)),FALSE,IF(ISERROR(MATCH($V23,Activos!$U$6:$U$1015,0)),FALSE,IF(ISERROR(MATCH(INDEX(Activos!$C$6:$C$1015,MATCH($V23,Activos!$U$6:$U$1015,0)),$AH$22:$AH$25,0)),ISERROR(MATCH($E23,$AH$26:$AH$31,0)),ISERROR(MATCH($E23,$AH$22:$AH$25,0)))))</f>
        <v>0</v>
      </c>
      <c r="X23" s="48" t="b">
        <f>IF(OR(COUNTBLANK($E23),COUNTBLANK($V23)),FALSE,IF(ISERROR(MATCH($V23,V$5:$V22,0)),FALSE,IF(ISERROR(MATCH(INDEX($E$6:$E$1015,MATCH($V23,$V$6:$V$1015,0)),$AH$22:$AH$25,0)),ISERROR(MATCH($E23,$AH$26:$AH$31,0)),ISERROR(MATCH($E23,$AH$22:$AH$25,0)))))</f>
        <v>0</v>
      </c>
      <c r="Y23" s="48" t="b">
        <f t="shared" si="3"/>
        <v>0</v>
      </c>
      <c r="AG23" s="6"/>
      <c r="AH23" s="79" t="s">
        <v>37</v>
      </c>
      <c r="AI23" s="80">
        <v>730</v>
      </c>
      <c r="AJ23" s="6"/>
      <c r="AK23" s="6"/>
      <c r="AL23" s="6"/>
      <c r="AM23" s="6"/>
    </row>
    <row r="24" spans="1:41" ht="15.95" customHeight="1" x14ac:dyDescent="0.2">
      <c r="A24" s="1">
        <f t="shared" si="4"/>
        <v>19</v>
      </c>
      <c r="B24" s="257">
        <v>45459</v>
      </c>
      <c r="C24" s="50" t="s">
        <v>13</v>
      </c>
      <c r="D24" s="51" t="s">
        <v>17</v>
      </c>
      <c r="E24" s="42" t="str">
        <f>IF(COUNTBLANK($V24),"",IF($U24&lt;&gt;"","Ingresar Categoria!",IFERROR(INDEX(Activos!$C$6:$C$1015,MATCH($V24,Activos!$U$6:$U$1015,0)),IFERROR(INDEX($E$5:$E23,MATCH($V24,$U$5:$U23,0)),""))))</f>
        <v/>
      </c>
      <c r="F24" s="52"/>
      <c r="G24" s="51"/>
      <c r="H24" s="44"/>
      <c r="I24" s="53"/>
      <c r="J24" s="46"/>
      <c r="K24" s="46"/>
      <c r="L24" s="54"/>
      <c r="M24" s="54"/>
      <c r="N24" s="306" t="str">
        <f>IF(COUNTBLANK($V24),"",IFERROR(INDEX(Activos!$E$6:$E$1015,MATCH($V24,Activos!$U$6:$U$1015,0)),IFERROR(INDEX($N$5:$N23,MATCH($V24,$U$5:$U23,0)),"")))</f>
        <v/>
      </c>
      <c r="O24" s="256"/>
      <c r="P24" s="250"/>
      <c r="Q24" s="55">
        <v>0</v>
      </c>
      <c r="R24" s="48" t="b">
        <f>IF(COUNTBLANK($V24),FALSE,OR(IFERROR(MATCH(INDEX(Activos!$C$6:$C$1015,MATCH($V24,Activos!$U$6:$U$1015,0)),$AH$22:$AH$25,0),FALSE),IFERROR(MATCH(INDEX($E$5:$E23,MATCH($V24,$V$5:$V23,0)),$AH$22:$AH$25,0),FALSE)))</f>
        <v>0</v>
      </c>
      <c r="S24" s="48" t="b">
        <f>OR(IFERROR(MATCH($V24,Activos!$U$6:$U$1015,0),FALSE),IFERROR(MATCH($V24,$V$5:$V23,0),FALSE))</f>
        <v>1</v>
      </c>
      <c r="T24" s="48" t="str">
        <f t="shared" si="1"/>
        <v/>
      </c>
      <c r="U24" s="48" t="str">
        <f>IF(AND(ISERROR(MATCH($V24,Activos!$U$6:$U$1015,0)),ISERROR(MATCH($V24,$U$5:$U23,0))),$V24,"")</f>
        <v/>
      </c>
      <c r="V24" s="48" t="str">
        <f t="shared" si="2"/>
        <v/>
      </c>
      <c r="W24" s="48" t="b">
        <f>IF(OR(COUNTBLANK($E24),COUNTBLANK($V24)),FALSE,IF(ISERROR(MATCH($V24,Activos!$U$6:$U$1015,0)),FALSE,IF(ISERROR(MATCH(INDEX(Activos!$C$6:$C$1015,MATCH($V24,Activos!$U$6:$U$1015,0)),$AH$22:$AH$25,0)),ISERROR(MATCH($E24,$AH$26:$AH$31,0)),ISERROR(MATCH($E24,$AH$22:$AH$25,0)))))</f>
        <v>0</v>
      </c>
      <c r="X24" s="48" t="b">
        <f>IF(OR(COUNTBLANK($E24),COUNTBLANK($V24)),FALSE,IF(ISERROR(MATCH($V24,V$5:$V23,0)),FALSE,IF(ISERROR(MATCH(INDEX($E$6:$E$1015,MATCH($V24,$V$6:$V$1015,0)),$AH$22:$AH$25,0)),ISERROR(MATCH($E24,$AH$26:$AH$31,0)),ISERROR(MATCH($E24,$AH$22:$AH$25,0)))))</f>
        <v>0</v>
      </c>
      <c r="Y24" s="48" t="b">
        <f t="shared" si="3"/>
        <v>0</v>
      </c>
      <c r="AG24" s="6"/>
      <c r="AH24" s="79" t="s">
        <v>38</v>
      </c>
      <c r="AI24" s="81">
        <v>1095</v>
      </c>
      <c r="AJ24" s="6"/>
      <c r="AK24" s="6"/>
      <c r="AL24" s="6"/>
      <c r="AM24" s="6"/>
    </row>
    <row r="25" spans="1:41" ht="15.95" customHeight="1" x14ac:dyDescent="0.2">
      <c r="A25" s="1">
        <f t="shared" si="4"/>
        <v>20</v>
      </c>
      <c r="B25" s="257">
        <v>45459</v>
      </c>
      <c r="C25" s="50" t="s">
        <v>13</v>
      </c>
      <c r="D25" s="51" t="s">
        <v>17</v>
      </c>
      <c r="E25" s="42" t="str">
        <f>IF(COUNTBLANK($V25),"",IF($U25&lt;&gt;"","Ingresar Categoria!",IFERROR(INDEX(Activos!$C$6:$C$1015,MATCH($V25,Activos!$U$6:$U$1015,0)),IFERROR(INDEX($E$5:$E24,MATCH($V25,$U$5:$U24,0)),""))))</f>
        <v/>
      </c>
      <c r="F25" s="52"/>
      <c r="G25" s="51"/>
      <c r="H25" s="44"/>
      <c r="I25" s="53"/>
      <c r="J25" s="46"/>
      <c r="K25" s="46"/>
      <c r="L25" s="54"/>
      <c r="M25" s="54"/>
      <c r="N25" s="306" t="str">
        <f>IF(COUNTBLANK($V25),"",IFERROR(INDEX(Activos!$E$6:$E$1015,MATCH($V25,Activos!$U$6:$U$1015,0)),IFERROR(INDEX($N$5:$N24,MATCH($V25,$U$5:$U24,0)),"")))</f>
        <v/>
      </c>
      <c r="O25" s="256"/>
      <c r="P25" s="250"/>
      <c r="Q25" s="55">
        <v>0</v>
      </c>
      <c r="R25" s="48" t="b">
        <f>IF(COUNTBLANK($V25),FALSE,OR(IFERROR(MATCH(INDEX(Activos!$C$6:$C$1015,MATCH($V25,Activos!$U$6:$U$1015,0)),$AH$22:$AH$25,0),FALSE),IFERROR(MATCH(INDEX($E$5:$E24,MATCH($V25,$V$5:$V24,0)),$AH$22:$AH$25,0),FALSE)))</f>
        <v>0</v>
      </c>
      <c r="S25" s="48" t="b">
        <f>OR(IFERROR(MATCH($V25,Activos!$U$6:$U$1015,0),FALSE),IFERROR(MATCH($V25,$V$5:$V24,0),FALSE))</f>
        <v>1</v>
      </c>
      <c r="T25" s="48" t="str">
        <f t="shared" si="1"/>
        <v/>
      </c>
      <c r="U25" s="48" t="str">
        <f>IF(AND(ISERROR(MATCH($V25,Activos!$U$6:$U$1015,0)),ISERROR(MATCH($V25,$U$5:$U24,0))),$V25,"")</f>
        <v/>
      </c>
      <c r="V25" s="48" t="str">
        <f t="shared" si="2"/>
        <v/>
      </c>
      <c r="W25" s="48" t="b">
        <f>IF(OR(COUNTBLANK($E25),COUNTBLANK($V25)),FALSE,IF(ISERROR(MATCH($V25,Activos!$U$6:$U$1015,0)),FALSE,IF(ISERROR(MATCH(INDEX(Activos!$C$6:$C$1015,MATCH($V25,Activos!$U$6:$U$1015,0)),$AH$22:$AH$25,0)),ISERROR(MATCH($E25,$AH$26:$AH$31,0)),ISERROR(MATCH($E25,$AH$22:$AH$25,0)))))</f>
        <v>0</v>
      </c>
      <c r="X25" s="48" t="b">
        <f>IF(OR(COUNTBLANK($E25),COUNTBLANK($V25)),FALSE,IF(ISERROR(MATCH($V25,V$5:$V24,0)),FALSE,IF(ISERROR(MATCH(INDEX($E$6:$E$1015,MATCH($V25,$V$6:$V$1015,0)),$AH$22:$AH$25,0)),ISERROR(MATCH($E25,$AH$26:$AH$31,0)),ISERROR(MATCH($E25,$AH$22:$AH$25,0)))))</f>
        <v>0</v>
      </c>
      <c r="Y25" s="48" t="b">
        <f t="shared" si="3"/>
        <v>0</v>
      </c>
      <c r="AG25" s="6"/>
      <c r="AH25" s="79" t="str">
        <f>""</f>
        <v/>
      </c>
      <c r="AI25" s="81"/>
      <c r="AJ25" s="6"/>
      <c r="AK25" s="6"/>
      <c r="AL25" s="6"/>
      <c r="AM25" s="6"/>
    </row>
    <row r="26" spans="1:41" ht="15.95" customHeight="1" x14ac:dyDescent="0.2">
      <c r="A26" s="1">
        <f t="shared" si="4"/>
        <v>21</v>
      </c>
      <c r="B26" s="257">
        <v>45459</v>
      </c>
      <c r="C26" s="50" t="s">
        <v>13</v>
      </c>
      <c r="D26" s="51" t="s">
        <v>17</v>
      </c>
      <c r="E26" s="42" t="str">
        <f>IF(COUNTBLANK($V26),"",IF($U26&lt;&gt;"","Ingresar Categoria!",IFERROR(INDEX(Activos!$C$6:$C$1015,MATCH($V26,Activos!$U$6:$U$1015,0)),IFERROR(INDEX($E$5:$E25,MATCH($V26,$U$5:$U25,0)),""))))</f>
        <v/>
      </c>
      <c r="F26" s="52"/>
      <c r="G26" s="51"/>
      <c r="H26" s="44"/>
      <c r="I26" s="53"/>
      <c r="J26" s="46"/>
      <c r="K26" s="46"/>
      <c r="L26" s="54"/>
      <c r="M26" s="54"/>
      <c r="N26" s="306" t="str">
        <f>IF(COUNTBLANK($V26),"",IFERROR(INDEX(Activos!$E$6:$E$1015,MATCH($V26,Activos!$U$6:$U$1015,0)),IFERROR(INDEX($N$5:$N25,MATCH($V26,$U$5:$U25,0)),"")))</f>
        <v/>
      </c>
      <c r="O26" s="256"/>
      <c r="P26" s="250"/>
      <c r="Q26" s="55">
        <v>0</v>
      </c>
      <c r="R26" s="48" t="b">
        <f>IF(COUNTBLANK($V26),FALSE,OR(IFERROR(MATCH(INDEX(Activos!$C$6:$C$1015,MATCH($V26,Activos!$U$6:$U$1015,0)),$AH$22:$AH$25,0),FALSE),IFERROR(MATCH(INDEX($E$5:$E25,MATCH($V26,$V$5:$V25,0)),$AH$22:$AH$25,0),FALSE)))</f>
        <v>0</v>
      </c>
      <c r="S26" s="48" t="b">
        <f>OR(IFERROR(MATCH($V26,Activos!$U$6:$U$1015,0),FALSE),IFERROR(MATCH($V26,$V$5:$V25,0),FALSE))</f>
        <v>1</v>
      </c>
      <c r="T26" s="48" t="str">
        <f t="shared" si="1"/>
        <v/>
      </c>
      <c r="U26" s="48" t="str">
        <f>IF(AND(ISERROR(MATCH($V26,Activos!$U$6:$U$1015,0)),ISERROR(MATCH($V26,$U$5:$U25,0))),$V26,"")</f>
        <v/>
      </c>
      <c r="V26" s="48" t="str">
        <f t="shared" si="2"/>
        <v/>
      </c>
      <c r="W26" s="48" t="b">
        <f>IF(OR(COUNTBLANK($E26),COUNTBLANK($V26)),FALSE,IF(ISERROR(MATCH($V26,Activos!$U$6:$U$1015,0)),FALSE,IF(ISERROR(MATCH(INDEX(Activos!$C$6:$C$1015,MATCH($V26,Activos!$U$6:$U$1015,0)),$AH$22:$AH$25,0)),ISERROR(MATCH($E26,$AH$26:$AH$31,0)),ISERROR(MATCH($E26,$AH$22:$AH$25,0)))))</f>
        <v>0</v>
      </c>
      <c r="X26" s="48" t="b">
        <f>IF(OR(COUNTBLANK($E26),COUNTBLANK($V26)),FALSE,IF(ISERROR(MATCH($V26,V$5:$V25,0)),FALSE,IF(ISERROR(MATCH(INDEX($E$6:$E$1015,MATCH($V26,$V$6:$V$1015,0)),$AH$22:$AH$25,0)),ISERROR(MATCH($E26,$AH$26:$AH$31,0)),ISERROR(MATCH($E26,$AH$22:$AH$25,0)))))</f>
        <v>0</v>
      </c>
      <c r="Y26" s="48" t="b">
        <f t="shared" si="3"/>
        <v>0</v>
      </c>
      <c r="AG26" s="6"/>
      <c r="AH26" s="79" t="s">
        <v>11</v>
      </c>
      <c r="AI26" s="80">
        <f>-AI22</f>
        <v>-365</v>
      </c>
      <c r="AJ26" s="6"/>
      <c r="AK26" s="6"/>
      <c r="AL26" s="6"/>
      <c r="AM26" s="6"/>
    </row>
    <row r="27" spans="1:41" ht="15.95" customHeight="1" x14ac:dyDescent="0.2">
      <c r="A27" s="1">
        <f t="shared" si="4"/>
        <v>22</v>
      </c>
      <c r="B27" s="257">
        <v>45459</v>
      </c>
      <c r="C27" s="50" t="s">
        <v>13</v>
      </c>
      <c r="D27" s="51" t="s">
        <v>17</v>
      </c>
      <c r="E27" s="42" t="str">
        <f>IF(COUNTBLANK($V27),"",IF($U27&lt;&gt;"","Ingresar Categoria!",IFERROR(INDEX(Activos!$C$6:$C$1015,MATCH($V27,Activos!$U$6:$U$1015,0)),IFERROR(INDEX($E$5:$E26,MATCH($V27,$U$5:$U26,0)),""))))</f>
        <v/>
      </c>
      <c r="F27" s="52"/>
      <c r="G27" s="51"/>
      <c r="H27" s="44"/>
      <c r="I27" s="53"/>
      <c r="J27" s="46"/>
      <c r="K27" s="46"/>
      <c r="L27" s="54"/>
      <c r="M27" s="54"/>
      <c r="N27" s="306" t="str">
        <f>IF(COUNTBLANK($V27),"",IFERROR(INDEX(Activos!$E$6:$E$1015,MATCH($V27,Activos!$U$6:$U$1015,0)),IFERROR(INDEX($N$5:$N26,MATCH($V27,$U$5:$U26,0)),"")))</f>
        <v/>
      </c>
      <c r="O27" s="256"/>
      <c r="P27" s="250"/>
      <c r="Q27" s="55">
        <v>0</v>
      </c>
      <c r="R27" s="48" t="b">
        <f>IF(COUNTBLANK($V27),FALSE,OR(IFERROR(MATCH(INDEX(Activos!$C$6:$C$1015,MATCH($V27,Activos!$U$6:$U$1015,0)),$AH$22:$AH$25,0),FALSE),IFERROR(MATCH(INDEX($E$5:$E26,MATCH($V27,$V$5:$V26,0)),$AH$22:$AH$25,0),FALSE)))</f>
        <v>0</v>
      </c>
      <c r="S27" s="48" t="b">
        <f>OR(IFERROR(MATCH($V27,Activos!$U$6:$U$1015,0),FALSE),IFERROR(MATCH($V27,$V$5:$V26,0),FALSE))</f>
        <v>1</v>
      </c>
      <c r="T27" s="48" t="str">
        <f t="shared" si="1"/>
        <v/>
      </c>
      <c r="U27" s="48" t="str">
        <f>IF(AND(ISERROR(MATCH($V27,Activos!$U$6:$U$1015,0)),ISERROR(MATCH($V27,$U$5:$U26,0))),$V27,"")</f>
        <v/>
      </c>
      <c r="V27" s="48" t="str">
        <f t="shared" si="2"/>
        <v/>
      </c>
      <c r="W27" s="48" t="b">
        <f>IF(OR(COUNTBLANK($E27),COUNTBLANK($V27)),FALSE,IF(ISERROR(MATCH($V27,Activos!$U$6:$U$1015,0)),FALSE,IF(ISERROR(MATCH(INDEX(Activos!$C$6:$C$1015,MATCH($V27,Activos!$U$6:$U$1015,0)),$AH$22:$AH$25,0)),ISERROR(MATCH($E27,$AH$26:$AH$31,0)),ISERROR(MATCH($E27,$AH$22:$AH$25,0)))))</f>
        <v>0</v>
      </c>
      <c r="X27" s="48" t="b">
        <f>IF(OR(COUNTBLANK($E27),COUNTBLANK($V27)),FALSE,IF(ISERROR(MATCH($V27,V$5:$V26,0)),FALSE,IF(ISERROR(MATCH(INDEX($E$6:$E$1015,MATCH($V27,$V$6:$V$1015,0)),$AH$22:$AH$25,0)),ISERROR(MATCH($E27,$AH$26:$AH$31,0)),ISERROR(MATCH($E27,$AH$22:$AH$25,0)))))</f>
        <v>0</v>
      </c>
      <c r="Y27" s="48" t="b">
        <f t="shared" si="3"/>
        <v>0</v>
      </c>
      <c r="AG27" s="6"/>
      <c r="AH27" s="79" t="s">
        <v>39</v>
      </c>
      <c r="AI27" s="80">
        <f>-AI23</f>
        <v>-730</v>
      </c>
      <c r="AJ27" s="6"/>
      <c r="AK27" s="6"/>
      <c r="AL27" s="6"/>
      <c r="AM27" s="6"/>
    </row>
    <row r="28" spans="1:41" ht="15.95" customHeight="1" x14ac:dyDescent="0.2">
      <c r="A28" s="1">
        <f t="shared" si="4"/>
        <v>23</v>
      </c>
      <c r="B28" s="257">
        <v>45459</v>
      </c>
      <c r="C28" s="50" t="s">
        <v>13</v>
      </c>
      <c r="D28" s="51" t="s">
        <v>17</v>
      </c>
      <c r="E28" s="42" t="str">
        <f>IF(COUNTBLANK($V28),"",IF($U28&lt;&gt;"","Ingresar Categoria!",IFERROR(INDEX(Activos!$C$6:$C$1015,MATCH($V28,Activos!$U$6:$U$1015,0)),IFERROR(INDEX($E$5:$E27,MATCH($V28,$U$5:$U27,0)),""))))</f>
        <v/>
      </c>
      <c r="F28" s="52"/>
      <c r="G28" s="51"/>
      <c r="H28" s="44"/>
      <c r="I28" s="53"/>
      <c r="J28" s="46"/>
      <c r="K28" s="46"/>
      <c r="L28" s="54"/>
      <c r="M28" s="54"/>
      <c r="N28" s="306" t="str">
        <f>IF(COUNTBLANK($V28),"",IFERROR(INDEX(Activos!$E$6:$E$1015,MATCH($V28,Activos!$U$6:$U$1015,0)),IFERROR(INDEX($N$5:$N27,MATCH($V28,$U$5:$U27,0)),"")))</f>
        <v/>
      </c>
      <c r="O28" s="256"/>
      <c r="P28" s="250"/>
      <c r="Q28" s="55">
        <v>0</v>
      </c>
      <c r="R28" s="48" t="b">
        <f>IF(COUNTBLANK($V28),FALSE,OR(IFERROR(MATCH(INDEX(Activos!$C$6:$C$1015,MATCH($V28,Activos!$U$6:$U$1015,0)),$AH$22:$AH$25,0),FALSE),IFERROR(MATCH(INDEX($E$5:$E27,MATCH($V28,$V$5:$V27,0)),$AH$22:$AH$25,0),FALSE)))</f>
        <v>0</v>
      </c>
      <c r="S28" s="48" t="b">
        <f>OR(IFERROR(MATCH($V28,Activos!$U$6:$U$1015,0),FALSE),IFERROR(MATCH($V28,$V$5:$V27,0),FALSE))</f>
        <v>1</v>
      </c>
      <c r="T28" s="48" t="str">
        <f t="shared" si="1"/>
        <v/>
      </c>
      <c r="U28" s="48" t="str">
        <f>IF(AND(ISERROR(MATCH($V28,Activos!$U$6:$U$1015,0)),ISERROR(MATCH($V28,$U$5:$U27,0))),$V28,"")</f>
        <v/>
      </c>
      <c r="V28" s="48" t="str">
        <f t="shared" si="2"/>
        <v/>
      </c>
      <c r="W28" s="48" t="b">
        <f>IF(OR(COUNTBLANK($E28),COUNTBLANK($V28)),FALSE,IF(ISERROR(MATCH($V28,Activos!$U$6:$U$1015,0)),FALSE,IF(ISERROR(MATCH(INDEX(Activos!$C$6:$C$1015,MATCH($V28,Activos!$U$6:$U$1015,0)),$AH$22:$AH$25,0)),ISERROR(MATCH($E28,$AH$26:$AH$31,0)),ISERROR(MATCH($E28,$AH$22:$AH$25,0)))))</f>
        <v>0</v>
      </c>
      <c r="X28" s="48" t="b">
        <f>IF(OR(COUNTBLANK($E28),COUNTBLANK($V28)),FALSE,IF(ISERROR(MATCH($V28,V$5:$V27,0)),FALSE,IF(ISERROR(MATCH(INDEX($E$6:$E$1015,MATCH($V28,$V$6:$V$1015,0)),$AH$22:$AH$25,0)),ISERROR(MATCH($E28,$AH$26:$AH$31,0)),ISERROR(MATCH($E28,$AH$22:$AH$25,0)))))</f>
        <v>0</v>
      </c>
      <c r="Y28" s="48" t="b">
        <f t="shared" si="3"/>
        <v>0</v>
      </c>
      <c r="AG28" s="6"/>
      <c r="AH28" s="79" t="s">
        <v>40</v>
      </c>
      <c r="AI28" s="80">
        <f>-AI24</f>
        <v>-1095</v>
      </c>
      <c r="AJ28" s="6"/>
      <c r="AK28" s="6"/>
      <c r="AL28" s="6"/>
      <c r="AM28" s="6"/>
    </row>
    <row r="29" spans="1:41" ht="15.95" customHeight="1" x14ac:dyDescent="0.2">
      <c r="A29" s="1">
        <f t="shared" si="4"/>
        <v>24</v>
      </c>
      <c r="B29" s="257">
        <v>45459</v>
      </c>
      <c r="C29" s="50" t="s">
        <v>13</v>
      </c>
      <c r="D29" s="51" t="s">
        <v>17</v>
      </c>
      <c r="E29" s="42" t="str">
        <f>IF(COUNTBLANK($V29),"",IF($U29&lt;&gt;"","Ingresar Categoria!",IFERROR(INDEX(Activos!$C$6:$C$1015,MATCH($V29,Activos!$U$6:$U$1015,0)),IFERROR(INDEX($E$5:$E28,MATCH($V29,$U$5:$U28,0)),""))))</f>
        <v/>
      </c>
      <c r="F29" s="52"/>
      <c r="G29" s="51"/>
      <c r="H29" s="44"/>
      <c r="I29" s="53"/>
      <c r="J29" s="46"/>
      <c r="K29" s="46"/>
      <c r="L29" s="54"/>
      <c r="M29" s="54"/>
      <c r="N29" s="306" t="str">
        <f>IF(COUNTBLANK($V29),"",IFERROR(INDEX(Activos!$E$6:$E$1015,MATCH($V29,Activos!$U$6:$U$1015,0)),IFERROR(INDEX($N$5:$N28,MATCH($V29,$U$5:$U28,0)),"")))</f>
        <v/>
      </c>
      <c r="O29" s="256"/>
      <c r="P29" s="250"/>
      <c r="Q29" s="55">
        <v>0</v>
      </c>
      <c r="R29" s="48" t="b">
        <f>IF(COUNTBLANK($V29),FALSE,OR(IFERROR(MATCH(INDEX(Activos!$C$6:$C$1015,MATCH($V29,Activos!$U$6:$U$1015,0)),$AH$22:$AH$25,0),FALSE),IFERROR(MATCH(INDEX($E$5:$E28,MATCH($V29,$V$5:$V28,0)),$AH$22:$AH$25,0),FALSE)))</f>
        <v>0</v>
      </c>
      <c r="S29" s="48" t="b">
        <f>OR(IFERROR(MATCH($V29,Activos!$U$6:$U$1015,0),FALSE),IFERROR(MATCH($V29,$V$5:$V28,0),FALSE))</f>
        <v>1</v>
      </c>
      <c r="T29" s="48" t="str">
        <f t="shared" si="1"/>
        <v/>
      </c>
      <c r="U29" s="48" t="str">
        <f>IF(AND(ISERROR(MATCH($V29,Activos!$U$6:$U$1015,0)),ISERROR(MATCH($V29,$U$5:$U28,0))),$V29,"")</f>
        <v/>
      </c>
      <c r="V29" s="48" t="str">
        <f t="shared" si="2"/>
        <v/>
      </c>
      <c r="W29" s="48" t="b">
        <f>IF(OR(COUNTBLANK($E29),COUNTBLANK($V29)),FALSE,IF(ISERROR(MATCH($V29,Activos!$U$6:$U$1015,0)),FALSE,IF(ISERROR(MATCH(INDEX(Activos!$C$6:$C$1015,MATCH($V29,Activos!$U$6:$U$1015,0)),$AH$22:$AH$25,0)),ISERROR(MATCH($E29,$AH$26:$AH$31,0)),ISERROR(MATCH($E29,$AH$22:$AH$25,0)))))</f>
        <v>0</v>
      </c>
      <c r="X29" s="48" t="b">
        <f>IF(OR(COUNTBLANK($E29),COUNTBLANK($V29)),FALSE,IF(ISERROR(MATCH($V29,V$5:$V28,0)),FALSE,IF(ISERROR(MATCH(INDEX($E$6:$E$1015,MATCH($V29,$V$6:$V$1015,0)),$AH$22:$AH$25,0)),ISERROR(MATCH($E29,$AH$26:$AH$31,0)),ISERROR(MATCH($E29,$AH$22:$AH$25,0)))))</f>
        <v>0</v>
      </c>
      <c r="Y29" s="48" t="b">
        <f t="shared" si="3"/>
        <v>0</v>
      </c>
      <c r="AG29" s="6"/>
      <c r="AH29" s="79" t="s">
        <v>41</v>
      </c>
      <c r="AI29" s="80">
        <f>-TRUNC(1095*1.5)</f>
        <v>-1642</v>
      </c>
      <c r="AJ29" s="6"/>
      <c r="AK29" s="6"/>
      <c r="AL29" s="6"/>
      <c r="AM29" s="6"/>
    </row>
    <row r="30" spans="1:41" ht="15.95" customHeight="1" x14ac:dyDescent="0.2">
      <c r="A30" s="1">
        <f t="shared" si="4"/>
        <v>25</v>
      </c>
      <c r="B30" s="257">
        <v>45459</v>
      </c>
      <c r="C30" s="50" t="s">
        <v>13</v>
      </c>
      <c r="D30" s="51" t="s">
        <v>17</v>
      </c>
      <c r="E30" s="42" t="str">
        <f>IF(COUNTBLANK($V30),"",IF($U30&lt;&gt;"","Ingresar Categoria!",IFERROR(INDEX(Activos!$C$6:$C$1015,MATCH($V30,Activos!$U$6:$U$1015,0)),IFERROR(INDEX($E$5:$E29,MATCH($V30,$U$5:$U29,0)),""))))</f>
        <v/>
      </c>
      <c r="F30" s="52"/>
      <c r="G30" s="51"/>
      <c r="H30" s="44"/>
      <c r="I30" s="53"/>
      <c r="J30" s="46"/>
      <c r="K30" s="46"/>
      <c r="L30" s="54"/>
      <c r="M30" s="54"/>
      <c r="N30" s="306" t="str">
        <f>IF(COUNTBLANK($V30),"",IFERROR(INDEX(Activos!$E$6:$E$1015,MATCH($V30,Activos!$U$6:$U$1015,0)),IFERROR(INDEX($N$5:$N29,MATCH($V30,$U$5:$U29,0)),"")))</f>
        <v/>
      </c>
      <c r="O30" s="256"/>
      <c r="P30" s="250"/>
      <c r="Q30" s="55">
        <v>0</v>
      </c>
      <c r="R30" s="48" t="b">
        <f>IF(COUNTBLANK($V30),FALSE,OR(IFERROR(MATCH(INDEX(Activos!$C$6:$C$1015,MATCH($V30,Activos!$U$6:$U$1015,0)),$AH$22:$AH$25,0),FALSE),IFERROR(MATCH(INDEX($E$5:$E29,MATCH($V30,$V$5:$V29,0)),$AH$22:$AH$25,0),FALSE)))</f>
        <v>0</v>
      </c>
      <c r="S30" s="48" t="b">
        <f>OR(IFERROR(MATCH($V30,Activos!$U$6:$U$1015,0),FALSE),IFERROR(MATCH($V30,$V$5:$V29,0),FALSE))</f>
        <v>1</v>
      </c>
      <c r="T30" s="48" t="str">
        <f t="shared" si="1"/>
        <v/>
      </c>
      <c r="U30" s="48" t="str">
        <f>IF(AND(ISERROR(MATCH($V30,Activos!$U$6:$U$1015,0)),ISERROR(MATCH($V30,$U$5:$U29,0))),$V30,"")</f>
        <v/>
      </c>
      <c r="V30" s="48" t="str">
        <f t="shared" si="2"/>
        <v/>
      </c>
      <c r="W30" s="48" t="b">
        <f>IF(OR(COUNTBLANK($E30),COUNTBLANK($V30)),FALSE,IF(ISERROR(MATCH($V30,Activos!$U$6:$U$1015,0)),FALSE,IF(ISERROR(MATCH(INDEX(Activos!$C$6:$C$1015,MATCH($V30,Activos!$U$6:$U$1015,0)),$AH$22:$AH$25,0)),ISERROR(MATCH($E30,$AH$26:$AH$31,0)),ISERROR(MATCH($E30,$AH$22:$AH$25,0)))))</f>
        <v>0</v>
      </c>
      <c r="X30" s="48" t="b">
        <f>IF(OR(COUNTBLANK($E30),COUNTBLANK($V30)),FALSE,IF(ISERROR(MATCH($V30,V$5:$V29,0)),FALSE,IF(ISERROR(MATCH(INDEX($E$6:$E$1015,MATCH($V30,$V$6:$V$1015,0)),$AH$22:$AH$25,0)),ISERROR(MATCH($E30,$AH$26:$AH$31,0)),ISERROR(MATCH($E30,$AH$22:$AH$25,0)))))</f>
        <v>0</v>
      </c>
      <c r="Y30" s="48" t="b">
        <f t="shared" si="3"/>
        <v>0</v>
      </c>
      <c r="AG30" s="6"/>
      <c r="AH30" s="79"/>
      <c r="AI30" s="69"/>
      <c r="AJ30" s="6"/>
      <c r="AK30" s="6"/>
      <c r="AL30" s="6"/>
      <c r="AM30" s="6"/>
    </row>
    <row r="31" spans="1:41" ht="15.95" customHeight="1" x14ac:dyDescent="0.2">
      <c r="A31" s="1">
        <f t="shared" si="4"/>
        <v>26</v>
      </c>
      <c r="B31" s="257">
        <v>45459</v>
      </c>
      <c r="C31" s="50" t="s">
        <v>13</v>
      </c>
      <c r="D31" s="51" t="s">
        <v>17</v>
      </c>
      <c r="E31" s="42" t="str">
        <f>IF(COUNTBLANK($V31),"",IF($U31&lt;&gt;"","Ingresar Categoria!",IFERROR(INDEX(Activos!$C$6:$C$1015,MATCH($V31,Activos!$U$6:$U$1015,0)),IFERROR(INDEX($E$5:$E30,MATCH($V31,$U$5:$U30,0)),""))))</f>
        <v/>
      </c>
      <c r="F31" s="52"/>
      <c r="G31" s="51"/>
      <c r="H31" s="44"/>
      <c r="I31" s="53"/>
      <c r="J31" s="46"/>
      <c r="K31" s="46"/>
      <c r="L31" s="54"/>
      <c r="M31" s="54"/>
      <c r="N31" s="306" t="str">
        <f>IF(COUNTBLANK($V31),"",IFERROR(INDEX(Activos!$E$6:$E$1015,MATCH($V31,Activos!$U$6:$U$1015,0)),IFERROR(INDEX($N$5:$N30,MATCH($V31,$U$5:$U30,0)),"")))</f>
        <v/>
      </c>
      <c r="O31" s="256"/>
      <c r="P31" s="250"/>
      <c r="Q31" s="55">
        <v>0</v>
      </c>
      <c r="R31" s="48" t="b">
        <f>IF(COUNTBLANK($V31),FALSE,OR(IFERROR(MATCH(INDEX(Activos!$C$6:$C$1015,MATCH($V31,Activos!$U$6:$U$1015,0)),$AH$22:$AH$25,0),FALSE),IFERROR(MATCH(INDEX($E$5:$E30,MATCH($V31,$V$5:$V30,0)),$AH$22:$AH$25,0),FALSE)))</f>
        <v>0</v>
      </c>
      <c r="S31" s="48" t="b">
        <f>OR(IFERROR(MATCH($V31,Activos!$U$6:$U$1015,0),FALSE),IFERROR(MATCH($V31,$V$5:$V30,0),FALSE))</f>
        <v>1</v>
      </c>
      <c r="T31" s="48" t="str">
        <f t="shared" si="1"/>
        <v/>
      </c>
      <c r="U31" s="48" t="str">
        <f>IF(AND(ISERROR(MATCH($V31,Activos!$U$6:$U$1015,0)),ISERROR(MATCH($V31,$U$5:$U30,0))),$V31,"")</f>
        <v/>
      </c>
      <c r="V31" s="48" t="str">
        <f t="shared" si="2"/>
        <v/>
      </c>
      <c r="W31" s="48" t="b">
        <f>IF(OR(COUNTBLANK($E31),COUNTBLANK($V31)),FALSE,IF(ISERROR(MATCH($V31,Activos!$U$6:$U$1015,0)),FALSE,IF(ISERROR(MATCH(INDEX(Activos!$C$6:$C$1015,MATCH($V31,Activos!$U$6:$U$1015,0)),$AH$22:$AH$25,0)),ISERROR(MATCH($E31,$AH$26:$AH$31,0)),ISERROR(MATCH($E31,$AH$22:$AH$25,0)))))</f>
        <v>0</v>
      </c>
      <c r="X31" s="48" t="b">
        <f>IF(OR(COUNTBLANK($E31),COUNTBLANK($V31)),FALSE,IF(ISERROR(MATCH($V31,V$5:$V30,0)),FALSE,IF(ISERROR(MATCH(INDEX($E$6:$E$1015,MATCH($V31,$V$6:$V$1015,0)),$AH$22:$AH$25,0)),ISERROR(MATCH($E31,$AH$26:$AH$31,0)),ISERROR(MATCH($E31,$AH$22:$AH$25,0)))))</f>
        <v>0</v>
      </c>
      <c r="Y31" s="48" t="b">
        <f t="shared" si="3"/>
        <v>0</v>
      </c>
      <c r="AG31" s="6"/>
      <c r="AH31" s="79" t="str">
        <f>""</f>
        <v/>
      </c>
      <c r="AI31" s="69"/>
      <c r="AJ31" s="6"/>
      <c r="AK31" s="6"/>
      <c r="AL31" s="6"/>
      <c r="AM31" s="6"/>
    </row>
    <row r="32" spans="1:41" ht="15.95" customHeight="1" x14ac:dyDescent="0.2">
      <c r="A32" s="1">
        <f t="shared" si="4"/>
        <v>27</v>
      </c>
      <c r="B32" s="257">
        <v>45459</v>
      </c>
      <c r="C32" s="50" t="s">
        <v>13</v>
      </c>
      <c r="D32" s="51" t="s">
        <v>17</v>
      </c>
      <c r="E32" s="42" t="str">
        <f>IF(COUNTBLANK($V32),"",IF($U32&lt;&gt;"","Ingresar Categoria!",IFERROR(INDEX(Activos!$C$6:$C$1015,MATCH($V32,Activos!$U$6:$U$1015,0)),IFERROR(INDEX($E$5:$E31,MATCH($V32,$U$5:$U31,0)),""))))</f>
        <v/>
      </c>
      <c r="F32" s="52"/>
      <c r="G32" s="51"/>
      <c r="H32" s="44"/>
      <c r="I32" s="53"/>
      <c r="J32" s="46"/>
      <c r="K32" s="46"/>
      <c r="L32" s="54"/>
      <c r="M32" s="54"/>
      <c r="N32" s="306" t="str">
        <f>IF(COUNTBLANK($V32),"",IFERROR(INDEX(Activos!$E$6:$E$1015,MATCH($V32,Activos!$U$6:$U$1015,0)),IFERROR(INDEX($N$5:$N31,MATCH($V32,$U$5:$U31,0)),"")))</f>
        <v/>
      </c>
      <c r="O32" s="256"/>
      <c r="P32" s="250"/>
      <c r="Q32" s="55">
        <v>0</v>
      </c>
      <c r="R32" s="48" t="b">
        <f>IF(COUNTBLANK($V32),FALSE,OR(IFERROR(MATCH(INDEX(Activos!$C$6:$C$1015,MATCH($V32,Activos!$U$6:$U$1015,0)),$AH$22:$AH$25,0),FALSE),IFERROR(MATCH(INDEX($E$5:$E31,MATCH($V32,$V$5:$V31,0)),$AH$22:$AH$25,0),FALSE)))</f>
        <v>0</v>
      </c>
      <c r="S32" s="48" t="b">
        <f>OR(IFERROR(MATCH($V32,Activos!$U$6:$U$1015,0),FALSE),IFERROR(MATCH($V32,$V$5:$V31,0),FALSE))</f>
        <v>1</v>
      </c>
      <c r="T32" s="48" t="str">
        <f t="shared" si="1"/>
        <v/>
      </c>
      <c r="U32" s="48" t="str">
        <f>IF(AND(ISERROR(MATCH($V32,Activos!$U$6:$U$1015,0)),ISERROR(MATCH($V32,$U$5:$U31,0))),$V32,"")</f>
        <v/>
      </c>
      <c r="V32" s="48" t="str">
        <f t="shared" si="2"/>
        <v/>
      </c>
      <c r="W32" s="48" t="b">
        <f>IF(OR(COUNTBLANK($E32),COUNTBLANK($V32)),FALSE,IF(ISERROR(MATCH($V32,Activos!$U$6:$U$1015,0)),FALSE,IF(ISERROR(MATCH(INDEX(Activos!$C$6:$C$1015,MATCH($V32,Activos!$U$6:$U$1015,0)),$AH$22:$AH$25,0)),ISERROR(MATCH($E32,$AH$26:$AH$31,0)),ISERROR(MATCH($E32,$AH$22:$AH$25,0)))))</f>
        <v>0</v>
      </c>
      <c r="X32" s="48" t="b">
        <f>IF(OR(COUNTBLANK($E32),COUNTBLANK($V32)),FALSE,IF(ISERROR(MATCH($V32,V$5:$V31,0)),FALSE,IF(ISERROR(MATCH(INDEX($E$6:$E$1015,MATCH($V32,$V$6:$V$1015,0)),$AH$22:$AH$25,0)),ISERROR(MATCH($E32,$AH$26:$AH$31,0)),ISERROR(MATCH($E32,$AH$22:$AH$25,0)))))</f>
        <v>0</v>
      </c>
      <c r="Y32" s="48" t="b">
        <f t="shared" si="3"/>
        <v>0</v>
      </c>
      <c r="AG32" s="6"/>
      <c r="AH32" s="6" t="s">
        <v>364</v>
      </c>
      <c r="AI32" s="6"/>
      <c r="AJ32" s="6"/>
      <c r="AK32" s="6"/>
      <c r="AL32" s="6"/>
      <c r="AM32" s="6"/>
    </row>
    <row r="33" spans="1:39" ht="15.95" customHeight="1" x14ac:dyDescent="0.2">
      <c r="A33" s="1">
        <f t="shared" si="4"/>
        <v>28</v>
      </c>
      <c r="B33" s="257">
        <v>45459</v>
      </c>
      <c r="C33" s="50" t="s">
        <v>13</v>
      </c>
      <c r="D33" s="51" t="s">
        <v>17</v>
      </c>
      <c r="E33" s="42" t="str">
        <f>IF(COUNTBLANK($V33),"",IF($U33&lt;&gt;"","Ingresar Categoria!",IFERROR(INDEX(Activos!$C$6:$C$1015,MATCH($V33,Activos!$U$6:$U$1015,0)),IFERROR(INDEX($E$5:$E32,MATCH($V33,$U$5:$U32,0)),""))))</f>
        <v/>
      </c>
      <c r="F33" s="52"/>
      <c r="G33" s="51"/>
      <c r="H33" s="44"/>
      <c r="I33" s="53"/>
      <c r="J33" s="46"/>
      <c r="K33" s="46"/>
      <c r="L33" s="54"/>
      <c r="M33" s="54"/>
      <c r="N33" s="306" t="str">
        <f>IF(COUNTBLANK($V33),"",IFERROR(INDEX(Activos!$E$6:$E$1015,MATCH($V33,Activos!$U$6:$U$1015,0)),IFERROR(INDEX($N$5:$N32,MATCH($V33,$U$5:$U32,0)),"")))</f>
        <v/>
      </c>
      <c r="O33" s="256"/>
      <c r="P33" s="250"/>
      <c r="Q33" s="55">
        <v>0</v>
      </c>
      <c r="R33" s="48" t="b">
        <f>IF(COUNTBLANK($V33),FALSE,OR(IFERROR(MATCH(INDEX(Activos!$C$6:$C$1015,MATCH($V33,Activos!$U$6:$U$1015,0)),$AH$22:$AH$25,0),FALSE),IFERROR(MATCH(INDEX($E$5:$E32,MATCH($V33,$V$5:$V32,0)),$AH$22:$AH$25,0),FALSE)))</f>
        <v>0</v>
      </c>
      <c r="S33" s="48" t="b">
        <f>OR(IFERROR(MATCH($V33,Activos!$U$6:$U$1015,0),FALSE),IFERROR(MATCH($V33,$V$5:$V32,0),FALSE))</f>
        <v>1</v>
      </c>
      <c r="T33" s="48" t="str">
        <f t="shared" si="1"/>
        <v/>
      </c>
      <c r="U33" s="48" t="str">
        <f>IF(AND(ISERROR(MATCH($V33,Activos!$U$6:$U$1015,0)),ISERROR(MATCH($V33,$U$5:$U32,0))),$V33,"")</f>
        <v/>
      </c>
      <c r="V33" s="48" t="str">
        <f t="shared" si="2"/>
        <v/>
      </c>
      <c r="W33" s="48" t="b">
        <f>IF(OR(COUNTBLANK($E33),COUNTBLANK($V33)),FALSE,IF(ISERROR(MATCH($V33,Activos!$U$6:$U$1015,0)),FALSE,IF(ISERROR(MATCH(INDEX(Activos!$C$6:$C$1015,MATCH($V33,Activos!$U$6:$U$1015,0)),$AH$22:$AH$25,0)),ISERROR(MATCH($E33,$AH$26:$AH$31,0)),ISERROR(MATCH($E33,$AH$22:$AH$25,0)))))</f>
        <v>0</v>
      </c>
      <c r="X33" s="48" t="b">
        <f>IF(OR(COUNTBLANK($E33),COUNTBLANK($V33)),FALSE,IF(ISERROR(MATCH($V33,V$5:$V32,0)),FALSE,IF(ISERROR(MATCH(INDEX($E$6:$E$1015,MATCH($V33,$V$6:$V$1015,0)),$AH$22:$AH$25,0)),ISERROR(MATCH($E33,$AH$26:$AH$31,0)),ISERROR(MATCH($E33,$AH$22:$AH$25,0)))))</f>
        <v>0</v>
      </c>
      <c r="Y33" s="48" t="b">
        <f t="shared" si="3"/>
        <v>0</v>
      </c>
      <c r="AG33" s="6"/>
      <c r="AH33" s="6"/>
      <c r="AI33" s="6"/>
      <c r="AJ33" s="6"/>
      <c r="AK33" s="6"/>
      <c r="AL33" s="6"/>
      <c r="AM33" s="6"/>
    </row>
    <row r="34" spans="1:39" ht="15.95" customHeight="1" x14ac:dyDescent="0.2">
      <c r="A34" s="1">
        <f t="shared" si="4"/>
        <v>29</v>
      </c>
      <c r="B34" s="257">
        <v>45459</v>
      </c>
      <c r="C34" s="50" t="s">
        <v>13</v>
      </c>
      <c r="D34" s="51" t="s">
        <v>17</v>
      </c>
      <c r="E34" s="42" t="str">
        <f>IF(COUNTBLANK($V34),"",IF($U34&lt;&gt;"","Ingresar Categoria!",IFERROR(INDEX(Activos!$C$6:$C$1015,MATCH($V34,Activos!$U$6:$U$1015,0)),IFERROR(INDEX($E$5:$E33,MATCH($V34,$U$5:$U33,0)),""))))</f>
        <v/>
      </c>
      <c r="F34" s="52"/>
      <c r="G34" s="51"/>
      <c r="H34" s="44"/>
      <c r="I34" s="53"/>
      <c r="J34" s="46"/>
      <c r="K34" s="46"/>
      <c r="L34" s="54"/>
      <c r="M34" s="54"/>
      <c r="N34" s="306" t="str">
        <f>IF(COUNTBLANK($V34),"",IFERROR(INDEX(Activos!$E$6:$E$1015,MATCH($V34,Activos!$U$6:$U$1015,0)),IFERROR(INDEX($N$5:$N33,MATCH($V34,$U$5:$U33,0)),"")))</f>
        <v/>
      </c>
      <c r="O34" s="256"/>
      <c r="P34" s="250"/>
      <c r="Q34" s="55">
        <v>0</v>
      </c>
      <c r="R34" s="48" t="b">
        <f>IF(COUNTBLANK($V34),FALSE,OR(IFERROR(MATCH(INDEX(Activos!$C$6:$C$1015,MATCH($V34,Activos!$U$6:$U$1015,0)),$AH$22:$AH$25,0),FALSE),IFERROR(MATCH(INDEX($E$5:$E33,MATCH($V34,$V$5:$V33,0)),$AH$22:$AH$25,0),FALSE)))</f>
        <v>0</v>
      </c>
      <c r="S34" s="48" t="b">
        <f>OR(IFERROR(MATCH($V34,Activos!$U$6:$U$1015,0),FALSE),IFERROR(MATCH($V34,$V$5:$V33,0),FALSE))</f>
        <v>1</v>
      </c>
      <c r="T34" s="48" t="str">
        <f t="shared" si="1"/>
        <v/>
      </c>
      <c r="U34" s="48" t="str">
        <f>IF(AND(ISERROR(MATCH($V34,Activos!$U$6:$U$1015,0)),ISERROR(MATCH($V34,$U$5:$U33,0))),$V34,"")</f>
        <v/>
      </c>
      <c r="V34" s="48" t="str">
        <f t="shared" si="2"/>
        <v/>
      </c>
      <c r="W34" s="48" t="b">
        <f>IF(OR(COUNTBLANK($E34),COUNTBLANK($V34)),FALSE,IF(ISERROR(MATCH($V34,Activos!$U$6:$U$1015,0)),FALSE,IF(ISERROR(MATCH(INDEX(Activos!$C$6:$C$1015,MATCH($V34,Activos!$U$6:$U$1015,0)),$AH$22:$AH$25,0)),ISERROR(MATCH($E34,$AH$26:$AH$31,0)),ISERROR(MATCH($E34,$AH$22:$AH$25,0)))))</f>
        <v>0</v>
      </c>
      <c r="X34" s="48" t="b">
        <f>IF(OR(COUNTBLANK($E34),COUNTBLANK($V34)),FALSE,IF(ISERROR(MATCH($V34,V$5:$V33,0)),FALSE,IF(ISERROR(MATCH(INDEX($E$6:$E$1015,MATCH($V34,$V$6:$V$1015,0)),$AH$22:$AH$25,0)),ISERROR(MATCH($E34,$AH$26:$AH$31,0)),ISERROR(MATCH($E34,$AH$22:$AH$25,0)))))</f>
        <v>0</v>
      </c>
      <c r="Y34" s="48" t="b">
        <f t="shared" si="3"/>
        <v>0</v>
      </c>
    </row>
    <row r="35" spans="1:39" ht="15.95" customHeight="1" x14ac:dyDescent="0.2">
      <c r="A35" s="1">
        <f t="shared" si="4"/>
        <v>30</v>
      </c>
      <c r="B35" s="257">
        <v>45459</v>
      </c>
      <c r="C35" s="50" t="s">
        <v>13</v>
      </c>
      <c r="D35" s="51" t="s">
        <v>17</v>
      </c>
      <c r="E35" s="42" t="str">
        <f>IF(COUNTBLANK($V35),"",IF($U35&lt;&gt;"","Ingresar Categoria!",IFERROR(INDEX(Activos!$C$6:$C$1015,MATCH($V35,Activos!$U$6:$U$1015,0)),IFERROR(INDEX($E$5:$E34,MATCH($V35,$U$5:$U34,0)),""))))</f>
        <v/>
      </c>
      <c r="F35" s="52"/>
      <c r="G35" s="51"/>
      <c r="H35" s="44"/>
      <c r="I35" s="53"/>
      <c r="J35" s="46"/>
      <c r="K35" s="46"/>
      <c r="L35" s="54"/>
      <c r="M35" s="54"/>
      <c r="N35" s="306" t="str">
        <f>IF(COUNTBLANK($V35),"",IFERROR(INDEX(Activos!$E$6:$E$1015,MATCH($V35,Activos!$U$6:$U$1015,0)),IFERROR(INDEX($N$5:$N34,MATCH($V35,$U$5:$U34,0)),"")))</f>
        <v/>
      </c>
      <c r="O35" s="256"/>
      <c r="P35" s="250"/>
      <c r="Q35" s="55">
        <v>0</v>
      </c>
      <c r="R35" s="48" t="b">
        <f>IF(COUNTBLANK($V35),FALSE,OR(IFERROR(MATCH(INDEX(Activos!$C$6:$C$1015,MATCH($V35,Activos!$U$6:$U$1015,0)),$AH$22:$AH$25,0),FALSE),IFERROR(MATCH(INDEX($E$5:$E34,MATCH($V35,$V$5:$V34,0)),$AH$22:$AH$25,0),FALSE)))</f>
        <v>0</v>
      </c>
      <c r="S35" s="48" t="b">
        <f>OR(IFERROR(MATCH($V35,Activos!$U$6:$U$1015,0),FALSE),IFERROR(MATCH($V35,$V$5:$V34,0),FALSE))</f>
        <v>1</v>
      </c>
      <c r="T35" s="48" t="str">
        <f t="shared" si="1"/>
        <v/>
      </c>
      <c r="U35" s="48" t="str">
        <f>IF(AND(ISERROR(MATCH($V35,Activos!$U$6:$U$1015,0)),ISERROR(MATCH($V35,$U$5:$U34,0))),$V35,"")</f>
        <v/>
      </c>
      <c r="V35" s="48" t="str">
        <f t="shared" si="2"/>
        <v/>
      </c>
      <c r="W35" s="48" t="b">
        <f>IF(OR(COUNTBLANK($E35),COUNTBLANK($V35)),FALSE,IF(ISERROR(MATCH($V35,Activos!$U$6:$U$1015,0)),FALSE,IF(ISERROR(MATCH(INDEX(Activos!$C$6:$C$1015,MATCH($V35,Activos!$U$6:$U$1015,0)),$AH$22:$AH$25,0)),ISERROR(MATCH($E35,$AH$26:$AH$31,0)),ISERROR(MATCH($E35,$AH$22:$AH$25,0)))))</f>
        <v>0</v>
      </c>
      <c r="X35" s="48" t="b">
        <f>IF(OR(COUNTBLANK($E35),COUNTBLANK($V35)),FALSE,IF(ISERROR(MATCH($V35,V$5:$V34,0)),FALSE,IF(ISERROR(MATCH(INDEX($E$6:$E$1015,MATCH($V35,$V$6:$V$1015,0)),$AH$22:$AH$25,0)),ISERROR(MATCH($E35,$AH$26:$AH$31,0)),ISERROR(MATCH($E35,$AH$22:$AH$25,0)))))</f>
        <v>0</v>
      </c>
      <c r="Y35" s="48" t="b">
        <f t="shared" si="3"/>
        <v>0</v>
      </c>
    </row>
    <row r="36" spans="1:39" ht="15.95" customHeight="1" x14ac:dyDescent="0.2">
      <c r="A36" s="1">
        <f t="shared" si="4"/>
        <v>31</v>
      </c>
      <c r="B36" s="257">
        <v>45459</v>
      </c>
      <c r="C36" s="50" t="s">
        <v>13</v>
      </c>
      <c r="D36" s="51" t="s">
        <v>17</v>
      </c>
      <c r="E36" s="42" t="str">
        <f>IF(COUNTBLANK($V36),"",IF($U36&lt;&gt;"","Ingresar Categoria!",IFERROR(INDEX(Activos!$C$6:$C$1015,MATCH($V36,Activos!$U$6:$U$1015,0)),IFERROR(INDEX($E$5:$E35,MATCH($V36,$U$5:$U35,0)),""))))</f>
        <v/>
      </c>
      <c r="F36" s="52"/>
      <c r="G36" s="51"/>
      <c r="H36" s="44"/>
      <c r="I36" s="53"/>
      <c r="J36" s="46"/>
      <c r="K36" s="46"/>
      <c r="L36" s="54"/>
      <c r="M36" s="54"/>
      <c r="N36" s="306" t="str">
        <f>IF(COUNTBLANK($V36),"",IFERROR(INDEX(Activos!$E$6:$E$1015,MATCH($V36,Activos!$U$6:$U$1015,0)),IFERROR(INDEX($N$5:$N35,MATCH($V36,$U$5:$U35,0)),"")))</f>
        <v/>
      </c>
      <c r="O36" s="256"/>
      <c r="P36" s="250"/>
      <c r="Q36" s="55">
        <v>0</v>
      </c>
      <c r="R36" s="48" t="b">
        <f>IF(COUNTBLANK($V36),FALSE,OR(IFERROR(MATCH(INDEX(Activos!$C$6:$C$1015,MATCH($V36,Activos!$U$6:$U$1015,0)),$AH$22:$AH$25,0),FALSE),IFERROR(MATCH(INDEX($E$5:$E35,MATCH($V36,$V$5:$V35,0)),$AH$22:$AH$25,0),FALSE)))</f>
        <v>0</v>
      </c>
      <c r="S36" s="48" t="b">
        <f>OR(IFERROR(MATCH($V36,Activos!$U$6:$U$1015,0),FALSE),IFERROR(MATCH($V36,$V$5:$V35,0),FALSE))</f>
        <v>1</v>
      </c>
      <c r="T36" s="48" t="str">
        <f t="shared" si="1"/>
        <v/>
      </c>
      <c r="U36" s="48" t="str">
        <f>IF(AND(ISERROR(MATCH($V36,Activos!$U$6:$U$1015,0)),ISERROR(MATCH($V36,$U$5:$U35,0))),$V36,"")</f>
        <v/>
      </c>
      <c r="V36" s="48" t="str">
        <f t="shared" si="2"/>
        <v/>
      </c>
      <c r="W36" s="48" t="b">
        <f>IF(OR(COUNTBLANK($E36),COUNTBLANK($V36)),FALSE,IF(ISERROR(MATCH($V36,Activos!$U$6:$U$1015,0)),FALSE,IF(ISERROR(MATCH(INDEX(Activos!$C$6:$C$1015,MATCH($V36,Activos!$U$6:$U$1015,0)),$AH$22:$AH$25,0)),ISERROR(MATCH($E36,$AH$26:$AH$31,0)),ISERROR(MATCH($E36,$AH$22:$AH$25,0)))))</f>
        <v>0</v>
      </c>
      <c r="X36" s="48" t="b">
        <f>IF(OR(COUNTBLANK($E36),COUNTBLANK($V36)),FALSE,IF(ISERROR(MATCH($V36,V$5:$V35,0)),FALSE,IF(ISERROR(MATCH(INDEX($E$6:$E$1015,MATCH($V36,$V$6:$V$1015,0)),$AH$22:$AH$25,0)),ISERROR(MATCH($E36,$AH$26:$AH$31,0)),ISERROR(MATCH($E36,$AH$22:$AH$25,0)))))</f>
        <v>0</v>
      </c>
      <c r="Y36" s="48" t="b">
        <f t="shared" si="3"/>
        <v>0</v>
      </c>
    </row>
    <row r="37" spans="1:39" ht="15.95" customHeight="1" x14ac:dyDescent="0.2">
      <c r="A37" s="1">
        <f t="shared" si="4"/>
        <v>32</v>
      </c>
      <c r="B37" s="257">
        <v>45459</v>
      </c>
      <c r="C37" s="50" t="s">
        <v>13</v>
      </c>
      <c r="D37" s="51" t="s">
        <v>17</v>
      </c>
      <c r="E37" s="42" t="str">
        <f>IF(COUNTBLANK($V37),"",IF($U37&lt;&gt;"","Ingresar Categoria!",IFERROR(INDEX(Activos!$C$6:$C$1015,MATCH($V37,Activos!$U$6:$U$1015,0)),IFERROR(INDEX($E$5:$E36,MATCH($V37,$U$5:$U36,0)),""))))</f>
        <v/>
      </c>
      <c r="F37" s="52"/>
      <c r="G37" s="51"/>
      <c r="H37" s="44"/>
      <c r="I37" s="53"/>
      <c r="J37" s="46"/>
      <c r="K37" s="46"/>
      <c r="L37" s="54"/>
      <c r="M37" s="54"/>
      <c r="N37" s="306" t="str">
        <f>IF(COUNTBLANK($V37),"",IFERROR(INDEX(Activos!$E$6:$E$1015,MATCH($V37,Activos!$U$6:$U$1015,0)),IFERROR(INDEX($N$5:$N36,MATCH($V37,$U$5:$U36,0)),"")))</f>
        <v/>
      </c>
      <c r="O37" s="256"/>
      <c r="P37" s="250"/>
      <c r="Q37" s="55">
        <v>0</v>
      </c>
      <c r="R37" s="48" t="b">
        <f>IF(COUNTBLANK($V37),FALSE,OR(IFERROR(MATCH(INDEX(Activos!$C$6:$C$1015,MATCH($V37,Activos!$U$6:$U$1015,0)),$AH$22:$AH$25,0),FALSE),IFERROR(MATCH(INDEX($E$5:$E36,MATCH($V37,$V$5:$V36,0)),$AH$22:$AH$25,0),FALSE)))</f>
        <v>0</v>
      </c>
      <c r="S37" s="48" t="b">
        <f>OR(IFERROR(MATCH($V37,Activos!$U$6:$U$1015,0),FALSE),IFERROR(MATCH($V37,$V$5:$V36,0),FALSE))</f>
        <v>1</v>
      </c>
      <c r="T37" s="48" t="str">
        <f t="shared" si="1"/>
        <v/>
      </c>
      <c r="U37" s="48" t="str">
        <f>IF(AND(ISERROR(MATCH($V37,Activos!$U$6:$U$1015,0)),ISERROR(MATCH($V37,$U$5:$U36,0))),$V37,"")</f>
        <v/>
      </c>
      <c r="V37" s="48" t="str">
        <f t="shared" si="2"/>
        <v/>
      </c>
      <c r="W37" s="48" t="b">
        <f>IF(OR(COUNTBLANK($E37),COUNTBLANK($V37)),FALSE,IF(ISERROR(MATCH($V37,Activos!$U$6:$U$1015,0)),FALSE,IF(ISERROR(MATCH(INDEX(Activos!$C$6:$C$1015,MATCH($V37,Activos!$U$6:$U$1015,0)),$AH$22:$AH$25,0)),ISERROR(MATCH($E37,$AH$26:$AH$31,0)),ISERROR(MATCH($E37,$AH$22:$AH$25,0)))))</f>
        <v>0</v>
      </c>
      <c r="X37" s="48" t="b">
        <f>IF(OR(COUNTBLANK($E37),COUNTBLANK($V37)),FALSE,IF(ISERROR(MATCH($V37,V$5:$V36,0)),FALSE,IF(ISERROR(MATCH(INDEX($E$6:$E$1015,MATCH($V37,$V$6:$V$1015,0)),$AH$22:$AH$25,0)),ISERROR(MATCH($E37,$AH$26:$AH$31,0)),ISERROR(MATCH($E37,$AH$22:$AH$25,0)))))</f>
        <v>0</v>
      </c>
      <c r="Y37" s="48" t="b">
        <f t="shared" si="3"/>
        <v>0</v>
      </c>
    </row>
    <row r="38" spans="1:39" ht="15.95" customHeight="1" x14ac:dyDescent="0.2">
      <c r="A38" s="1">
        <f t="shared" si="4"/>
        <v>33</v>
      </c>
      <c r="B38" s="257">
        <v>45459</v>
      </c>
      <c r="C38" s="50" t="s">
        <v>13</v>
      </c>
      <c r="D38" s="51" t="s">
        <v>17</v>
      </c>
      <c r="E38" s="42" t="str">
        <f>IF(COUNTBLANK($V38),"",IF($U38&lt;&gt;"","Ingresar Categoria!",IFERROR(INDEX(Activos!$C$6:$C$1015,MATCH($V38,Activos!$U$6:$U$1015,0)),IFERROR(INDEX($E$5:$E37,MATCH($V38,$U$5:$U37,0)),""))))</f>
        <v/>
      </c>
      <c r="F38" s="52"/>
      <c r="G38" s="51"/>
      <c r="H38" s="44"/>
      <c r="I38" s="53"/>
      <c r="J38" s="46"/>
      <c r="K38" s="46"/>
      <c r="L38" s="54"/>
      <c r="M38" s="54"/>
      <c r="N38" s="306" t="str">
        <f>IF(COUNTBLANK($V38),"",IFERROR(INDEX(Activos!$E$6:$E$1015,MATCH($V38,Activos!$U$6:$U$1015,0)),IFERROR(INDEX($N$5:$N37,MATCH($V38,$U$5:$U37,0)),"")))</f>
        <v/>
      </c>
      <c r="O38" s="256"/>
      <c r="P38" s="250"/>
      <c r="Q38" s="55">
        <v>0</v>
      </c>
      <c r="R38" s="48" t="b">
        <f>IF(COUNTBLANK($V38),FALSE,OR(IFERROR(MATCH(INDEX(Activos!$C$6:$C$1015,MATCH($V38,Activos!$U$6:$U$1015,0)),$AH$22:$AH$25,0),FALSE),IFERROR(MATCH(INDEX($E$5:$E37,MATCH($V38,$V$5:$V37,0)),$AH$22:$AH$25,0),FALSE)))</f>
        <v>0</v>
      </c>
      <c r="S38" s="48" t="b">
        <f>OR(IFERROR(MATCH($V38,Activos!$U$6:$U$1015,0),FALSE),IFERROR(MATCH($V38,$V$5:$V37,0),FALSE))</f>
        <v>1</v>
      </c>
      <c r="T38" s="48" t="str">
        <f t="shared" si="1"/>
        <v/>
      </c>
      <c r="U38" s="48" t="str">
        <f>IF(AND(ISERROR(MATCH($V38,Activos!$U$6:$U$1015,0)),ISERROR(MATCH($V38,$U$5:$U37,0))),$V38,"")</f>
        <v/>
      </c>
      <c r="V38" s="48" t="str">
        <f t="shared" si="2"/>
        <v/>
      </c>
      <c r="W38" s="48" t="b">
        <f>IF(OR(COUNTBLANK($E38),COUNTBLANK($V38)),FALSE,IF(ISERROR(MATCH($V38,Activos!$U$6:$U$1015,0)),FALSE,IF(ISERROR(MATCH(INDEX(Activos!$C$6:$C$1015,MATCH($V38,Activos!$U$6:$U$1015,0)),$AH$22:$AH$25,0)),ISERROR(MATCH($E38,$AH$26:$AH$31,0)),ISERROR(MATCH($E38,$AH$22:$AH$25,0)))))</f>
        <v>0</v>
      </c>
      <c r="X38" s="48" t="b">
        <f>IF(OR(COUNTBLANK($E38),COUNTBLANK($V38)),FALSE,IF(ISERROR(MATCH($V38,V$5:$V37,0)),FALSE,IF(ISERROR(MATCH(INDEX($E$6:$E$1015,MATCH($V38,$V$6:$V$1015,0)),$AH$22:$AH$25,0)),ISERROR(MATCH($E38,$AH$26:$AH$31,0)),ISERROR(MATCH($E38,$AH$22:$AH$25,0)))))</f>
        <v>0</v>
      </c>
      <c r="Y38" s="48" t="b">
        <f t="shared" si="3"/>
        <v>0</v>
      </c>
    </row>
    <row r="39" spans="1:39" ht="15.95" customHeight="1" x14ac:dyDescent="0.2">
      <c r="A39" s="1">
        <f t="shared" si="4"/>
        <v>34</v>
      </c>
      <c r="B39" s="257">
        <v>45459</v>
      </c>
      <c r="C39" s="50" t="s">
        <v>13</v>
      </c>
      <c r="D39" s="51" t="s">
        <v>17</v>
      </c>
      <c r="E39" s="42" t="str">
        <f>IF(COUNTBLANK($V39),"",IF($U39&lt;&gt;"","Ingresar Categoria!",IFERROR(INDEX(Activos!$C$6:$C$1015,MATCH($V39,Activos!$U$6:$U$1015,0)),IFERROR(INDEX($E$5:$E38,MATCH($V39,$U$5:$U38,0)),""))))</f>
        <v/>
      </c>
      <c r="F39" s="52"/>
      <c r="G39" s="51"/>
      <c r="H39" s="44"/>
      <c r="I39" s="53"/>
      <c r="J39" s="46"/>
      <c r="K39" s="46"/>
      <c r="L39" s="54"/>
      <c r="M39" s="54"/>
      <c r="N39" s="306" t="str">
        <f>IF(COUNTBLANK($V39),"",IFERROR(INDEX(Activos!$E$6:$E$1015,MATCH($V39,Activos!$U$6:$U$1015,0)),IFERROR(INDEX($N$5:$N38,MATCH($V39,$U$5:$U38,0)),"")))</f>
        <v/>
      </c>
      <c r="O39" s="256"/>
      <c r="P39" s="250"/>
      <c r="Q39" s="55">
        <v>0</v>
      </c>
      <c r="R39" s="48" t="b">
        <f>IF(COUNTBLANK($V39),FALSE,OR(IFERROR(MATCH(INDEX(Activos!$C$6:$C$1015,MATCH($V39,Activos!$U$6:$U$1015,0)),$AH$22:$AH$25,0),FALSE),IFERROR(MATCH(INDEX($E$5:$E38,MATCH($V39,$V$5:$V38,0)),$AH$22:$AH$25,0),FALSE)))</f>
        <v>0</v>
      </c>
      <c r="S39" s="48" t="b">
        <f>OR(IFERROR(MATCH($V39,Activos!$U$6:$U$1015,0),FALSE),IFERROR(MATCH($V39,$V$5:$V38,0),FALSE))</f>
        <v>1</v>
      </c>
      <c r="T39" s="48" t="str">
        <f t="shared" si="1"/>
        <v/>
      </c>
      <c r="U39" s="48" t="str">
        <f>IF(AND(ISERROR(MATCH($V39,Activos!$U$6:$U$1015,0)),ISERROR(MATCH($V39,$U$5:$U38,0))),$V39,"")</f>
        <v/>
      </c>
      <c r="V39" s="48" t="str">
        <f t="shared" si="2"/>
        <v/>
      </c>
      <c r="W39" s="48" t="b">
        <f>IF(OR(COUNTBLANK($E39),COUNTBLANK($V39)),FALSE,IF(ISERROR(MATCH($V39,Activos!$U$6:$U$1015,0)),FALSE,IF(ISERROR(MATCH(INDEX(Activos!$C$6:$C$1015,MATCH($V39,Activos!$U$6:$U$1015,0)),$AH$22:$AH$25,0)),ISERROR(MATCH($E39,$AH$26:$AH$31,0)),ISERROR(MATCH($E39,$AH$22:$AH$25,0)))))</f>
        <v>0</v>
      </c>
      <c r="X39" s="48" t="b">
        <f>IF(OR(COUNTBLANK($E39),COUNTBLANK($V39)),FALSE,IF(ISERROR(MATCH($V39,V$5:$V38,0)),FALSE,IF(ISERROR(MATCH(INDEX($E$6:$E$1015,MATCH($V39,$V$6:$V$1015,0)),$AH$22:$AH$25,0)),ISERROR(MATCH($E39,$AH$26:$AH$31,0)),ISERROR(MATCH($E39,$AH$22:$AH$25,0)))))</f>
        <v>0</v>
      </c>
      <c r="Y39" s="48" t="b">
        <f t="shared" si="3"/>
        <v>0</v>
      </c>
    </row>
    <row r="40" spans="1:39" ht="15.95" customHeight="1" x14ac:dyDescent="0.2">
      <c r="A40" s="1">
        <f t="shared" si="4"/>
        <v>35</v>
      </c>
      <c r="B40" s="257">
        <v>45459</v>
      </c>
      <c r="C40" s="50" t="s">
        <v>13</v>
      </c>
      <c r="D40" s="51" t="s">
        <v>17</v>
      </c>
      <c r="E40" s="42" t="str">
        <f>IF(COUNTBLANK($V40),"",IF($U40&lt;&gt;"","Ingresar Categoria!",IFERROR(INDEX(Activos!$C$6:$C$1015,MATCH($V40,Activos!$U$6:$U$1015,0)),IFERROR(INDEX($E$5:$E39,MATCH($V40,$U$5:$U39,0)),""))))</f>
        <v/>
      </c>
      <c r="F40" s="52"/>
      <c r="G40" s="51"/>
      <c r="H40" s="44"/>
      <c r="I40" s="53"/>
      <c r="J40" s="46"/>
      <c r="K40" s="46"/>
      <c r="L40" s="54"/>
      <c r="M40" s="54"/>
      <c r="N40" s="306" t="str">
        <f>IF(COUNTBLANK($V40),"",IFERROR(INDEX(Activos!$E$6:$E$1015,MATCH($V40,Activos!$U$6:$U$1015,0)),IFERROR(INDEX($N$5:$N39,MATCH($V40,$U$5:$U39,0)),"")))</f>
        <v/>
      </c>
      <c r="O40" s="256"/>
      <c r="P40" s="250"/>
      <c r="Q40" s="55">
        <v>0</v>
      </c>
      <c r="R40" s="48" t="b">
        <f>IF(COUNTBLANK($V40),FALSE,OR(IFERROR(MATCH(INDEX(Activos!$C$6:$C$1015,MATCH($V40,Activos!$U$6:$U$1015,0)),$AH$22:$AH$25,0),FALSE),IFERROR(MATCH(INDEX($E$5:$E39,MATCH($V40,$V$5:$V39,0)),$AH$22:$AH$25,0),FALSE)))</f>
        <v>0</v>
      </c>
      <c r="S40" s="48" t="b">
        <f>OR(IFERROR(MATCH($V40,Activos!$U$6:$U$1015,0),FALSE),IFERROR(MATCH($V40,$V$5:$V39,0),FALSE))</f>
        <v>1</v>
      </c>
      <c r="T40" s="48" t="str">
        <f t="shared" si="1"/>
        <v/>
      </c>
      <c r="U40" s="48" t="str">
        <f>IF(AND(ISERROR(MATCH($V40,Activos!$U$6:$U$1015,0)),ISERROR(MATCH($V40,$U$5:$U39,0))),$V40,"")</f>
        <v/>
      </c>
      <c r="V40" s="48" t="str">
        <f t="shared" si="2"/>
        <v/>
      </c>
      <c r="W40" s="48" t="b">
        <f>IF(OR(COUNTBLANK($E40),COUNTBLANK($V40)),FALSE,IF(ISERROR(MATCH($V40,Activos!$U$6:$U$1015,0)),FALSE,IF(ISERROR(MATCH(INDEX(Activos!$C$6:$C$1015,MATCH($V40,Activos!$U$6:$U$1015,0)),$AH$22:$AH$25,0)),ISERROR(MATCH($E40,$AH$26:$AH$31,0)),ISERROR(MATCH($E40,$AH$22:$AH$25,0)))))</f>
        <v>0</v>
      </c>
      <c r="X40" s="48" t="b">
        <f>IF(OR(COUNTBLANK($E40),COUNTBLANK($V40)),FALSE,IF(ISERROR(MATCH($V40,V$5:$V39,0)),FALSE,IF(ISERROR(MATCH(INDEX($E$6:$E$1015,MATCH($V40,$V$6:$V$1015,0)),$AH$22:$AH$25,0)),ISERROR(MATCH($E40,$AH$26:$AH$31,0)),ISERROR(MATCH($E40,$AH$22:$AH$25,0)))))</f>
        <v>0</v>
      </c>
      <c r="Y40" s="48" t="b">
        <f t="shared" si="3"/>
        <v>0</v>
      </c>
    </row>
    <row r="41" spans="1:39" ht="15.95" customHeight="1" x14ac:dyDescent="0.2">
      <c r="A41" s="1">
        <f t="shared" si="4"/>
        <v>36</v>
      </c>
      <c r="B41" s="257">
        <v>45459</v>
      </c>
      <c r="C41" s="50" t="s">
        <v>13</v>
      </c>
      <c r="D41" s="51" t="s">
        <v>17</v>
      </c>
      <c r="E41" s="42" t="str">
        <f>IF(COUNTBLANK($V41),"",IF($U41&lt;&gt;"","Ingresar Categoria!",IFERROR(INDEX(Activos!$C$6:$C$1015,MATCH($V41,Activos!$U$6:$U$1015,0)),IFERROR(INDEX($E$5:$E40,MATCH($V41,$U$5:$U40,0)),""))))</f>
        <v/>
      </c>
      <c r="F41" s="52"/>
      <c r="G41" s="51"/>
      <c r="H41" s="44"/>
      <c r="I41" s="53"/>
      <c r="J41" s="46"/>
      <c r="K41" s="46"/>
      <c r="L41" s="54"/>
      <c r="M41" s="54"/>
      <c r="N41" s="306" t="str">
        <f>IF(COUNTBLANK($V41),"",IFERROR(INDEX(Activos!$E$6:$E$1015,MATCH($V41,Activos!$U$6:$U$1015,0)),IFERROR(INDEX($N$5:$N40,MATCH($V41,$U$5:$U40,0)),"")))</f>
        <v/>
      </c>
      <c r="O41" s="256"/>
      <c r="P41" s="250"/>
      <c r="Q41" s="55">
        <v>0</v>
      </c>
      <c r="R41" s="48" t="b">
        <f>IF(COUNTBLANK($V41),FALSE,OR(IFERROR(MATCH(INDEX(Activos!$C$6:$C$1015,MATCH($V41,Activos!$U$6:$U$1015,0)),$AH$22:$AH$25,0),FALSE),IFERROR(MATCH(INDEX($E$5:$E40,MATCH($V41,$V$5:$V40,0)),$AH$22:$AH$25,0),FALSE)))</f>
        <v>0</v>
      </c>
      <c r="S41" s="48" t="b">
        <f>OR(IFERROR(MATCH($V41,Activos!$U$6:$U$1015,0),FALSE),IFERROR(MATCH($V41,$V$5:$V40,0),FALSE))</f>
        <v>1</v>
      </c>
      <c r="T41" s="48" t="str">
        <f t="shared" si="1"/>
        <v/>
      </c>
      <c r="U41" s="48" t="str">
        <f>IF(AND(ISERROR(MATCH($V41,Activos!$U$6:$U$1015,0)),ISERROR(MATCH($V41,$U$5:$U40,0))),$V41,"")</f>
        <v/>
      </c>
      <c r="V41" s="48" t="str">
        <f t="shared" si="2"/>
        <v/>
      </c>
      <c r="W41" s="48" t="b">
        <f>IF(OR(COUNTBLANK($E41),COUNTBLANK($V41)),FALSE,IF(ISERROR(MATCH($V41,Activos!$U$6:$U$1015,0)),FALSE,IF(ISERROR(MATCH(INDEX(Activos!$C$6:$C$1015,MATCH($V41,Activos!$U$6:$U$1015,0)),$AH$22:$AH$25,0)),ISERROR(MATCH($E41,$AH$26:$AH$31,0)),ISERROR(MATCH($E41,$AH$22:$AH$25,0)))))</f>
        <v>0</v>
      </c>
      <c r="X41" s="48" t="b">
        <f>IF(OR(COUNTBLANK($E41),COUNTBLANK($V41)),FALSE,IF(ISERROR(MATCH($V41,V$5:$V40,0)),FALSE,IF(ISERROR(MATCH(INDEX($E$6:$E$1015,MATCH($V41,$V$6:$V$1015,0)),$AH$22:$AH$25,0)),ISERROR(MATCH($E41,$AH$26:$AH$31,0)),ISERROR(MATCH($E41,$AH$22:$AH$25,0)))))</f>
        <v>0</v>
      </c>
      <c r="Y41" s="48" t="b">
        <f t="shared" si="3"/>
        <v>0</v>
      </c>
    </row>
    <row r="42" spans="1:39" ht="15.95" customHeight="1" x14ac:dyDescent="0.2">
      <c r="A42" s="1">
        <f t="shared" si="4"/>
        <v>37</v>
      </c>
      <c r="B42" s="257">
        <v>45459</v>
      </c>
      <c r="C42" s="50" t="s">
        <v>13</v>
      </c>
      <c r="D42" s="51" t="s">
        <v>17</v>
      </c>
      <c r="E42" s="42" t="str">
        <f>IF(COUNTBLANK($V42),"",IF($U42&lt;&gt;"","Ingresar Categoria!",IFERROR(INDEX(Activos!$C$6:$C$1015,MATCH($V42,Activos!$U$6:$U$1015,0)),IFERROR(INDEX($E$5:$E41,MATCH($V42,$U$5:$U41,0)),""))))</f>
        <v/>
      </c>
      <c r="F42" s="52"/>
      <c r="G42" s="51"/>
      <c r="H42" s="44"/>
      <c r="I42" s="53"/>
      <c r="J42" s="46"/>
      <c r="K42" s="46"/>
      <c r="L42" s="54"/>
      <c r="M42" s="54"/>
      <c r="N42" s="306" t="str">
        <f>IF(COUNTBLANK($V42),"",IFERROR(INDEX(Activos!$E$6:$E$1015,MATCH($V42,Activos!$U$6:$U$1015,0)),IFERROR(INDEX($N$5:$N41,MATCH($V42,$U$5:$U41,0)),"")))</f>
        <v/>
      </c>
      <c r="O42" s="256"/>
      <c r="P42" s="250"/>
      <c r="Q42" s="55">
        <v>0</v>
      </c>
      <c r="R42" s="48" t="b">
        <f>IF(COUNTBLANK($V42),FALSE,OR(IFERROR(MATCH(INDEX(Activos!$C$6:$C$1015,MATCH($V42,Activos!$U$6:$U$1015,0)),$AH$22:$AH$25,0),FALSE),IFERROR(MATCH(INDEX($E$5:$E41,MATCH($V42,$V$5:$V41,0)),$AH$22:$AH$25,0),FALSE)))</f>
        <v>0</v>
      </c>
      <c r="S42" s="48" t="b">
        <f>OR(IFERROR(MATCH($V42,Activos!$U$6:$U$1015,0),FALSE),IFERROR(MATCH($V42,$V$5:$V41,0),FALSE))</f>
        <v>1</v>
      </c>
      <c r="T42" s="48" t="str">
        <f t="shared" si="1"/>
        <v/>
      </c>
      <c r="U42" s="48" t="str">
        <f>IF(AND(ISERROR(MATCH($V42,Activos!$U$6:$U$1015,0)),ISERROR(MATCH($V42,$U$5:$U41,0))),$V42,"")</f>
        <v/>
      </c>
      <c r="V42" s="48" t="str">
        <f t="shared" si="2"/>
        <v/>
      </c>
      <c r="W42" s="48" t="b">
        <f>IF(OR(COUNTBLANK($E42),COUNTBLANK($V42)),FALSE,IF(ISERROR(MATCH($V42,Activos!$U$6:$U$1015,0)),FALSE,IF(ISERROR(MATCH(INDEX(Activos!$C$6:$C$1015,MATCH($V42,Activos!$U$6:$U$1015,0)),$AH$22:$AH$25,0)),ISERROR(MATCH($E42,$AH$26:$AH$31,0)),ISERROR(MATCH($E42,$AH$22:$AH$25,0)))))</f>
        <v>0</v>
      </c>
      <c r="X42" s="48" t="b">
        <f>IF(OR(COUNTBLANK($E42),COUNTBLANK($V42)),FALSE,IF(ISERROR(MATCH($V42,V$5:$V41,0)),FALSE,IF(ISERROR(MATCH(INDEX($E$6:$E$1015,MATCH($V42,$V$6:$V$1015,0)),$AH$22:$AH$25,0)),ISERROR(MATCH($E42,$AH$26:$AH$31,0)),ISERROR(MATCH($E42,$AH$22:$AH$25,0)))))</f>
        <v>0</v>
      </c>
      <c r="Y42" s="48" t="b">
        <f t="shared" si="3"/>
        <v>0</v>
      </c>
    </row>
    <row r="43" spans="1:39" ht="15.95" customHeight="1" x14ac:dyDescent="0.2">
      <c r="A43" s="1">
        <f t="shared" si="4"/>
        <v>38</v>
      </c>
      <c r="B43" s="257">
        <v>45459</v>
      </c>
      <c r="C43" s="50" t="s">
        <v>13</v>
      </c>
      <c r="D43" s="51" t="s">
        <v>17</v>
      </c>
      <c r="E43" s="42" t="str">
        <f>IF(COUNTBLANK($V43),"",IF($U43&lt;&gt;"","Ingresar Categoria!",IFERROR(INDEX(Activos!$C$6:$C$1015,MATCH($V43,Activos!$U$6:$U$1015,0)),IFERROR(INDEX($E$5:$E42,MATCH($V43,$U$5:$U42,0)),""))))</f>
        <v/>
      </c>
      <c r="F43" s="52"/>
      <c r="G43" s="51"/>
      <c r="H43" s="44"/>
      <c r="I43" s="53"/>
      <c r="J43" s="46"/>
      <c r="K43" s="46"/>
      <c r="L43" s="54"/>
      <c r="M43" s="54"/>
      <c r="N43" s="306" t="str">
        <f>IF(COUNTBLANK($V43),"",IFERROR(INDEX(Activos!$E$6:$E$1015,MATCH($V43,Activos!$U$6:$U$1015,0)),IFERROR(INDEX($N$5:$N42,MATCH($V43,$U$5:$U42,0)),"")))</f>
        <v/>
      </c>
      <c r="O43" s="256"/>
      <c r="P43" s="250"/>
      <c r="Q43" s="55">
        <v>0</v>
      </c>
      <c r="R43" s="48" t="b">
        <f>IF(COUNTBLANK($V43),FALSE,OR(IFERROR(MATCH(INDEX(Activos!$C$6:$C$1015,MATCH($V43,Activos!$U$6:$U$1015,0)),$AH$22:$AH$25,0),FALSE),IFERROR(MATCH(INDEX($E$5:$E42,MATCH($V43,$V$5:$V42,0)),$AH$22:$AH$25,0),FALSE)))</f>
        <v>0</v>
      </c>
      <c r="S43" s="48" t="b">
        <f>OR(IFERROR(MATCH($V43,Activos!$U$6:$U$1015,0),FALSE),IFERROR(MATCH($V43,$V$5:$V42,0),FALSE))</f>
        <v>1</v>
      </c>
      <c r="T43" s="48" t="str">
        <f t="shared" si="1"/>
        <v/>
      </c>
      <c r="U43" s="48" t="str">
        <f>IF(AND(ISERROR(MATCH($V43,Activos!$U$6:$U$1015,0)),ISERROR(MATCH($V43,$U$5:$U42,0))),$V43,"")</f>
        <v/>
      </c>
      <c r="V43" s="48" t="str">
        <f t="shared" si="2"/>
        <v/>
      </c>
      <c r="W43" s="48" t="b">
        <f>IF(OR(COUNTBLANK($E43),COUNTBLANK($V43)),FALSE,IF(ISERROR(MATCH($V43,Activos!$U$6:$U$1015,0)),FALSE,IF(ISERROR(MATCH(INDEX(Activos!$C$6:$C$1015,MATCH($V43,Activos!$U$6:$U$1015,0)),$AH$22:$AH$25,0)),ISERROR(MATCH($E43,$AH$26:$AH$31,0)),ISERROR(MATCH($E43,$AH$22:$AH$25,0)))))</f>
        <v>0</v>
      </c>
      <c r="X43" s="48" t="b">
        <f>IF(OR(COUNTBLANK($E43),COUNTBLANK($V43)),FALSE,IF(ISERROR(MATCH($V43,V$5:$V42,0)),FALSE,IF(ISERROR(MATCH(INDEX($E$6:$E$1015,MATCH($V43,$V$6:$V$1015,0)),$AH$22:$AH$25,0)),ISERROR(MATCH($E43,$AH$26:$AH$31,0)),ISERROR(MATCH($E43,$AH$22:$AH$25,0)))))</f>
        <v>0</v>
      </c>
      <c r="Y43" s="48" t="b">
        <f t="shared" si="3"/>
        <v>0</v>
      </c>
    </row>
    <row r="44" spans="1:39" ht="15.95" customHeight="1" x14ac:dyDescent="0.2">
      <c r="A44" s="1">
        <f t="shared" si="4"/>
        <v>39</v>
      </c>
      <c r="B44" s="257">
        <v>45459</v>
      </c>
      <c r="C44" s="50" t="s">
        <v>13</v>
      </c>
      <c r="D44" s="51" t="s">
        <v>17</v>
      </c>
      <c r="E44" s="42" t="str">
        <f>IF(COUNTBLANK($V44),"",IF($U44&lt;&gt;"","Ingresar Categoria!",IFERROR(INDEX(Activos!$C$6:$C$1015,MATCH($V44,Activos!$U$6:$U$1015,0)),IFERROR(INDEX($E$5:$E43,MATCH($V44,$U$5:$U43,0)),""))))</f>
        <v/>
      </c>
      <c r="F44" s="52"/>
      <c r="G44" s="51"/>
      <c r="H44" s="44"/>
      <c r="I44" s="53"/>
      <c r="J44" s="46"/>
      <c r="K44" s="46"/>
      <c r="L44" s="54"/>
      <c r="M44" s="54"/>
      <c r="N44" s="306" t="str">
        <f>IF(COUNTBLANK($V44),"",IFERROR(INDEX(Activos!$E$6:$E$1015,MATCH($V44,Activos!$U$6:$U$1015,0)),IFERROR(INDEX($N$5:$N43,MATCH($V44,$U$5:$U43,0)),"")))</f>
        <v/>
      </c>
      <c r="O44" s="256"/>
      <c r="P44" s="250"/>
      <c r="Q44" s="55">
        <v>0</v>
      </c>
      <c r="R44" s="48" t="b">
        <f>IF(COUNTBLANK($V44),FALSE,OR(IFERROR(MATCH(INDEX(Activos!$C$6:$C$1015,MATCH($V44,Activos!$U$6:$U$1015,0)),$AH$22:$AH$25,0),FALSE),IFERROR(MATCH(INDEX($E$5:$E43,MATCH($V44,$V$5:$V43,0)),$AH$22:$AH$25,0),FALSE)))</f>
        <v>0</v>
      </c>
      <c r="S44" s="48" t="b">
        <f>OR(IFERROR(MATCH($V44,Activos!$U$6:$U$1015,0),FALSE),IFERROR(MATCH($V44,$V$5:$V43,0),FALSE))</f>
        <v>1</v>
      </c>
      <c r="T44" s="48" t="str">
        <f t="shared" si="1"/>
        <v/>
      </c>
      <c r="U44" s="48" t="str">
        <f>IF(AND(ISERROR(MATCH($V44,Activos!$U$6:$U$1015,0)),ISERROR(MATCH($V44,$U$5:$U43,0))),$V44,"")</f>
        <v/>
      </c>
      <c r="V44" s="48" t="str">
        <f t="shared" si="2"/>
        <v/>
      </c>
      <c r="W44" s="48" t="b">
        <f>IF(OR(COUNTBLANK($E44),COUNTBLANK($V44)),FALSE,IF(ISERROR(MATCH($V44,Activos!$U$6:$U$1015,0)),FALSE,IF(ISERROR(MATCH(INDEX(Activos!$C$6:$C$1015,MATCH($V44,Activos!$U$6:$U$1015,0)),$AH$22:$AH$25,0)),ISERROR(MATCH($E44,$AH$26:$AH$31,0)),ISERROR(MATCH($E44,$AH$22:$AH$25,0)))))</f>
        <v>0</v>
      </c>
      <c r="X44" s="48" t="b">
        <f>IF(OR(COUNTBLANK($E44),COUNTBLANK($V44)),FALSE,IF(ISERROR(MATCH($V44,V$5:$V43,0)),FALSE,IF(ISERROR(MATCH(INDEX($E$6:$E$1015,MATCH($V44,$V$6:$V$1015,0)),$AH$22:$AH$25,0)),ISERROR(MATCH($E44,$AH$26:$AH$31,0)),ISERROR(MATCH($E44,$AH$22:$AH$25,0)))))</f>
        <v>0</v>
      </c>
      <c r="Y44" s="48" t="b">
        <f t="shared" si="3"/>
        <v>0</v>
      </c>
    </row>
    <row r="45" spans="1:39" ht="15.95" customHeight="1" x14ac:dyDescent="0.2">
      <c r="A45" s="1">
        <f t="shared" si="4"/>
        <v>40</v>
      </c>
      <c r="B45" s="257">
        <v>45459</v>
      </c>
      <c r="C45" s="50" t="s">
        <v>13</v>
      </c>
      <c r="D45" s="51" t="s">
        <v>17</v>
      </c>
      <c r="E45" s="42" t="str">
        <f>IF(COUNTBLANK($V45),"",IF($U45&lt;&gt;"","Ingresar Categoria!",IFERROR(INDEX(Activos!$C$6:$C$1015,MATCH($V45,Activos!$U$6:$U$1015,0)),IFERROR(INDEX($E$5:$E44,MATCH($V45,$U$5:$U44,0)),""))))</f>
        <v/>
      </c>
      <c r="F45" s="52"/>
      <c r="G45" s="51"/>
      <c r="H45" s="44"/>
      <c r="I45" s="53"/>
      <c r="J45" s="46"/>
      <c r="K45" s="46"/>
      <c r="L45" s="54"/>
      <c r="M45" s="54"/>
      <c r="N45" s="306" t="str">
        <f>IF(COUNTBLANK($V45),"",IFERROR(INDEX(Activos!$E$6:$E$1015,MATCH($V45,Activos!$U$6:$U$1015,0)),IFERROR(INDEX($N$5:$N44,MATCH($V45,$U$5:$U44,0)),"")))</f>
        <v/>
      </c>
      <c r="O45" s="256"/>
      <c r="P45" s="250"/>
      <c r="Q45" s="55">
        <v>0</v>
      </c>
      <c r="R45" s="48" t="b">
        <f>IF(COUNTBLANK($V45),FALSE,OR(IFERROR(MATCH(INDEX(Activos!$C$6:$C$1015,MATCH($V45,Activos!$U$6:$U$1015,0)),$AH$22:$AH$25,0),FALSE),IFERROR(MATCH(INDEX($E$5:$E44,MATCH($V45,$V$5:$V44,0)),$AH$22:$AH$25,0),FALSE)))</f>
        <v>0</v>
      </c>
      <c r="S45" s="48" t="b">
        <f>OR(IFERROR(MATCH($V45,Activos!$U$6:$U$1015,0),FALSE),IFERROR(MATCH($V45,$V$5:$V44,0),FALSE))</f>
        <v>1</v>
      </c>
      <c r="T45" s="48" t="str">
        <f t="shared" si="1"/>
        <v/>
      </c>
      <c r="U45" s="48" t="str">
        <f>IF(AND(ISERROR(MATCH($V45,Activos!$U$6:$U$1015,0)),ISERROR(MATCH($V45,$U$5:$U44,0))),$V45,"")</f>
        <v/>
      </c>
      <c r="V45" s="48" t="str">
        <f t="shared" si="2"/>
        <v/>
      </c>
      <c r="W45" s="48" t="b">
        <f>IF(OR(COUNTBLANK($E45),COUNTBLANK($V45)),FALSE,IF(ISERROR(MATCH($V45,Activos!$U$6:$U$1015,0)),FALSE,IF(ISERROR(MATCH(INDEX(Activos!$C$6:$C$1015,MATCH($V45,Activos!$U$6:$U$1015,0)),$AH$22:$AH$25,0)),ISERROR(MATCH($E45,$AH$26:$AH$31,0)),ISERROR(MATCH($E45,$AH$22:$AH$25,0)))))</f>
        <v>0</v>
      </c>
      <c r="X45" s="48" t="b">
        <f>IF(OR(COUNTBLANK($E45),COUNTBLANK($V45)),FALSE,IF(ISERROR(MATCH($V45,V$5:$V44,0)),FALSE,IF(ISERROR(MATCH(INDEX($E$6:$E$1015,MATCH($V45,$V$6:$V$1015,0)),$AH$22:$AH$25,0)),ISERROR(MATCH($E45,$AH$26:$AH$31,0)),ISERROR(MATCH($E45,$AH$22:$AH$25,0)))))</f>
        <v>0</v>
      </c>
      <c r="Y45" s="48" t="b">
        <f t="shared" si="3"/>
        <v>0</v>
      </c>
    </row>
    <row r="46" spans="1:39" ht="15.95" customHeight="1" x14ac:dyDescent="0.2">
      <c r="A46" s="1">
        <f t="shared" si="4"/>
        <v>41</v>
      </c>
      <c r="B46" s="257">
        <v>45459</v>
      </c>
      <c r="C46" s="50" t="s">
        <v>13</v>
      </c>
      <c r="D46" s="51" t="s">
        <v>17</v>
      </c>
      <c r="E46" s="42" t="str">
        <f>IF(COUNTBLANK($V46),"",IF($U46&lt;&gt;"","Ingresar Categoria!",IFERROR(INDEX(Activos!$C$6:$C$1015,MATCH($V46,Activos!$U$6:$U$1015,0)),IFERROR(INDEX($E$5:$E45,MATCH($V46,$U$5:$U45,0)),""))))</f>
        <v/>
      </c>
      <c r="F46" s="52"/>
      <c r="G46" s="51"/>
      <c r="H46" s="44"/>
      <c r="I46" s="53"/>
      <c r="J46" s="46"/>
      <c r="K46" s="46"/>
      <c r="L46" s="54"/>
      <c r="M46" s="54"/>
      <c r="N46" s="306" t="str">
        <f>IF(COUNTBLANK($V46),"",IFERROR(INDEX(Activos!$E$6:$E$1015,MATCH($V46,Activos!$U$6:$U$1015,0)),IFERROR(INDEX($N$5:$N45,MATCH($V46,$U$5:$U45,0)),"")))</f>
        <v/>
      </c>
      <c r="O46" s="256"/>
      <c r="P46" s="250"/>
      <c r="Q46" s="55">
        <v>0</v>
      </c>
      <c r="R46" s="48" t="b">
        <f>IF(COUNTBLANK($V46),FALSE,OR(IFERROR(MATCH(INDEX(Activos!$C$6:$C$1015,MATCH($V46,Activos!$U$6:$U$1015,0)),$AH$22:$AH$25,0),FALSE),IFERROR(MATCH(INDEX($E$5:$E45,MATCH($V46,$V$5:$V45,0)),$AH$22:$AH$25,0),FALSE)))</f>
        <v>0</v>
      </c>
      <c r="S46" s="48" t="b">
        <f>OR(IFERROR(MATCH($V46,Activos!$U$6:$U$1015,0),FALSE),IFERROR(MATCH($V46,$V$5:$V45,0),FALSE))</f>
        <v>1</v>
      </c>
      <c r="T46" s="48" t="str">
        <f t="shared" si="1"/>
        <v/>
      </c>
      <c r="U46" s="48" t="str">
        <f>IF(AND(ISERROR(MATCH($V46,Activos!$U$6:$U$1015,0)),ISERROR(MATCH($V46,$U$5:$U45,0))),$V46,"")</f>
        <v/>
      </c>
      <c r="V46" s="48" t="str">
        <f t="shared" si="2"/>
        <v/>
      </c>
      <c r="W46" s="48" t="b">
        <f>IF(OR(COUNTBLANK($E46),COUNTBLANK($V46)),FALSE,IF(ISERROR(MATCH($V46,Activos!$U$6:$U$1015,0)),FALSE,IF(ISERROR(MATCH(INDEX(Activos!$C$6:$C$1015,MATCH($V46,Activos!$U$6:$U$1015,0)),$AH$22:$AH$25,0)),ISERROR(MATCH($E46,$AH$26:$AH$31,0)),ISERROR(MATCH($E46,$AH$22:$AH$25,0)))))</f>
        <v>0</v>
      </c>
      <c r="X46" s="48" t="b">
        <f>IF(OR(COUNTBLANK($E46),COUNTBLANK($V46)),FALSE,IF(ISERROR(MATCH($V46,V$5:$V45,0)),FALSE,IF(ISERROR(MATCH(INDEX($E$6:$E$1015,MATCH($V46,$V$6:$V$1015,0)),$AH$22:$AH$25,0)),ISERROR(MATCH($E46,$AH$26:$AH$31,0)),ISERROR(MATCH($E46,$AH$22:$AH$25,0)))))</f>
        <v>0</v>
      </c>
      <c r="Y46" s="48" t="b">
        <f t="shared" si="3"/>
        <v>0</v>
      </c>
    </row>
    <row r="47" spans="1:39" ht="15.95" customHeight="1" x14ac:dyDescent="0.2">
      <c r="A47" s="1">
        <f t="shared" si="4"/>
        <v>42</v>
      </c>
      <c r="B47" s="257">
        <v>45459</v>
      </c>
      <c r="C47" s="50" t="s">
        <v>13</v>
      </c>
      <c r="D47" s="51" t="s">
        <v>17</v>
      </c>
      <c r="E47" s="42" t="str">
        <f>IF(COUNTBLANK($V47),"",IF($U47&lt;&gt;"","Ingresar Categoria!",IFERROR(INDEX(Activos!$C$6:$C$1015,MATCH($V47,Activos!$U$6:$U$1015,0)),IFERROR(INDEX($E$5:$E46,MATCH($V47,$U$5:$U46,0)),""))))</f>
        <v/>
      </c>
      <c r="F47" s="52"/>
      <c r="G47" s="51"/>
      <c r="H47" s="44"/>
      <c r="I47" s="53"/>
      <c r="J47" s="46"/>
      <c r="K47" s="46"/>
      <c r="L47" s="54"/>
      <c r="M47" s="54"/>
      <c r="N47" s="306" t="str">
        <f>IF(COUNTBLANK($V47),"",IFERROR(INDEX(Activos!$E$6:$E$1015,MATCH($V47,Activos!$U$6:$U$1015,0)),IFERROR(INDEX($N$5:$N46,MATCH($V47,$U$5:$U46,0)),"")))</f>
        <v/>
      </c>
      <c r="O47" s="256"/>
      <c r="P47" s="250"/>
      <c r="Q47" s="55">
        <v>0</v>
      </c>
      <c r="R47" s="48" t="b">
        <f>IF(COUNTBLANK($V47),FALSE,OR(IFERROR(MATCH(INDEX(Activos!$C$6:$C$1015,MATCH($V47,Activos!$U$6:$U$1015,0)),$AH$22:$AH$25,0),FALSE),IFERROR(MATCH(INDEX($E$5:$E46,MATCH($V47,$V$5:$V46,0)),$AH$22:$AH$25,0),FALSE)))</f>
        <v>0</v>
      </c>
      <c r="S47" s="48" t="b">
        <f>OR(IFERROR(MATCH($V47,Activos!$U$6:$U$1015,0),FALSE),IFERROR(MATCH($V47,$V$5:$V46,0),FALSE))</f>
        <v>1</v>
      </c>
      <c r="T47" s="48" t="str">
        <f t="shared" si="1"/>
        <v/>
      </c>
      <c r="U47" s="48" t="str">
        <f>IF(AND(ISERROR(MATCH($V47,Activos!$U$6:$U$1015,0)),ISERROR(MATCH($V47,$U$5:$U46,0))),$V47,"")</f>
        <v/>
      </c>
      <c r="V47" s="48" t="str">
        <f t="shared" si="2"/>
        <v/>
      </c>
      <c r="W47" s="48" t="b">
        <f>IF(OR(COUNTBLANK($E47),COUNTBLANK($V47)),FALSE,IF(ISERROR(MATCH($V47,Activos!$U$6:$U$1015,0)),FALSE,IF(ISERROR(MATCH(INDEX(Activos!$C$6:$C$1015,MATCH($V47,Activos!$U$6:$U$1015,0)),$AH$22:$AH$25,0)),ISERROR(MATCH($E47,$AH$26:$AH$31,0)),ISERROR(MATCH($E47,$AH$22:$AH$25,0)))))</f>
        <v>0</v>
      </c>
      <c r="X47" s="48" t="b">
        <f>IF(OR(COUNTBLANK($E47),COUNTBLANK($V47)),FALSE,IF(ISERROR(MATCH($V47,V$5:$V46,0)),FALSE,IF(ISERROR(MATCH(INDEX($E$6:$E$1015,MATCH($V47,$V$6:$V$1015,0)),$AH$22:$AH$25,0)),ISERROR(MATCH($E47,$AH$26:$AH$31,0)),ISERROR(MATCH($E47,$AH$22:$AH$25,0)))))</f>
        <v>0</v>
      </c>
      <c r="Y47" s="48" t="b">
        <f t="shared" si="3"/>
        <v>0</v>
      </c>
    </row>
    <row r="48" spans="1:39" ht="15.95" customHeight="1" x14ac:dyDescent="0.2">
      <c r="A48" s="1">
        <f t="shared" si="4"/>
        <v>43</v>
      </c>
      <c r="B48" s="257">
        <v>45459</v>
      </c>
      <c r="C48" s="50" t="s">
        <v>13</v>
      </c>
      <c r="D48" s="51" t="s">
        <v>17</v>
      </c>
      <c r="E48" s="42" t="str">
        <f>IF(COUNTBLANK($V48),"",IF($U48&lt;&gt;"","Ingresar Categoria!",IFERROR(INDEX(Activos!$C$6:$C$1015,MATCH($V48,Activos!$U$6:$U$1015,0)),IFERROR(INDEX($E$5:$E47,MATCH($V48,$U$5:$U47,0)),""))))</f>
        <v/>
      </c>
      <c r="F48" s="52"/>
      <c r="G48" s="51"/>
      <c r="H48" s="44"/>
      <c r="I48" s="53"/>
      <c r="J48" s="46"/>
      <c r="K48" s="46"/>
      <c r="L48" s="54"/>
      <c r="M48" s="54"/>
      <c r="N48" s="306" t="str">
        <f>IF(COUNTBLANK($V48),"",IFERROR(INDEX(Activos!$E$6:$E$1015,MATCH($V48,Activos!$U$6:$U$1015,0)),IFERROR(INDEX($N$5:$N47,MATCH($V48,$U$5:$U47,0)),"")))</f>
        <v/>
      </c>
      <c r="O48" s="256"/>
      <c r="P48" s="250"/>
      <c r="Q48" s="55">
        <v>0</v>
      </c>
      <c r="R48" s="48" t="b">
        <f>IF(COUNTBLANK($V48),FALSE,OR(IFERROR(MATCH(INDEX(Activos!$C$6:$C$1015,MATCH($V48,Activos!$U$6:$U$1015,0)),$AH$22:$AH$25,0),FALSE),IFERROR(MATCH(INDEX($E$5:$E47,MATCH($V48,$V$5:$V47,0)),$AH$22:$AH$25,0),FALSE)))</f>
        <v>0</v>
      </c>
      <c r="S48" s="48" t="b">
        <f>OR(IFERROR(MATCH($V48,Activos!$U$6:$U$1015,0),FALSE),IFERROR(MATCH($V48,$V$5:$V47,0),FALSE))</f>
        <v>1</v>
      </c>
      <c r="T48" s="48" t="str">
        <f t="shared" si="1"/>
        <v/>
      </c>
      <c r="U48" s="48" t="str">
        <f>IF(AND(ISERROR(MATCH($V48,Activos!$U$6:$U$1015,0)),ISERROR(MATCH($V48,$U$5:$U47,0))),$V48,"")</f>
        <v/>
      </c>
      <c r="V48" s="48" t="str">
        <f t="shared" si="2"/>
        <v/>
      </c>
      <c r="W48" s="48" t="b">
        <f>IF(OR(COUNTBLANK($E48),COUNTBLANK($V48)),FALSE,IF(ISERROR(MATCH($V48,Activos!$U$6:$U$1015,0)),FALSE,IF(ISERROR(MATCH(INDEX(Activos!$C$6:$C$1015,MATCH($V48,Activos!$U$6:$U$1015,0)),$AH$22:$AH$25,0)),ISERROR(MATCH($E48,$AH$26:$AH$31,0)),ISERROR(MATCH($E48,$AH$22:$AH$25,0)))))</f>
        <v>0</v>
      </c>
      <c r="X48" s="48" t="b">
        <f>IF(OR(COUNTBLANK($E48),COUNTBLANK($V48)),FALSE,IF(ISERROR(MATCH($V48,V$5:$V47,0)),FALSE,IF(ISERROR(MATCH(INDEX($E$6:$E$1015,MATCH($V48,$V$6:$V$1015,0)),$AH$22:$AH$25,0)),ISERROR(MATCH($E48,$AH$26:$AH$31,0)),ISERROR(MATCH($E48,$AH$22:$AH$25,0)))))</f>
        <v>0</v>
      </c>
      <c r="Y48" s="48" t="b">
        <f t="shared" si="3"/>
        <v>0</v>
      </c>
    </row>
    <row r="49" spans="1:25" ht="15.95" customHeight="1" x14ac:dyDescent="0.2">
      <c r="A49" s="1">
        <f t="shared" si="4"/>
        <v>44</v>
      </c>
      <c r="B49" s="257">
        <v>45459</v>
      </c>
      <c r="C49" s="50" t="s">
        <v>13</v>
      </c>
      <c r="D49" s="51" t="s">
        <v>17</v>
      </c>
      <c r="E49" s="42" t="str">
        <f>IF(COUNTBLANK($V49),"",IF($U49&lt;&gt;"","Ingresar Categoria!",IFERROR(INDEX(Activos!$C$6:$C$1015,MATCH($V49,Activos!$U$6:$U$1015,0)),IFERROR(INDEX($E$5:$E48,MATCH($V49,$U$5:$U48,0)),""))))</f>
        <v/>
      </c>
      <c r="F49" s="52"/>
      <c r="G49" s="51"/>
      <c r="H49" s="44"/>
      <c r="I49" s="53"/>
      <c r="J49" s="46"/>
      <c r="K49" s="46"/>
      <c r="L49" s="54"/>
      <c r="M49" s="54"/>
      <c r="N49" s="306" t="str">
        <f>IF(COUNTBLANK($V49),"",IFERROR(INDEX(Activos!$E$6:$E$1015,MATCH($V49,Activos!$U$6:$U$1015,0)),IFERROR(INDEX($N$5:$N48,MATCH($V49,$U$5:$U48,0)),"")))</f>
        <v/>
      </c>
      <c r="O49" s="256"/>
      <c r="P49" s="250"/>
      <c r="Q49" s="55">
        <v>0</v>
      </c>
      <c r="R49" s="48" t="b">
        <f>IF(COUNTBLANK($V49),FALSE,OR(IFERROR(MATCH(INDEX(Activos!$C$6:$C$1015,MATCH($V49,Activos!$U$6:$U$1015,0)),$AH$22:$AH$25,0),FALSE),IFERROR(MATCH(INDEX($E$5:$E48,MATCH($V49,$V$5:$V48,0)),$AH$22:$AH$25,0),FALSE)))</f>
        <v>0</v>
      </c>
      <c r="S49" s="48" t="b">
        <f>OR(IFERROR(MATCH($V49,Activos!$U$6:$U$1015,0),FALSE),IFERROR(MATCH($V49,$V$5:$V48,0),FALSE))</f>
        <v>1</v>
      </c>
      <c r="T49" s="48" t="str">
        <f t="shared" si="1"/>
        <v/>
      </c>
      <c r="U49" s="48" t="str">
        <f>IF(AND(ISERROR(MATCH($V49,Activos!$U$6:$U$1015,0)),ISERROR(MATCH($V49,$U$5:$U48,0))),$V49,"")</f>
        <v/>
      </c>
      <c r="V49" s="48" t="str">
        <f t="shared" si="2"/>
        <v/>
      </c>
      <c r="W49" s="48" t="b">
        <f>IF(OR(COUNTBLANK($E49),COUNTBLANK($V49)),FALSE,IF(ISERROR(MATCH($V49,Activos!$U$6:$U$1015,0)),FALSE,IF(ISERROR(MATCH(INDEX(Activos!$C$6:$C$1015,MATCH($V49,Activos!$U$6:$U$1015,0)),$AH$22:$AH$25,0)),ISERROR(MATCH($E49,$AH$26:$AH$31,0)),ISERROR(MATCH($E49,$AH$22:$AH$25,0)))))</f>
        <v>0</v>
      </c>
      <c r="X49" s="48" t="b">
        <f>IF(OR(COUNTBLANK($E49),COUNTBLANK($V49)),FALSE,IF(ISERROR(MATCH($V49,V$5:$V48,0)),FALSE,IF(ISERROR(MATCH(INDEX($E$6:$E$1015,MATCH($V49,$V$6:$V$1015,0)),$AH$22:$AH$25,0)),ISERROR(MATCH($E49,$AH$26:$AH$31,0)),ISERROR(MATCH($E49,$AH$22:$AH$25,0)))))</f>
        <v>0</v>
      </c>
      <c r="Y49" s="48" t="b">
        <f t="shared" si="3"/>
        <v>0</v>
      </c>
    </row>
    <row r="50" spans="1:25" ht="15.95" customHeight="1" x14ac:dyDescent="0.2">
      <c r="A50" s="1">
        <f t="shared" si="4"/>
        <v>45</v>
      </c>
      <c r="B50" s="257">
        <v>45459</v>
      </c>
      <c r="C50" s="50" t="s">
        <v>13</v>
      </c>
      <c r="D50" s="51" t="s">
        <v>17</v>
      </c>
      <c r="E50" s="42" t="str">
        <f>IF(COUNTBLANK($V50),"",IF($U50&lt;&gt;"","Ingresar Categoria!",IFERROR(INDEX(Activos!$C$6:$C$1015,MATCH($V50,Activos!$U$6:$U$1015,0)),IFERROR(INDEX($E$5:$E49,MATCH($V50,$U$5:$U49,0)),""))))</f>
        <v/>
      </c>
      <c r="F50" s="52"/>
      <c r="G50" s="51"/>
      <c r="H50" s="44"/>
      <c r="I50" s="53"/>
      <c r="J50" s="46"/>
      <c r="K50" s="46"/>
      <c r="L50" s="54"/>
      <c r="M50" s="54"/>
      <c r="N50" s="306" t="str">
        <f>IF(COUNTBLANK($V50),"",IFERROR(INDEX(Activos!$E$6:$E$1015,MATCH($V50,Activos!$U$6:$U$1015,0)),IFERROR(INDEX($N$5:$N49,MATCH($V50,$U$5:$U49,0)),"")))</f>
        <v/>
      </c>
      <c r="O50" s="256"/>
      <c r="P50" s="250"/>
      <c r="Q50" s="55">
        <v>0</v>
      </c>
      <c r="R50" s="48" t="b">
        <f>IF(COUNTBLANK($V50),FALSE,OR(IFERROR(MATCH(INDEX(Activos!$C$6:$C$1015,MATCH($V50,Activos!$U$6:$U$1015,0)),$AH$22:$AH$25,0),FALSE),IFERROR(MATCH(INDEX($E$5:$E49,MATCH($V50,$V$5:$V49,0)),$AH$22:$AH$25,0),FALSE)))</f>
        <v>0</v>
      </c>
      <c r="S50" s="48" t="b">
        <f>OR(IFERROR(MATCH($V50,Activos!$U$6:$U$1015,0),FALSE),IFERROR(MATCH($V50,$V$5:$V49,0),FALSE))</f>
        <v>1</v>
      </c>
      <c r="T50" s="48" t="str">
        <f t="shared" si="1"/>
        <v/>
      </c>
      <c r="U50" s="48" t="str">
        <f>IF(AND(ISERROR(MATCH($V50,Activos!$U$6:$U$1015,0)),ISERROR(MATCH($V50,$U$5:$U49,0))),$V50,"")</f>
        <v/>
      </c>
      <c r="V50" s="48" t="str">
        <f t="shared" si="2"/>
        <v/>
      </c>
      <c r="W50" s="48" t="b">
        <f>IF(OR(COUNTBLANK($E50),COUNTBLANK($V50)),FALSE,IF(ISERROR(MATCH($V50,Activos!$U$6:$U$1015,0)),FALSE,IF(ISERROR(MATCH(INDEX(Activos!$C$6:$C$1015,MATCH($V50,Activos!$U$6:$U$1015,0)),$AH$22:$AH$25,0)),ISERROR(MATCH($E50,$AH$26:$AH$31,0)),ISERROR(MATCH($E50,$AH$22:$AH$25,0)))))</f>
        <v>0</v>
      </c>
      <c r="X50" s="48" t="b">
        <f>IF(OR(COUNTBLANK($E50),COUNTBLANK($V50)),FALSE,IF(ISERROR(MATCH($V50,V$5:$V49,0)),FALSE,IF(ISERROR(MATCH(INDEX($E$6:$E$1015,MATCH($V50,$V$6:$V$1015,0)),$AH$22:$AH$25,0)),ISERROR(MATCH($E50,$AH$26:$AH$31,0)),ISERROR(MATCH($E50,$AH$22:$AH$25,0)))))</f>
        <v>0</v>
      </c>
      <c r="Y50" s="48" t="b">
        <f t="shared" si="3"/>
        <v>0</v>
      </c>
    </row>
    <row r="51" spans="1:25" ht="15.95" customHeight="1" x14ac:dyDescent="0.2">
      <c r="A51" s="1">
        <f t="shared" si="4"/>
        <v>46</v>
      </c>
      <c r="B51" s="257">
        <v>45459</v>
      </c>
      <c r="C51" s="50" t="s">
        <v>13</v>
      </c>
      <c r="D51" s="51" t="s">
        <v>17</v>
      </c>
      <c r="E51" s="42" t="str">
        <f>IF(COUNTBLANK($V51),"",IF($U51&lt;&gt;"","Ingresar Categoria!",IFERROR(INDEX(Activos!$C$6:$C$1015,MATCH($V51,Activos!$U$6:$U$1015,0)),IFERROR(INDEX($E$5:$E50,MATCH($V51,$U$5:$U50,0)),""))))</f>
        <v/>
      </c>
      <c r="F51" s="52"/>
      <c r="G51" s="51"/>
      <c r="H51" s="44"/>
      <c r="I51" s="53"/>
      <c r="J51" s="46"/>
      <c r="K51" s="46"/>
      <c r="L51" s="54"/>
      <c r="M51" s="54"/>
      <c r="N51" s="306" t="str">
        <f>IF(COUNTBLANK($V51),"",IFERROR(INDEX(Activos!$E$6:$E$1015,MATCH($V51,Activos!$U$6:$U$1015,0)),IFERROR(INDEX($N$5:$N50,MATCH($V51,$U$5:$U50,0)),"")))</f>
        <v/>
      </c>
      <c r="O51" s="256"/>
      <c r="P51" s="250"/>
      <c r="Q51" s="55">
        <v>0</v>
      </c>
      <c r="R51" s="48" t="b">
        <f>IF(COUNTBLANK($V51),FALSE,OR(IFERROR(MATCH(INDEX(Activos!$C$6:$C$1015,MATCH($V51,Activos!$U$6:$U$1015,0)),$AH$22:$AH$25,0),FALSE),IFERROR(MATCH(INDEX($E$5:$E50,MATCH($V51,$V$5:$V50,0)),$AH$22:$AH$25,0),FALSE)))</f>
        <v>0</v>
      </c>
      <c r="S51" s="48" t="b">
        <f>OR(IFERROR(MATCH($V51,Activos!$U$6:$U$1015,0),FALSE),IFERROR(MATCH($V51,$V$5:$V50,0),FALSE))</f>
        <v>1</v>
      </c>
      <c r="T51" s="48" t="str">
        <f t="shared" si="1"/>
        <v/>
      </c>
      <c r="U51" s="48" t="str">
        <f>IF(AND(ISERROR(MATCH($V51,Activos!$U$6:$U$1015,0)),ISERROR(MATCH($V51,$U$5:$U50,0))),$V51,"")</f>
        <v/>
      </c>
      <c r="V51" s="48" t="str">
        <f t="shared" si="2"/>
        <v/>
      </c>
      <c r="W51" s="48" t="b">
        <f>IF(OR(COUNTBLANK($E51),COUNTBLANK($V51)),FALSE,IF(ISERROR(MATCH($V51,Activos!$U$6:$U$1015,0)),FALSE,IF(ISERROR(MATCH(INDEX(Activos!$C$6:$C$1015,MATCH($V51,Activos!$U$6:$U$1015,0)),$AH$22:$AH$25,0)),ISERROR(MATCH($E51,$AH$26:$AH$31,0)),ISERROR(MATCH($E51,$AH$22:$AH$25,0)))))</f>
        <v>0</v>
      </c>
      <c r="X51" s="48" t="b">
        <f>IF(OR(COUNTBLANK($E51),COUNTBLANK($V51)),FALSE,IF(ISERROR(MATCH($V51,V$5:$V50,0)),FALSE,IF(ISERROR(MATCH(INDEX($E$6:$E$1015,MATCH($V51,$V$6:$V$1015,0)),$AH$22:$AH$25,0)),ISERROR(MATCH($E51,$AH$26:$AH$31,0)),ISERROR(MATCH($E51,$AH$22:$AH$25,0)))))</f>
        <v>0</v>
      </c>
      <c r="Y51" s="48" t="b">
        <f t="shared" si="3"/>
        <v>0</v>
      </c>
    </row>
    <row r="52" spans="1:25" ht="15.95" customHeight="1" x14ac:dyDescent="0.2">
      <c r="A52" s="1">
        <f t="shared" si="4"/>
        <v>47</v>
      </c>
      <c r="B52" s="257">
        <v>45459</v>
      </c>
      <c r="C52" s="50" t="s">
        <v>13</v>
      </c>
      <c r="D52" s="51" t="s">
        <v>17</v>
      </c>
      <c r="E52" s="42" t="str">
        <f>IF(COUNTBLANK($V52),"",IF($U52&lt;&gt;"","Ingresar Categoria!",IFERROR(INDEX(Activos!$C$6:$C$1015,MATCH($V52,Activos!$U$6:$U$1015,0)),IFERROR(INDEX($E$5:$E51,MATCH($V52,$U$5:$U51,0)),""))))</f>
        <v/>
      </c>
      <c r="F52" s="52"/>
      <c r="G52" s="51"/>
      <c r="H52" s="44"/>
      <c r="I52" s="53"/>
      <c r="J52" s="46"/>
      <c r="K52" s="46"/>
      <c r="L52" s="54"/>
      <c r="M52" s="54"/>
      <c r="N52" s="306" t="str">
        <f>IF(COUNTBLANK($V52),"",IFERROR(INDEX(Activos!$E$6:$E$1015,MATCH($V52,Activos!$U$6:$U$1015,0)),IFERROR(INDEX($N$5:$N51,MATCH($V52,$U$5:$U51,0)),"")))</f>
        <v/>
      </c>
      <c r="O52" s="256"/>
      <c r="P52" s="250"/>
      <c r="Q52" s="55">
        <v>0</v>
      </c>
      <c r="R52" s="48" t="b">
        <f>IF(COUNTBLANK($V52),FALSE,OR(IFERROR(MATCH(INDEX(Activos!$C$6:$C$1015,MATCH($V52,Activos!$U$6:$U$1015,0)),$AH$22:$AH$25,0),FALSE),IFERROR(MATCH(INDEX($E$5:$E51,MATCH($V52,$V$5:$V51,0)),$AH$22:$AH$25,0),FALSE)))</f>
        <v>0</v>
      </c>
      <c r="S52" s="48" t="b">
        <f>OR(IFERROR(MATCH($V52,Activos!$U$6:$U$1015,0),FALSE),IFERROR(MATCH($V52,$V$5:$V51,0),FALSE))</f>
        <v>1</v>
      </c>
      <c r="T52" s="48" t="str">
        <f t="shared" si="1"/>
        <v/>
      </c>
      <c r="U52" s="48" t="str">
        <f>IF(AND(ISERROR(MATCH($V52,Activos!$U$6:$U$1015,0)),ISERROR(MATCH($V52,$U$5:$U51,0))),$V52,"")</f>
        <v/>
      </c>
      <c r="V52" s="48" t="str">
        <f t="shared" si="2"/>
        <v/>
      </c>
      <c r="W52" s="48" t="b">
        <f>IF(OR(COUNTBLANK($E52),COUNTBLANK($V52)),FALSE,IF(ISERROR(MATCH($V52,Activos!$U$6:$U$1015,0)),FALSE,IF(ISERROR(MATCH(INDEX(Activos!$C$6:$C$1015,MATCH($V52,Activos!$U$6:$U$1015,0)),$AH$22:$AH$25,0)),ISERROR(MATCH($E52,$AH$26:$AH$31,0)),ISERROR(MATCH($E52,$AH$22:$AH$25,0)))))</f>
        <v>0</v>
      </c>
      <c r="X52" s="48" t="b">
        <f>IF(OR(COUNTBLANK($E52),COUNTBLANK($V52)),FALSE,IF(ISERROR(MATCH($V52,V$5:$V51,0)),FALSE,IF(ISERROR(MATCH(INDEX($E$6:$E$1015,MATCH($V52,$V$6:$V$1015,0)),$AH$22:$AH$25,0)),ISERROR(MATCH($E52,$AH$26:$AH$31,0)),ISERROR(MATCH($E52,$AH$22:$AH$25,0)))))</f>
        <v>0</v>
      </c>
      <c r="Y52" s="48" t="b">
        <f t="shared" si="3"/>
        <v>0</v>
      </c>
    </row>
    <row r="53" spans="1:25" ht="15.95" customHeight="1" x14ac:dyDescent="0.2">
      <c r="A53" s="1">
        <f t="shared" si="4"/>
        <v>48</v>
      </c>
      <c r="B53" s="257">
        <v>45459</v>
      </c>
      <c r="C53" s="50" t="s">
        <v>13</v>
      </c>
      <c r="D53" s="51" t="s">
        <v>17</v>
      </c>
      <c r="E53" s="42" t="str">
        <f>IF(COUNTBLANK($V53),"",IF($U53&lt;&gt;"","Ingresar Categoria!",IFERROR(INDEX(Activos!$C$6:$C$1015,MATCH($V53,Activos!$U$6:$U$1015,0)),IFERROR(INDEX($E$5:$E52,MATCH($V53,$U$5:$U52,0)),""))))</f>
        <v/>
      </c>
      <c r="F53" s="52"/>
      <c r="G53" s="51"/>
      <c r="H53" s="44"/>
      <c r="I53" s="53"/>
      <c r="J53" s="46"/>
      <c r="K53" s="46"/>
      <c r="L53" s="54"/>
      <c r="M53" s="54"/>
      <c r="N53" s="306" t="str">
        <f>IF(COUNTBLANK($V53),"",IFERROR(INDEX(Activos!$E$6:$E$1015,MATCH($V53,Activos!$U$6:$U$1015,0)),IFERROR(INDEX($N$5:$N52,MATCH($V53,$U$5:$U52,0)),"")))</f>
        <v/>
      </c>
      <c r="O53" s="256"/>
      <c r="P53" s="250"/>
      <c r="Q53" s="55">
        <v>0</v>
      </c>
      <c r="R53" s="48" t="b">
        <f>IF(COUNTBLANK($V53),FALSE,OR(IFERROR(MATCH(INDEX(Activos!$C$6:$C$1015,MATCH($V53,Activos!$U$6:$U$1015,0)),$AH$22:$AH$25,0),FALSE),IFERROR(MATCH(INDEX($E$5:$E52,MATCH($V53,$V$5:$V52,0)),$AH$22:$AH$25,0),FALSE)))</f>
        <v>0</v>
      </c>
      <c r="S53" s="48" t="b">
        <f>OR(IFERROR(MATCH($V53,Activos!$U$6:$U$1015,0),FALSE),IFERROR(MATCH($V53,$V$5:$V52,0),FALSE))</f>
        <v>1</v>
      </c>
      <c r="T53" s="48" t="str">
        <f t="shared" si="1"/>
        <v/>
      </c>
      <c r="U53" s="48" t="str">
        <f>IF(AND(ISERROR(MATCH($V53,Activos!$U$6:$U$1015,0)),ISERROR(MATCH($V53,$U$5:$U52,0))),$V53,"")</f>
        <v/>
      </c>
      <c r="V53" s="48" t="str">
        <f t="shared" si="2"/>
        <v/>
      </c>
      <c r="W53" s="48" t="b">
        <f>IF(OR(COUNTBLANK($E53),COUNTBLANK($V53)),FALSE,IF(ISERROR(MATCH($V53,Activos!$U$6:$U$1015,0)),FALSE,IF(ISERROR(MATCH(INDEX(Activos!$C$6:$C$1015,MATCH($V53,Activos!$U$6:$U$1015,0)),$AH$22:$AH$25,0)),ISERROR(MATCH($E53,$AH$26:$AH$31,0)),ISERROR(MATCH($E53,$AH$22:$AH$25,0)))))</f>
        <v>0</v>
      </c>
      <c r="X53" s="48" t="b">
        <f>IF(OR(COUNTBLANK($E53),COUNTBLANK($V53)),FALSE,IF(ISERROR(MATCH($V53,V$5:$V52,0)),FALSE,IF(ISERROR(MATCH(INDEX($E$6:$E$1015,MATCH($V53,$V$6:$V$1015,0)),$AH$22:$AH$25,0)),ISERROR(MATCH($E53,$AH$26:$AH$31,0)),ISERROR(MATCH($E53,$AH$22:$AH$25,0)))))</f>
        <v>0</v>
      </c>
      <c r="Y53" s="48" t="b">
        <f t="shared" si="3"/>
        <v>0</v>
      </c>
    </row>
    <row r="54" spans="1:25" ht="15.95" customHeight="1" x14ac:dyDescent="0.2">
      <c r="A54" s="1">
        <f t="shared" si="4"/>
        <v>49</v>
      </c>
      <c r="B54" s="257">
        <v>45459</v>
      </c>
      <c r="C54" s="50" t="s">
        <v>13</v>
      </c>
      <c r="D54" s="51" t="s">
        <v>17</v>
      </c>
      <c r="E54" s="42" t="str">
        <f>IF(COUNTBLANK($V54),"",IF($U54&lt;&gt;"","Ingresar Categoria!",IFERROR(INDEX(Activos!$C$6:$C$1015,MATCH($V54,Activos!$U$6:$U$1015,0)),IFERROR(INDEX($E$5:$E53,MATCH($V54,$U$5:$U53,0)),""))))</f>
        <v/>
      </c>
      <c r="F54" s="52"/>
      <c r="G54" s="51"/>
      <c r="H54" s="44"/>
      <c r="I54" s="53"/>
      <c r="J54" s="46"/>
      <c r="K54" s="46"/>
      <c r="L54" s="54"/>
      <c r="M54" s="54"/>
      <c r="N54" s="306" t="str">
        <f>IF(COUNTBLANK($V54),"",IFERROR(INDEX(Activos!$E$6:$E$1015,MATCH($V54,Activos!$U$6:$U$1015,0)),IFERROR(INDEX($N$5:$N53,MATCH($V54,$U$5:$U53,0)),"")))</f>
        <v/>
      </c>
      <c r="O54" s="256"/>
      <c r="P54" s="250"/>
      <c r="Q54" s="55">
        <v>0</v>
      </c>
      <c r="R54" s="48" t="b">
        <f>IF(COUNTBLANK($V54),FALSE,OR(IFERROR(MATCH(INDEX(Activos!$C$6:$C$1015,MATCH($V54,Activos!$U$6:$U$1015,0)),$AH$22:$AH$25,0),FALSE),IFERROR(MATCH(INDEX($E$5:$E53,MATCH($V54,$V$5:$V53,0)),$AH$22:$AH$25,0),FALSE)))</f>
        <v>0</v>
      </c>
      <c r="S54" s="48" t="b">
        <f>OR(IFERROR(MATCH($V54,Activos!$U$6:$U$1015,0),FALSE),IFERROR(MATCH($V54,$V$5:$V53,0),FALSE))</f>
        <v>1</v>
      </c>
      <c r="T54" s="48" t="str">
        <f t="shared" si="1"/>
        <v/>
      </c>
      <c r="U54" s="48" t="str">
        <f>IF(AND(ISERROR(MATCH($V54,Activos!$U$6:$U$1015,0)),ISERROR(MATCH($V54,$U$5:$U53,0))),$V54,"")</f>
        <v/>
      </c>
      <c r="V54" s="48" t="str">
        <f t="shared" si="2"/>
        <v/>
      </c>
      <c r="W54" s="48" t="b">
        <f>IF(OR(COUNTBLANK($E54),COUNTBLANK($V54)),FALSE,IF(ISERROR(MATCH($V54,Activos!$U$6:$U$1015,0)),FALSE,IF(ISERROR(MATCH(INDEX(Activos!$C$6:$C$1015,MATCH($V54,Activos!$U$6:$U$1015,0)),$AH$22:$AH$25,0)),ISERROR(MATCH($E54,$AH$26:$AH$31,0)),ISERROR(MATCH($E54,$AH$22:$AH$25,0)))))</f>
        <v>0</v>
      </c>
      <c r="X54" s="48" t="b">
        <f>IF(OR(COUNTBLANK($E54),COUNTBLANK($V54)),FALSE,IF(ISERROR(MATCH($V54,V$5:$V53,0)),FALSE,IF(ISERROR(MATCH(INDEX($E$6:$E$1015,MATCH($V54,$V$6:$V$1015,0)),$AH$22:$AH$25,0)),ISERROR(MATCH($E54,$AH$26:$AH$31,0)),ISERROR(MATCH($E54,$AH$22:$AH$25,0)))))</f>
        <v>0</v>
      </c>
      <c r="Y54" s="48" t="b">
        <f t="shared" si="3"/>
        <v>0</v>
      </c>
    </row>
    <row r="55" spans="1:25" ht="15.95" customHeight="1" x14ac:dyDescent="0.2">
      <c r="A55" s="1">
        <f t="shared" si="4"/>
        <v>50</v>
      </c>
      <c r="B55" s="257">
        <v>45459</v>
      </c>
      <c r="C55" s="50" t="s">
        <v>13</v>
      </c>
      <c r="D55" s="51" t="s">
        <v>17</v>
      </c>
      <c r="E55" s="42" t="str">
        <f>IF(COUNTBLANK($V55),"",IF($U55&lt;&gt;"","Ingresar Categoria!",IFERROR(INDEX(Activos!$C$6:$C$1015,MATCH($V55,Activos!$U$6:$U$1015,0)),IFERROR(INDEX($E$5:$E54,MATCH($V55,$U$5:$U54,0)),""))))</f>
        <v/>
      </c>
      <c r="F55" s="52"/>
      <c r="G55" s="51"/>
      <c r="H55" s="44"/>
      <c r="I55" s="53"/>
      <c r="J55" s="46"/>
      <c r="K55" s="46"/>
      <c r="L55" s="54"/>
      <c r="M55" s="54"/>
      <c r="N55" s="306" t="str">
        <f>IF(COUNTBLANK($V55),"",IFERROR(INDEX(Activos!$E$6:$E$1015,MATCH($V55,Activos!$U$6:$U$1015,0)),IFERROR(INDEX($N$5:$N54,MATCH($V55,$U$5:$U54,0)),"")))</f>
        <v/>
      </c>
      <c r="O55" s="256"/>
      <c r="P55" s="250"/>
      <c r="Q55" s="55">
        <v>0</v>
      </c>
      <c r="R55" s="48" t="b">
        <f>IF(COUNTBLANK($V55),FALSE,OR(IFERROR(MATCH(INDEX(Activos!$C$6:$C$1015,MATCH($V55,Activos!$U$6:$U$1015,0)),$AH$22:$AH$25,0),FALSE),IFERROR(MATCH(INDEX($E$5:$E54,MATCH($V55,$V$5:$V54,0)),$AH$22:$AH$25,0),FALSE)))</f>
        <v>0</v>
      </c>
      <c r="S55" s="48" t="b">
        <f>OR(IFERROR(MATCH($V55,Activos!$U$6:$U$1015,0),FALSE),IFERROR(MATCH($V55,$V$5:$V54,0),FALSE))</f>
        <v>1</v>
      </c>
      <c r="T55" s="48" t="str">
        <f t="shared" si="1"/>
        <v/>
      </c>
      <c r="U55" s="48" t="str">
        <f>IF(AND(ISERROR(MATCH($V55,Activos!$U$6:$U$1015,0)),ISERROR(MATCH($V55,$U$5:$U54,0))),$V55,"")</f>
        <v/>
      </c>
      <c r="V55" s="48" t="str">
        <f t="shared" si="2"/>
        <v/>
      </c>
      <c r="W55" s="48" t="b">
        <f>IF(OR(COUNTBLANK($E55),COUNTBLANK($V55)),FALSE,IF(ISERROR(MATCH($V55,Activos!$U$6:$U$1015,0)),FALSE,IF(ISERROR(MATCH(INDEX(Activos!$C$6:$C$1015,MATCH($V55,Activos!$U$6:$U$1015,0)),$AH$22:$AH$25,0)),ISERROR(MATCH($E55,$AH$26:$AH$31,0)),ISERROR(MATCH($E55,$AH$22:$AH$25,0)))))</f>
        <v>0</v>
      </c>
      <c r="X55" s="48" t="b">
        <f>IF(OR(COUNTBLANK($E55),COUNTBLANK($V55)),FALSE,IF(ISERROR(MATCH($V55,V$5:$V54,0)),FALSE,IF(ISERROR(MATCH(INDEX($E$6:$E$1015,MATCH($V55,$V$6:$V$1015,0)),$AH$22:$AH$25,0)),ISERROR(MATCH($E55,$AH$26:$AH$31,0)),ISERROR(MATCH($E55,$AH$22:$AH$25,0)))))</f>
        <v>0</v>
      </c>
      <c r="Y55" s="48" t="b">
        <f t="shared" si="3"/>
        <v>0</v>
      </c>
    </row>
    <row r="56" spans="1:25" ht="15.95" customHeight="1" x14ac:dyDescent="0.2">
      <c r="A56" s="1">
        <f t="shared" si="4"/>
        <v>51</v>
      </c>
      <c r="B56" s="257">
        <v>45459</v>
      </c>
      <c r="C56" s="50" t="s">
        <v>13</v>
      </c>
      <c r="D56" s="51" t="s">
        <v>17</v>
      </c>
      <c r="E56" s="42" t="str">
        <f>IF(COUNTBLANK($V56),"",IF($U56&lt;&gt;"","Ingresar Categoria!",IFERROR(INDEX(Activos!$C$6:$C$1015,MATCH($V56,Activos!$U$6:$U$1015,0)),IFERROR(INDEX($E$5:$E55,MATCH($V56,$U$5:$U55,0)),""))))</f>
        <v/>
      </c>
      <c r="F56" s="52"/>
      <c r="G56" s="51"/>
      <c r="H56" s="44"/>
      <c r="I56" s="53"/>
      <c r="J56" s="46"/>
      <c r="K56" s="46"/>
      <c r="L56" s="54"/>
      <c r="M56" s="54"/>
      <c r="N56" s="306" t="str">
        <f>IF(COUNTBLANK($V56),"",IFERROR(INDEX(Activos!$E$6:$E$1015,MATCH($V56,Activos!$U$6:$U$1015,0)),IFERROR(INDEX($N$5:$N55,MATCH($V56,$U$5:$U55,0)),"")))</f>
        <v/>
      </c>
      <c r="O56" s="256"/>
      <c r="P56" s="250"/>
      <c r="Q56" s="55">
        <v>0</v>
      </c>
      <c r="R56" s="48" t="b">
        <f>IF(COUNTBLANK($V56),FALSE,OR(IFERROR(MATCH(INDEX(Activos!$C$6:$C$1015,MATCH($V56,Activos!$U$6:$U$1015,0)),$AH$22:$AH$25,0),FALSE),IFERROR(MATCH(INDEX($E$5:$E55,MATCH($V56,$V$5:$V55,0)),$AH$22:$AH$25,0),FALSE)))</f>
        <v>0</v>
      </c>
      <c r="S56" s="48" t="b">
        <f>OR(IFERROR(MATCH($V56,Activos!$U$6:$U$1015,0),FALSE),IFERROR(MATCH($V56,$V$5:$V55,0),FALSE))</f>
        <v>1</v>
      </c>
      <c r="T56" s="48" t="str">
        <f t="shared" si="1"/>
        <v/>
      </c>
      <c r="U56" s="48" t="str">
        <f>IF(AND(ISERROR(MATCH($V56,Activos!$U$6:$U$1015,0)),ISERROR(MATCH($V56,$U$5:$U55,0))),$V56,"")</f>
        <v/>
      </c>
      <c r="V56" s="48" t="str">
        <f t="shared" si="2"/>
        <v/>
      </c>
      <c r="W56" s="48" t="b">
        <f>IF(OR(COUNTBLANK($E56),COUNTBLANK($V56)),FALSE,IF(ISERROR(MATCH($V56,Activos!$U$6:$U$1015,0)),FALSE,IF(ISERROR(MATCH(INDEX(Activos!$C$6:$C$1015,MATCH($V56,Activos!$U$6:$U$1015,0)),$AH$22:$AH$25,0)),ISERROR(MATCH($E56,$AH$26:$AH$31,0)),ISERROR(MATCH($E56,$AH$22:$AH$25,0)))))</f>
        <v>0</v>
      </c>
      <c r="X56" s="48" t="b">
        <f>IF(OR(COUNTBLANK($E56),COUNTBLANK($V56)),FALSE,IF(ISERROR(MATCH($V56,V$5:$V55,0)),FALSE,IF(ISERROR(MATCH(INDEX($E$6:$E$1015,MATCH($V56,$V$6:$V$1015,0)),$AH$22:$AH$25,0)),ISERROR(MATCH($E56,$AH$26:$AH$31,0)),ISERROR(MATCH($E56,$AH$22:$AH$25,0)))))</f>
        <v>0</v>
      </c>
      <c r="Y56" s="48" t="b">
        <f t="shared" si="3"/>
        <v>0</v>
      </c>
    </row>
    <row r="57" spans="1:25" ht="15.95" customHeight="1" x14ac:dyDescent="0.2">
      <c r="A57" s="1">
        <f t="shared" si="4"/>
        <v>52</v>
      </c>
      <c r="B57" s="257">
        <v>45459</v>
      </c>
      <c r="C57" s="50" t="s">
        <v>13</v>
      </c>
      <c r="D57" s="51" t="s">
        <v>17</v>
      </c>
      <c r="E57" s="42" t="str">
        <f>IF(COUNTBLANK($V57),"",IF($U57&lt;&gt;"","Ingresar Categoria!",IFERROR(INDEX(Activos!$C$6:$C$1015,MATCH($V57,Activos!$U$6:$U$1015,0)),IFERROR(INDEX($E$5:$E56,MATCH($V57,$U$5:$U56,0)),""))))</f>
        <v/>
      </c>
      <c r="F57" s="52"/>
      <c r="G57" s="51"/>
      <c r="H57" s="44"/>
      <c r="I57" s="53"/>
      <c r="J57" s="46"/>
      <c r="K57" s="46"/>
      <c r="L57" s="54"/>
      <c r="M57" s="54"/>
      <c r="N57" s="306" t="str">
        <f>IF(COUNTBLANK($V57),"",IFERROR(INDEX(Activos!$E$6:$E$1015,MATCH($V57,Activos!$U$6:$U$1015,0)),IFERROR(INDEX($N$5:$N56,MATCH($V57,$U$5:$U56,0)),"")))</f>
        <v/>
      </c>
      <c r="O57" s="256"/>
      <c r="P57" s="250"/>
      <c r="Q57" s="55">
        <v>0</v>
      </c>
      <c r="R57" s="48" t="b">
        <f>IF(COUNTBLANK($V57),FALSE,OR(IFERROR(MATCH(INDEX(Activos!$C$6:$C$1015,MATCH($V57,Activos!$U$6:$U$1015,0)),$AH$22:$AH$25,0),FALSE),IFERROR(MATCH(INDEX($E$5:$E56,MATCH($V57,$V$5:$V56,0)),$AH$22:$AH$25,0),FALSE)))</f>
        <v>0</v>
      </c>
      <c r="S57" s="48" t="b">
        <f>OR(IFERROR(MATCH($V57,Activos!$U$6:$U$1015,0),FALSE),IFERROR(MATCH($V57,$V$5:$V56,0),FALSE))</f>
        <v>1</v>
      </c>
      <c r="T57" s="48" t="str">
        <f t="shared" si="1"/>
        <v/>
      </c>
      <c r="U57" s="48" t="str">
        <f>IF(AND(ISERROR(MATCH($V57,Activos!$U$6:$U$1015,0)),ISERROR(MATCH($V57,$U$5:$U56,0))),$V57,"")</f>
        <v/>
      </c>
      <c r="V57" s="48" t="str">
        <f t="shared" si="2"/>
        <v/>
      </c>
      <c r="W57" s="48" t="b">
        <f>IF(OR(COUNTBLANK($E57),COUNTBLANK($V57)),FALSE,IF(ISERROR(MATCH($V57,Activos!$U$6:$U$1015,0)),FALSE,IF(ISERROR(MATCH(INDEX(Activos!$C$6:$C$1015,MATCH($V57,Activos!$U$6:$U$1015,0)),$AH$22:$AH$25,0)),ISERROR(MATCH($E57,$AH$26:$AH$31,0)),ISERROR(MATCH($E57,$AH$22:$AH$25,0)))))</f>
        <v>0</v>
      </c>
      <c r="X57" s="48" t="b">
        <f>IF(OR(COUNTBLANK($E57),COUNTBLANK($V57)),FALSE,IF(ISERROR(MATCH($V57,V$5:$V56,0)),FALSE,IF(ISERROR(MATCH(INDEX($E$6:$E$1015,MATCH($V57,$V$6:$V$1015,0)),$AH$22:$AH$25,0)),ISERROR(MATCH($E57,$AH$26:$AH$31,0)),ISERROR(MATCH($E57,$AH$22:$AH$25,0)))))</f>
        <v>0</v>
      </c>
      <c r="Y57" s="48" t="b">
        <f t="shared" si="3"/>
        <v>0</v>
      </c>
    </row>
    <row r="58" spans="1:25" ht="15.95" customHeight="1" x14ac:dyDescent="0.2">
      <c r="A58" s="1">
        <f t="shared" si="4"/>
        <v>53</v>
      </c>
      <c r="B58" s="257">
        <v>45459</v>
      </c>
      <c r="C58" s="50" t="s">
        <v>13</v>
      </c>
      <c r="D58" s="51" t="s">
        <v>17</v>
      </c>
      <c r="E58" s="42" t="str">
        <f>IF(COUNTBLANK($V58),"",IF($U58&lt;&gt;"","Ingresar Categoria!",IFERROR(INDEX(Activos!$C$6:$C$1015,MATCH($V58,Activos!$U$6:$U$1015,0)),IFERROR(INDEX($E$5:$E57,MATCH($V58,$U$5:$U57,0)),""))))</f>
        <v/>
      </c>
      <c r="F58" s="52"/>
      <c r="G58" s="51"/>
      <c r="H58" s="44"/>
      <c r="I58" s="53"/>
      <c r="J58" s="46"/>
      <c r="K58" s="46"/>
      <c r="L58" s="54"/>
      <c r="M58" s="54"/>
      <c r="N58" s="306" t="str">
        <f>IF(COUNTBLANK($V58),"",IFERROR(INDEX(Activos!$E$6:$E$1015,MATCH($V58,Activos!$U$6:$U$1015,0)),IFERROR(INDEX($N$5:$N57,MATCH($V58,$U$5:$U57,0)),"")))</f>
        <v/>
      </c>
      <c r="O58" s="256"/>
      <c r="P58" s="250"/>
      <c r="Q58" s="55">
        <v>0</v>
      </c>
      <c r="R58" s="48" t="b">
        <f>IF(COUNTBLANK($V58),FALSE,OR(IFERROR(MATCH(INDEX(Activos!$C$6:$C$1015,MATCH($V58,Activos!$U$6:$U$1015,0)),$AH$22:$AH$25,0),FALSE),IFERROR(MATCH(INDEX($E$5:$E57,MATCH($V58,$V$5:$V57,0)),$AH$22:$AH$25,0),FALSE)))</f>
        <v>0</v>
      </c>
      <c r="S58" s="48" t="b">
        <f>OR(IFERROR(MATCH($V58,Activos!$U$6:$U$1015,0),FALSE),IFERROR(MATCH($V58,$V$5:$V57,0),FALSE))</f>
        <v>1</v>
      </c>
      <c r="T58" s="48" t="str">
        <f t="shared" si="1"/>
        <v/>
      </c>
      <c r="U58" s="48" t="str">
        <f>IF(AND(ISERROR(MATCH($V58,Activos!$U$6:$U$1015,0)),ISERROR(MATCH($V58,$U$5:$U57,0))),$V58,"")</f>
        <v/>
      </c>
      <c r="V58" s="48" t="str">
        <f t="shared" si="2"/>
        <v/>
      </c>
      <c r="W58" s="48" t="b">
        <f>IF(OR(COUNTBLANK($E58),COUNTBLANK($V58)),FALSE,IF(ISERROR(MATCH($V58,Activos!$U$6:$U$1015,0)),FALSE,IF(ISERROR(MATCH(INDEX(Activos!$C$6:$C$1015,MATCH($V58,Activos!$U$6:$U$1015,0)),$AH$22:$AH$25,0)),ISERROR(MATCH($E58,$AH$26:$AH$31,0)),ISERROR(MATCH($E58,$AH$22:$AH$25,0)))))</f>
        <v>0</v>
      </c>
      <c r="X58" s="48" t="b">
        <f>IF(OR(COUNTBLANK($E58),COUNTBLANK($V58)),FALSE,IF(ISERROR(MATCH($V58,V$5:$V57,0)),FALSE,IF(ISERROR(MATCH(INDEX($E$6:$E$1015,MATCH($V58,$V$6:$V$1015,0)),$AH$22:$AH$25,0)),ISERROR(MATCH($E58,$AH$26:$AH$31,0)),ISERROR(MATCH($E58,$AH$22:$AH$25,0)))))</f>
        <v>0</v>
      </c>
      <c r="Y58" s="48" t="b">
        <f t="shared" si="3"/>
        <v>0</v>
      </c>
    </row>
    <row r="59" spans="1:25" ht="15.95" customHeight="1" x14ac:dyDescent="0.2">
      <c r="A59" s="1">
        <f t="shared" si="4"/>
        <v>54</v>
      </c>
      <c r="B59" s="257">
        <v>45459</v>
      </c>
      <c r="C59" s="50" t="s">
        <v>13</v>
      </c>
      <c r="D59" s="51" t="s">
        <v>17</v>
      </c>
      <c r="E59" s="42" t="str">
        <f>IF(COUNTBLANK($V59),"",IF($U59&lt;&gt;"","Ingresar Categoria!",IFERROR(INDEX(Activos!$C$6:$C$1015,MATCH($V59,Activos!$U$6:$U$1015,0)),IFERROR(INDEX($E$5:$E58,MATCH($V59,$U$5:$U58,0)),""))))</f>
        <v/>
      </c>
      <c r="F59" s="52"/>
      <c r="G59" s="51"/>
      <c r="H59" s="44"/>
      <c r="I59" s="53"/>
      <c r="J59" s="46"/>
      <c r="K59" s="46"/>
      <c r="L59" s="54"/>
      <c r="M59" s="54"/>
      <c r="N59" s="306" t="str">
        <f>IF(COUNTBLANK($V59),"",IFERROR(INDEX(Activos!$E$6:$E$1015,MATCH($V59,Activos!$U$6:$U$1015,0)),IFERROR(INDEX($N$5:$N58,MATCH($V59,$U$5:$U58,0)),"")))</f>
        <v/>
      </c>
      <c r="O59" s="256"/>
      <c r="P59" s="250"/>
      <c r="Q59" s="55">
        <v>0</v>
      </c>
      <c r="R59" s="48" t="b">
        <f>IF(COUNTBLANK($V59),FALSE,OR(IFERROR(MATCH(INDEX(Activos!$C$6:$C$1015,MATCH($V59,Activos!$U$6:$U$1015,0)),$AH$22:$AH$25,0),FALSE),IFERROR(MATCH(INDEX($E$5:$E58,MATCH($V59,$V$5:$V58,0)),$AH$22:$AH$25,0),FALSE)))</f>
        <v>0</v>
      </c>
      <c r="S59" s="48" t="b">
        <f>OR(IFERROR(MATCH($V59,Activos!$U$6:$U$1015,0),FALSE),IFERROR(MATCH($V59,$V$5:$V58,0),FALSE))</f>
        <v>1</v>
      </c>
      <c r="T59" s="48" t="str">
        <f t="shared" si="1"/>
        <v/>
      </c>
      <c r="U59" s="48" t="str">
        <f>IF(AND(ISERROR(MATCH($V59,Activos!$U$6:$U$1015,0)),ISERROR(MATCH($V59,$U$5:$U58,0))),$V59,"")</f>
        <v/>
      </c>
      <c r="V59" s="48" t="str">
        <f t="shared" si="2"/>
        <v/>
      </c>
      <c r="W59" s="48" t="b">
        <f>IF(OR(COUNTBLANK($E59),COUNTBLANK($V59)),FALSE,IF(ISERROR(MATCH($V59,Activos!$U$6:$U$1015,0)),FALSE,IF(ISERROR(MATCH(INDEX(Activos!$C$6:$C$1015,MATCH($V59,Activos!$U$6:$U$1015,0)),$AH$22:$AH$25,0)),ISERROR(MATCH($E59,$AH$26:$AH$31,0)),ISERROR(MATCH($E59,$AH$22:$AH$25,0)))))</f>
        <v>0</v>
      </c>
      <c r="X59" s="48" t="b">
        <f>IF(OR(COUNTBLANK($E59),COUNTBLANK($V59)),FALSE,IF(ISERROR(MATCH($V59,V$5:$V58,0)),FALSE,IF(ISERROR(MATCH(INDEX($E$6:$E$1015,MATCH($V59,$V$6:$V$1015,0)),$AH$22:$AH$25,0)),ISERROR(MATCH($E59,$AH$26:$AH$31,0)),ISERROR(MATCH($E59,$AH$22:$AH$25,0)))))</f>
        <v>0</v>
      </c>
      <c r="Y59" s="48" t="b">
        <f t="shared" si="3"/>
        <v>0</v>
      </c>
    </row>
    <row r="60" spans="1:25" ht="15.95" customHeight="1" x14ac:dyDescent="0.2">
      <c r="A60" s="1">
        <f t="shared" si="4"/>
        <v>55</v>
      </c>
      <c r="B60" s="257">
        <v>45459</v>
      </c>
      <c r="C60" s="50" t="s">
        <v>13</v>
      </c>
      <c r="D60" s="51" t="s">
        <v>17</v>
      </c>
      <c r="E60" s="42" t="str">
        <f>IF(COUNTBLANK($V60),"",IF($U60&lt;&gt;"","Ingresar Categoria!",IFERROR(INDEX(Activos!$C$6:$C$1015,MATCH($V60,Activos!$U$6:$U$1015,0)),IFERROR(INDEX($E$5:$E59,MATCH($V60,$U$5:$U59,0)),""))))</f>
        <v/>
      </c>
      <c r="F60" s="52"/>
      <c r="G60" s="51"/>
      <c r="H60" s="44"/>
      <c r="I60" s="53"/>
      <c r="J60" s="46"/>
      <c r="K60" s="46"/>
      <c r="L60" s="54"/>
      <c r="M60" s="54"/>
      <c r="N60" s="306" t="str">
        <f>IF(COUNTBLANK($V60),"",IFERROR(INDEX(Activos!$E$6:$E$1015,MATCH($V60,Activos!$U$6:$U$1015,0)),IFERROR(INDEX($N$5:$N59,MATCH($V60,$U$5:$U59,0)),"")))</f>
        <v/>
      </c>
      <c r="O60" s="256"/>
      <c r="P60" s="250"/>
      <c r="Q60" s="55">
        <v>0</v>
      </c>
      <c r="R60" s="48" t="b">
        <f>IF(COUNTBLANK($V60),FALSE,OR(IFERROR(MATCH(INDEX(Activos!$C$6:$C$1015,MATCH($V60,Activos!$U$6:$U$1015,0)),$AH$22:$AH$25,0),FALSE),IFERROR(MATCH(INDEX($E$5:$E59,MATCH($V60,$V$5:$V59,0)),$AH$22:$AH$25,0),FALSE)))</f>
        <v>0</v>
      </c>
      <c r="S60" s="48" t="b">
        <f>OR(IFERROR(MATCH($V60,Activos!$U$6:$U$1015,0),FALSE),IFERROR(MATCH($V60,$V$5:$V59,0),FALSE))</f>
        <v>1</v>
      </c>
      <c r="T60" s="48" t="str">
        <f t="shared" si="1"/>
        <v/>
      </c>
      <c r="U60" s="48" t="str">
        <f>IF(AND(ISERROR(MATCH($V60,Activos!$U$6:$U$1015,0)),ISERROR(MATCH($V60,$U$5:$U59,0))),$V60,"")</f>
        <v/>
      </c>
      <c r="V60" s="48" t="str">
        <f t="shared" si="2"/>
        <v/>
      </c>
      <c r="W60" s="48" t="b">
        <f>IF(OR(COUNTBLANK($E60),COUNTBLANK($V60)),FALSE,IF(ISERROR(MATCH($V60,Activos!$U$6:$U$1015,0)),FALSE,IF(ISERROR(MATCH(INDEX(Activos!$C$6:$C$1015,MATCH($V60,Activos!$U$6:$U$1015,0)),$AH$22:$AH$25,0)),ISERROR(MATCH($E60,$AH$26:$AH$31,0)),ISERROR(MATCH($E60,$AH$22:$AH$25,0)))))</f>
        <v>0</v>
      </c>
      <c r="X60" s="48" t="b">
        <f>IF(OR(COUNTBLANK($E60),COUNTBLANK($V60)),FALSE,IF(ISERROR(MATCH($V60,V$5:$V59,0)),FALSE,IF(ISERROR(MATCH(INDEX($E$6:$E$1015,MATCH($V60,$V$6:$V$1015,0)),$AH$22:$AH$25,0)),ISERROR(MATCH($E60,$AH$26:$AH$31,0)),ISERROR(MATCH($E60,$AH$22:$AH$25,0)))))</f>
        <v>0</v>
      </c>
      <c r="Y60" s="48" t="b">
        <f t="shared" si="3"/>
        <v>0</v>
      </c>
    </row>
    <row r="61" spans="1:25" ht="15.95" customHeight="1" x14ac:dyDescent="0.2">
      <c r="A61" s="1">
        <f t="shared" si="4"/>
        <v>56</v>
      </c>
      <c r="B61" s="257">
        <v>45459</v>
      </c>
      <c r="C61" s="50" t="s">
        <v>13</v>
      </c>
      <c r="D61" s="51" t="s">
        <v>17</v>
      </c>
      <c r="E61" s="42" t="str">
        <f>IF(COUNTBLANK($V61),"",IF($U61&lt;&gt;"","Ingresar Categoria!",IFERROR(INDEX(Activos!$C$6:$C$1015,MATCH($V61,Activos!$U$6:$U$1015,0)),IFERROR(INDEX($E$5:$E60,MATCH($V61,$U$5:$U60,0)),""))))</f>
        <v/>
      </c>
      <c r="F61" s="52"/>
      <c r="G61" s="51"/>
      <c r="H61" s="44"/>
      <c r="I61" s="53"/>
      <c r="J61" s="46"/>
      <c r="K61" s="46"/>
      <c r="L61" s="54"/>
      <c r="M61" s="54"/>
      <c r="N61" s="306" t="str">
        <f>IF(COUNTBLANK($V61),"",IFERROR(INDEX(Activos!$E$6:$E$1015,MATCH($V61,Activos!$U$6:$U$1015,0)),IFERROR(INDEX($N$5:$N60,MATCH($V61,$U$5:$U60,0)),"")))</f>
        <v/>
      </c>
      <c r="O61" s="256"/>
      <c r="P61" s="250"/>
      <c r="Q61" s="55">
        <v>0</v>
      </c>
      <c r="R61" s="48" t="b">
        <f>IF(COUNTBLANK($V61),FALSE,OR(IFERROR(MATCH(INDEX(Activos!$C$6:$C$1015,MATCH($V61,Activos!$U$6:$U$1015,0)),$AH$22:$AH$25,0),FALSE),IFERROR(MATCH(INDEX($E$5:$E60,MATCH($V61,$V$5:$V60,0)),$AH$22:$AH$25,0),FALSE)))</f>
        <v>0</v>
      </c>
      <c r="S61" s="48" t="b">
        <f>OR(IFERROR(MATCH($V61,Activos!$U$6:$U$1015,0),FALSE),IFERROR(MATCH($V61,$V$5:$V60,0),FALSE))</f>
        <v>1</v>
      </c>
      <c r="T61" s="48" t="str">
        <f t="shared" si="1"/>
        <v/>
      </c>
      <c r="U61" s="48" t="str">
        <f>IF(AND(ISERROR(MATCH($V61,Activos!$U$6:$U$1015,0)),ISERROR(MATCH($V61,$U$5:$U60,0))),$V61,"")</f>
        <v/>
      </c>
      <c r="V61" s="48" t="str">
        <f t="shared" si="2"/>
        <v/>
      </c>
      <c r="W61" s="48" t="b">
        <f>IF(OR(COUNTBLANK($E61),COUNTBLANK($V61)),FALSE,IF(ISERROR(MATCH($V61,Activos!$U$6:$U$1015,0)),FALSE,IF(ISERROR(MATCH(INDEX(Activos!$C$6:$C$1015,MATCH($V61,Activos!$U$6:$U$1015,0)),$AH$22:$AH$25,0)),ISERROR(MATCH($E61,$AH$26:$AH$31,0)),ISERROR(MATCH($E61,$AH$22:$AH$25,0)))))</f>
        <v>0</v>
      </c>
      <c r="X61" s="48" t="b">
        <f>IF(OR(COUNTBLANK($E61),COUNTBLANK($V61)),FALSE,IF(ISERROR(MATCH($V61,V$5:$V60,0)),FALSE,IF(ISERROR(MATCH(INDEX($E$6:$E$1015,MATCH($V61,$V$6:$V$1015,0)),$AH$22:$AH$25,0)),ISERROR(MATCH($E61,$AH$26:$AH$31,0)),ISERROR(MATCH($E61,$AH$22:$AH$25,0)))))</f>
        <v>0</v>
      </c>
      <c r="Y61" s="48" t="b">
        <f t="shared" si="3"/>
        <v>0</v>
      </c>
    </row>
    <row r="62" spans="1:25" ht="15.95" customHeight="1" x14ac:dyDescent="0.2">
      <c r="A62" s="1">
        <f t="shared" si="4"/>
        <v>57</v>
      </c>
      <c r="B62" s="257">
        <v>45459</v>
      </c>
      <c r="C62" s="50" t="s">
        <v>13</v>
      </c>
      <c r="D62" s="51" t="s">
        <v>17</v>
      </c>
      <c r="E62" s="42" t="str">
        <f>IF(COUNTBLANK($V62),"",IF($U62&lt;&gt;"","Ingresar Categoria!",IFERROR(INDEX(Activos!$C$6:$C$1015,MATCH($V62,Activos!$U$6:$U$1015,0)),IFERROR(INDEX($E$5:$E61,MATCH($V62,$U$5:$U61,0)),""))))</f>
        <v/>
      </c>
      <c r="F62" s="52"/>
      <c r="G62" s="51"/>
      <c r="H62" s="44"/>
      <c r="I62" s="53"/>
      <c r="J62" s="46"/>
      <c r="K62" s="46"/>
      <c r="L62" s="54"/>
      <c r="M62" s="54"/>
      <c r="N62" s="306" t="str">
        <f>IF(COUNTBLANK($V62),"",IFERROR(INDEX(Activos!$E$6:$E$1015,MATCH($V62,Activos!$U$6:$U$1015,0)),IFERROR(INDEX($N$5:$N61,MATCH($V62,$U$5:$U61,0)),"")))</f>
        <v/>
      </c>
      <c r="O62" s="256"/>
      <c r="P62" s="250"/>
      <c r="Q62" s="55">
        <v>0</v>
      </c>
      <c r="R62" s="48" t="b">
        <f>IF(COUNTBLANK($V62),FALSE,OR(IFERROR(MATCH(INDEX(Activos!$C$6:$C$1015,MATCH($V62,Activos!$U$6:$U$1015,0)),$AH$22:$AH$25,0),FALSE),IFERROR(MATCH(INDEX($E$5:$E61,MATCH($V62,$V$5:$V61,0)),$AH$22:$AH$25,0),FALSE)))</f>
        <v>0</v>
      </c>
      <c r="S62" s="48" t="b">
        <f>OR(IFERROR(MATCH($V62,Activos!$U$6:$U$1015,0),FALSE),IFERROR(MATCH($V62,$V$5:$V61,0),FALSE))</f>
        <v>1</v>
      </c>
      <c r="T62" s="48" t="str">
        <f t="shared" si="1"/>
        <v/>
      </c>
      <c r="U62" s="48" t="str">
        <f>IF(AND(ISERROR(MATCH($V62,Activos!$U$6:$U$1015,0)),ISERROR(MATCH($V62,$U$5:$U61,0))),$V62,"")</f>
        <v/>
      </c>
      <c r="V62" s="48" t="str">
        <f t="shared" si="2"/>
        <v/>
      </c>
      <c r="W62" s="48" t="b">
        <f>IF(OR(COUNTBLANK($E62),COUNTBLANK($V62)),FALSE,IF(ISERROR(MATCH($V62,Activos!$U$6:$U$1015,0)),FALSE,IF(ISERROR(MATCH(INDEX(Activos!$C$6:$C$1015,MATCH($V62,Activos!$U$6:$U$1015,0)),$AH$22:$AH$25,0)),ISERROR(MATCH($E62,$AH$26:$AH$31,0)),ISERROR(MATCH($E62,$AH$22:$AH$25,0)))))</f>
        <v>0</v>
      </c>
      <c r="X62" s="48" t="b">
        <f>IF(OR(COUNTBLANK($E62),COUNTBLANK($V62)),FALSE,IF(ISERROR(MATCH($V62,V$5:$V61,0)),FALSE,IF(ISERROR(MATCH(INDEX($E$6:$E$1015,MATCH($V62,$V$6:$V$1015,0)),$AH$22:$AH$25,0)),ISERROR(MATCH($E62,$AH$26:$AH$31,0)),ISERROR(MATCH($E62,$AH$22:$AH$25,0)))))</f>
        <v>0</v>
      </c>
      <c r="Y62" s="48" t="b">
        <f t="shared" si="3"/>
        <v>0</v>
      </c>
    </row>
    <row r="63" spans="1:25" ht="15.95" customHeight="1" x14ac:dyDescent="0.2">
      <c r="A63" s="1">
        <f t="shared" si="4"/>
        <v>58</v>
      </c>
      <c r="B63" s="257">
        <v>45459</v>
      </c>
      <c r="C63" s="50" t="s">
        <v>13</v>
      </c>
      <c r="D63" s="51" t="s">
        <v>17</v>
      </c>
      <c r="E63" s="42" t="str">
        <f>IF(COUNTBLANK($V63),"",IF($U63&lt;&gt;"","Ingresar Categoria!",IFERROR(INDEX(Activos!$C$6:$C$1015,MATCH($V63,Activos!$U$6:$U$1015,0)),IFERROR(INDEX($E$5:$E62,MATCH($V63,$U$5:$U62,0)),""))))</f>
        <v/>
      </c>
      <c r="F63" s="52"/>
      <c r="G63" s="51"/>
      <c r="H63" s="44"/>
      <c r="I63" s="53"/>
      <c r="J63" s="46"/>
      <c r="K63" s="46"/>
      <c r="L63" s="54"/>
      <c r="M63" s="54"/>
      <c r="N63" s="306" t="str">
        <f>IF(COUNTBLANK($V63),"",IFERROR(INDEX(Activos!$E$6:$E$1015,MATCH($V63,Activos!$U$6:$U$1015,0)),IFERROR(INDEX($N$5:$N62,MATCH($V63,$U$5:$U62,0)),"")))</f>
        <v/>
      </c>
      <c r="O63" s="256"/>
      <c r="P63" s="250"/>
      <c r="Q63" s="55">
        <v>0</v>
      </c>
      <c r="R63" s="48" t="b">
        <f>IF(COUNTBLANK($V63),FALSE,OR(IFERROR(MATCH(INDEX(Activos!$C$6:$C$1015,MATCH($V63,Activos!$U$6:$U$1015,0)),$AH$22:$AH$25,0),FALSE),IFERROR(MATCH(INDEX($E$5:$E62,MATCH($V63,$V$5:$V62,0)),$AH$22:$AH$25,0),FALSE)))</f>
        <v>0</v>
      </c>
      <c r="S63" s="48" t="b">
        <f>OR(IFERROR(MATCH($V63,Activos!$U$6:$U$1015,0),FALSE),IFERROR(MATCH($V63,$V$5:$V62,0),FALSE))</f>
        <v>1</v>
      </c>
      <c r="T63" s="48" t="str">
        <f t="shared" si="1"/>
        <v/>
      </c>
      <c r="U63" s="48" t="str">
        <f>IF(AND(ISERROR(MATCH($V63,Activos!$U$6:$U$1015,0)),ISERROR(MATCH($V63,$U$5:$U62,0))),$V63,"")</f>
        <v/>
      </c>
      <c r="V63" s="48" t="str">
        <f t="shared" si="2"/>
        <v/>
      </c>
      <c r="W63" s="48" t="b">
        <f>IF(OR(COUNTBLANK($E63),COUNTBLANK($V63)),FALSE,IF(ISERROR(MATCH($V63,Activos!$U$6:$U$1015,0)),FALSE,IF(ISERROR(MATCH(INDEX(Activos!$C$6:$C$1015,MATCH($V63,Activos!$U$6:$U$1015,0)),$AH$22:$AH$25,0)),ISERROR(MATCH($E63,$AH$26:$AH$31,0)),ISERROR(MATCH($E63,$AH$22:$AH$25,0)))))</f>
        <v>0</v>
      </c>
      <c r="X63" s="48" t="b">
        <f>IF(OR(COUNTBLANK($E63),COUNTBLANK($V63)),FALSE,IF(ISERROR(MATCH($V63,V$5:$V62,0)),FALSE,IF(ISERROR(MATCH(INDEX($E$6:$E$1015,MATCH($V63,$V$6:$V$1015,0)),$AH$22:$AH$25,0)),ISERROR(MATCH($E63,$AH$26:$AH$31,0)),ISERROR(MATCH($E63,$AH$22:$AH$25,0)))))</f>
        <v>0</v>
      </c>
      <c r="Y63" s="48" t="b">
        <f t="shared" si="3"/>
        <v>0</v>
      </c>
    </row>
    <row r="64" spans="1:25" ht="15.95" customHeight="1" x14ac:dyDescent="0.2">
      <c r="A64" s="1">
        <f t="shared" si="4"/>
        <v>59</v>
      </c>
      <c r="B64" s="257">
        <v>45459</v>
      </c>
      <c r="C64" s="50" t="s">
        <v>13</v>
      </c>
      <c r="D64" s="51" t="s">
        <v>17</v>
      </c>
      <c r="E64" s="42" t="str">
        <f>IF(COUNTBLANK($V64),"",IF($U64&lt;&gt;"","Ingresar Categoria!",IFERROR(INDEX(Activos!$C$6:$C$1015,MATCH($V64,Activos!$U$6:$U$1015,0)),IFERROR(INDEX($E$5:$E63,MATCH($V64,$U$5:$U63,0)),""))))</f>
        <v/>
      </c>
      <c r="F64" s="52"/>
      <c r="G64" s="51"/>
      <c r="H64" s="44"/>
      <c r="I64" s="53"/>
      <c r="J64" s="46"/>
      <c r="K64" s="46"/>
      <c r="L64" s="54"/>
      <c r="M64" s="54"/>
      <c r="N64" s="306" t="str">
        <f>IF(COUNTBLANK($V64),"",IFERROR(INDEX(Activos!$E$6:$E$1015,MATCH($V64,Activos!$U$6:$U$1015,0)),IFERROR(INDEX($N$5:$N63,MATCH($V64,$U$5:$U63,0)),"")))</f>
        <v/>
      </c>
      <c r="O64" s="256"/>
      <c r="P64" s="250"/>
      <c r="Q64" s="55">
        <v>0</v>
      </c>
      <c r="R64" s="48" t="b">
        <f>IF(COUNTBLANK($V64),FALSE,OR(IFERROR(MATCH(INDEX(Activos!$C$6:$C$1015,MATCH($V64,Activos!$U$6:$U$1015,0)),$AH$22:$AH$25,0),FALSE),IFERROR(MATCH(INDEX($E$5:$E63,MATCH($V64,$V$5:$V63,0)),$AH$22:$AH$25,0),FALSE)))</f>
        <v>0</v>
      </c>
      <c r="S64" s="48" t="b">
        <f>OR(IFERROR(MATCH($V64,Activos!$U$6:$U$1015,0),FALSE),IFERROR(MATCH($V64,$V$5:$V63,0),FALSE))</f>
        <v>1</v>
      </c>
      <c r="T64" s="48" t="str">
        <f t="shared" si="1"/>
        <v/>
      </c>
      <c r="U64" s="48" t="str">
        <f>IF(AND(ISERROR(MATCH($V64,Activos!$U$6:$U$1015,0)),ISERROR(MATCH($V64,$U$5:$U63,0))),$V64,"")</f>
        <v/>
      </c>
      <c r="V64" s="48" t="str">
        <f t="shared" si="2"/>
        <v/>
      </c>
      <c r="W64" s="48" t="b">
        <f>IF(OR(COUNTBLANK($E64),COUNTBLANK($V64)),FALSE,IF(ISERROR(MATCH($V64,Activos!$U$6:$U$1015,0)),FALSE,IF(ISERROR(MATCH(INDEX(Activos!$C$6:$C$1015,MATCH($V64,Activos!$U$6:$U$1015,0)),$AH$22:$AH$25,0)),ISERROR(MATCH($E64,$AH$26:$AH$31,0)),ISERROR(MATCH($E64,$AH$22:$AH$25,0)))))</f>
        <v>0</v>
      </c>
      <c r="X64" s="48" t="b">
        <f>IF(OR(COUNTBLANK($E64),COUNTBLANK($V64)),FALSE,IF(ISERROR(MATCH($V64,V$5:$V63,0)),FALSE,IF(ISERROR(MATCH(INDEX($E$6:$E$1015,MATCH($V64,$V$6:$V$1015,0)),$AH$22:$AH$25,0)),ISERROR(MATCH($E64,$AH$26:$AH$31,0)),ISERROR(MATCH($E64,$AH$22:$AH$25,0)))))</f>
        <v>0</v>
      </c>
      <c r="Y64" s="48" t="b">
        <f t="shared" si="3"/>
        <v>0</v>
      </c>
    </row>
    <row r="65" spans="1:25" ht="15.95" customHeight="1" x14ac:dyDescent="0.2">
      <c r="A65" s="1">
        <f t="shared" si="4"/>
        <v>60</v>
      </c>
      <c r="B65" s="257">
        <v>45459</v>
      </c>
      <c r="C65" s="50" t="s">
        <v>13</v>
      </c>
      <c r="D65" s="51" t="s">
        <v>17</v>
      </c>
      <c r="E65" s="42" t="str">
        <f>IF(COUNTBLANK($V65),"",IF($U65&lt;&gt;"","Ingresar Categoria!",IFERROR(INDEX(Activos!$C$6:$C$1015,MATCH($V65,Activos!$U$6:$U$1015,0)),IFERROR(INDEX($E$5:$E64,MATCH($V65,$U$5:$U64,0)),""))))</f>
        <v/>
      </c>
      <c r="F65" s="52"/>
      <c r="G65" s="51"/>
      <c r="H65" s="44"/>
      <c r="I65" s="53"/>
      <c r="J65" s="46"/>
      <c r="K65" s="46"/>
      <c r="L65" s="54"/>
      <c r="M65" s="54"/>
      <c r="N65" s="306" t="str">
        <f>IF(COUNTBLANK($V65),"",IFERROR(INDEX(Activos!$E$6:$E$1015,MATCH($V65,Activos!$U$6:$U$1015,0)),IFERROR(INDEX($N$5:$N64,MATCH($V65,$U$5:$U64,0)),"")))</f>
        <v/>
      </c>
      <c r="O65" s="256"/>
      <c r="P65" s="250"/>
      <c r="Q65" s="55">
        <v>0</v>
      </c>
      <c r="R65" s="48" t="b">
        <f>IF(COUNTBLANK($V65),FALSE,OR(IFERROR(MATCH(INDEX(Activos!$C$6:$C$1015,MATCH($V65,Activos!$U$6:$U$1015,0)),$AH$22:$AH$25,0),FALSE),IFERROR(MATCH(INDEX($E$5:$E64,MATCH($V65,$V$5:$V64,0)),$AH$22:$AH$25,0),FALSE)))</f>
        <v>0</v>
      </c>
      <c r="S65" s="48" t="b">
        <f>OR(IFERROR(MATCH($V65,Activos!$U$6:$U$1015,0),FALSE),IFERROR(MATCH($V65,$V$5:$V64,0),FALSE))</f>
        <v>1</v>
      </c>
      <c r="T65" s="48" t="str">
        <f t="shared" si="1"/>
        <v/>
      </c>
      <c r="U65" s="48" t="str">
        <f>IF(AND(ISERROR(MATCH($V65,Activos!$U$6:$U$1015,0)),ISERROR(MATCH($V65,$U$5:$U64,0))),$V65,"")</f>
        <v/>
      </c>
      <c r="V65" s="48" t="str">
        <f t="shared" si="2"/>
        <v/>
      </c>
      <c r="W65" s="48" t="b">
        <f>IF(OR(COUNTBLANK($E65),COUNTBLANK($V65)),FALSE,IF(ISERROR(MATCH($V65,Activos!$U$6:$U$1015,0)),FALSE,IF(ISERROR(MATCH(INDEX(Activos!$C$6:$C$1015,MATCH($V65,Activos!$U$6:$U$1015,0)),$AH$22:$AH$25,0)),ISERROR(MATCH($E65,$AH$26:$AH$31,0)),ISERROR(MATCH($E65,$AH$22:$AH$25,0)))))</f>
        <v>0</v>
      </c>
      <c r="X65" s="48" t="b">
        <f>IF(OR(COUNTBLANK($E65),COUNTBLANK($V65)),FALSE,IF(ISERROR(MATCH($V65,V$5:$V64,0)),FALSE,IF(ISERROR(MATCH(INDEX($E$6:$E$1015,MATCH($V65,$V$6:$V$1015,0)),$AH$22:$AH$25,0)),ISERROR(MATCH($E65,$AH$26:$AH$31,0)),ISERROR(MATCH($E65,$AH$22:$AH$25,0)))))</f>
        <v>0</v>
      </c>
      <c r="Y65" s="48" t="b">
        <f t="shared" si="3"/>
        <v>0</v>
      </c>
    </row>
    <row r="66" spans="1:25" ht="15.95" customHeight="1" x14ac:dyDescent="0.2">
      <c r="A66" s="1">
        <f t="shared" si="4"/>
        <v>61</v>
      </c>
      <c r="B66" s="257">
        <v>45459</v>
      </c>
      <c r="C66" s="50" t="s">
        <v>13</v>
      </c>
      <c r="D66" s="51" t="s">
        <v>17</v>
      </c>
      <c r="E66" s="42" t="str">
        <f>IF(COUNTBLANK($V66),"",IF($U66&lt;&gt;"","Ingresar Categoria!",IFERROR(INDEX(Activos!$C$6:$C$1015,MATCH($V66,Activos!$U$6:$U$1015,0)),IFERROR(INDEX($E$5:$E65,MATCH($V66,$U$5:$U65,0)),""))))</f>
        <v/>
      </c>
      <c r="F66" s="52"/>
      <c r="G66" s="51"/>
      <c r="H66" s="44"/>
      <c r="I66" s="53"/>
      <c r="J66" s="46"/>
      <c r="K66" s="46"/>
      <c r="L66" s="54"/>
      <c r="M66" s="54"/>
      <c r="N66" s="306" t="str">
        <f>IF(COUNTBLANK($V66),"",IFERROR(INDEX(Activos!$E$6:$E$1015,MATCH($V66,Activos!$U$6:$U$1015,0)),IFERROR(INDEX($N$5:$N65,MATCH($V66,$U$5:$U65,0)),"")))</f>
        <v/>
      </c>
      <c r="O66" s="256"/>
      <c r="P66" s="250"/>
      <c r="Q66" s="55">
        <v>0</v>
      </c>
      <c r="R66" s="48" t="b">
        <f>IF(COUNTBLANK($V66),FALSE,OR(IFERROR(MATCH(INDEX(Activos!$C$6:$C$1015,MATCH($V66,Activos!$U$6:$U$1015,0)),$AH$22:$AH$25,0),FALSE),IFERROR(MATCH(INDEX($E$5:$E65,MATCH($V66,$V$5:$V65,0)),$AH$22:$AH$25,0),FALSE)))</f>
        <v>0</v>
      </c>
      <c r="S66" s="48" t="b">
        <f>OR(IFERROR(MATCH($V66,Activos!$U$6:$U$1015,0),FALSE),IFERROR(MATCH($V66,$V$5:$V65,0),FALSE))</f>
        <v>1</v>
      </c>
      <c r="T66" s="48" t="str">
        <f t="shared" si="1"/>
        <v/>
      </c>
      <c r="U66" s="48" t="str">
        <f>IF(AND(ISERROR(MATCH($V66,Activos!$U$6:$U$1015,0)),ISERROR(MATCH($V66,$U$5:$U65,0))),$V66,"")</f>
        <v/>
      </c>
      <c r="V66" s="48" t="str">
        <f t="shared" si="2"/>
        <v/>
      </c>
      <c r="W66" s="48" t="b">
        <f>IF(OR(COUNTBLANK($E66),COUNTBLANK($V66)),FALSE,IF(ISERROR(MATCH($V66,Activos!$U$6:$U$1015,0)),FALSE,IF(ISERROR(MATCH(INDEX(Activos!$C$6:$C$1015,MATCH($V66,Activos!$U$6:$U$1015,0)),$AH$22:$AH$25,0)),ISERROR(MATCH($E66,$AH$26:$AH$31,0)),ISERROR(MATCH($E66,$AH$22:$AH$25,0)))))</f>
        <v>0</v>
      </c>
      <c r="X66" s="48" t="b">
        <f>IF(OR(COUNTBLANK($E66),COUNTBLANK($V66)),FALSE,IF(ISERROR(MATCH($V66,V$5:$V65,0)),FALSE,IF(ISERROR(MATCH(INDEX($E$6:$E$1015,MATCH($V66,$V$6:$V$1015,0)),$AH$22:$AH$25,0)),ISERROR(MATCH($E66,$AH$26:$AH$31,0)),ISERROR(MATCH($E66,$AH$22:$AH$25,0)))))</f>
        <v>0</v>
      </c>
      <c r="Y66" s="48" t="b">
        <f t="shared" si="3"/>
        <v>0</v>
      </c>
    </row>
    <row r="67" spans="1:25" ht="15.95" customHeight="1" x14ac:dyDescent="0.2">
      <c r="A67" s="1">
        <f t="shared" si="4"/>
        <v>62</v>
      </c>
      <c r="B67" s="257">
        <v>45459</v>
      </c>
      <c r="C67" s="50" t="s">
        <v>13</v>
      </c>
      <c r="D67" s="51" t="s">
        <v>17</v>
      </c>
      <c r="E67" s="42" t="str">
        <f>IF(COUNTBLANK($V67),"",IF($U67&lt;&gt;"","Ingresar Categoria!",IFERROR(INDEX(Activos!$C$6:$C$1015,MATCH($V67,Activos!$U$6:$U$1015,0)),IFERROR(INDEX($E$5:$E66,MATCH($V67,$U$5:$U66,0)),""))))</f>
        <v/>
      </c>
      <c r="F67" s="52"/>
      <c r="G67" s="51"/>
      <c r="H67" s="44"/>
      <c r="I67" s="53"/>
      <c r="J67" s="46"/>
      <c r="K67" s="46"/>
      <c r="L67" s="54"/>
      <c r="M67" s="54"/>
      <c r="N67" s="306" t="str">
        <f>IF(COUNTBLANK($V67),"",IFERROR(INDEX(Activos!$E$6:$E$1015,MATCH($V67,Activos!$U$6:$U$1015,0)),IFERROR(INDEX($N$5:$N66,MATCH($V67,$U$5:$U66,0)),"")))</f>
        <v/>
      </c>
      <c r="O67" s="256"/>
      <c r="P67" s="250"/>
      <c r="Q67" s="55">
        <v>0</v>
      </c>
      <c r="R67" s="48" t="b">
        <f>IF(COUNTBLANK($V67),FALSE,OR(IFERROR(MATCH(INDEX(Activos!$C$6:$C$1015,MATCH($V67,Activos!$U$6:$U$1015,0)),$AH$22:$AH$25,0),FALSE),IFERROR(MATCH(INDEX($E$5:$E66,MATCH($V67,$V$5:$V66,0)),$AH$22:$AH$25,0),FALSE)))</f>
        <v>0</v>
      </c>
      <c r="S67" s="48" t="b">
        <f>OR(IFERROR(MATCH($V67,Activos!$U$6:$U$1015,0),FALSE),IFERROR(MATCH($V67,$V$5:$V66,0),FALSE))</f>
        <v>1</v>
      </c>
      <c r="T67" s="48" t="str">
        <f t="shared" si="1"/>
        <v/>
      </c>
      <c r="U67" s="48" t="str">
        <f>IF(AND(ISERROR(MATCH($V67,Activos!$U$6:$U$1015,0)),ISERROR(MATCH($V67,$U$5:$U66,0))),$V67,"")</f>
        <v/>
      </c>
      <c r="V67" s="48" t="str">
        <f t="shared" si="2"/>
        <v/>
      </c>
      <c r="W67" s="48" t="b">
        <f>IF(OR(COUNTBLANK($E67),COUNTBLANK($V67)),FALSE,IF(ISERROR(MATCH($V67,Activos!$U$6:$U$1015,0)),FALSE,IF(ISERROR(MATCH(INDEX(Activos!$C$6:$C$1015,MATCH($V67,Activos!$U$6:$U$1015,0)),$AH$22:$AH$25,0)),ISERROR(MATCH($E67,$AH$26:$AH$31,0)),ISERROR(MATCH($E67,$AH$22:$AH$25,0)))))</f>
        <v>0</v>
      </c>
      <c r="X67" s="48" t="b">
        <f>IF(OR(COUNTBLANK($E67),COUNTBLANK($V67)),FALSE,IF(ISERROR(MATCH($V67,V$5:$V66,0)),FALSE,IF(ISERROR(MATCH(INDEX($E$6:$E$1015,MATCH($V67,$V$6:$V$1015,0)),$AH$22:$AH$25,0)),ISERROR(MATCH($E67,$AH$26:$AH$31,0)),ISERROR(MATCH($E67,$AH$22:$AH$25,0)))))</f>
        <v>0</v>
      </c>
      <c r="Y67" s="48" t="b">
        <f t="shared" si="3"/>
        <v>0</v>
      </c>
    </row>
    <row r="68" spans="1:25" ht="15.95" customHeight="1" x14ac:dyDescent="0.2">
      <c r="A68" s="1">
        <f t="shared" si="4"/>
        <v>63</v>
      </c>
      <c r="B68" s="257">
        <v>45459</v>
      </c>
      <c r="C68" s="50" t="s">
        <v>13</v>
      </c>
      <c r="D68" s="51" t="s">
        <v>17</v>
      </c>
      <c r="E68" s="42" t="str">
        <f>IF(COUNTBLANK($V68),"",IF($U68&lt;&gt;"","Ingresar Categoria!",IFERROR(INDEX(Activos!$C$6:$C$1015,MATCH($V68,Activos!$U$6:$U$1015,0)),IFERROR(INDEX($E$5:$E67,MATCH($V68,$U$5:$U67,0)),""))))</f>
        <v/>
      </c>
      <c r="F68" s="52"/>
      <c r="G68" s="51"/>
      <c r="H68" s="44"/>
      <c r="I68" s="53"/>
      <c r="J68" s="46"/>
      <c r="K68" s="46"/>
      <c r="L68" s="54"/>
      <c r="M68" s="54"/>
      <c r="N68" s="306" t="str">
        <f>IF(COUNTBLANK($V68),"",IFERROR(INDEX(Activos!$E$6:$E$1015,MATCH($V68,Activos!$U$6:$U$1015,0)),IFERROR(INDEX($N$5:$N67,MATCH($V68,$U$5:$U67,0)),"")))</f>
        <v/>
      </c>
      <c r="O68" s="256"/>
      <c r="P68" s="250"/>
      <c r="Q68" s="55">
        <v>0</v>
      </c>
      <c r="R68" s="48" t="b">
        <f>IF(COUNTBLANK($V68),FALSE,OR(IFERROR(MATCH(INDEX(Activos!$C$6:$C$1015,MATCH($V68,Activos!$U$6:$U$1015,0)),$AH$22:$AH$25,0),FALSE),IFERROR(MATCH(INDEX($E$5:$E67,MATCH($V68,$V$5:$V67,0)),$AH$22:$AH$25,0),FALSE)))</f>
        <v>0</v>
      </c>
      <c r="S68" s="48" t="b">
        <f>OR(IFERROR(MATCH($V68,Activos!$U$6:$U$1015,0),FALSE),IFERROR(MATCH($V68,$V$5:$V67,0),FALSE))</f>
        <v>1</v>
      </c>
      <c r="T68" s="48" t="str">
        <f t="shared" si="1"/>
        <v/>
      </c>
      <c r="U68" s="48" t="str">
        <f>IF(AND(ISERROR(MATCH($V68,Activos!$U$6:$U$1015,0)),ISERROR(MATCH($V68,$U$5:$U67,0))),$V68,"")</f>
        <v/>
      </c>
      <c r="V68" s="48" t="str">
        <f t="shared" si="2"/>
        <v/>
      </c>
      <c r="W68" s="48" t="b">
        <f>IF(OR(COUNTBLANK($E68),COUNTBLANK($V68)),FALSE,IF(ISERROR(MATCH($V68,Activos!$U$6:$U$1015,0)),FALSE,IF(ISERROR(MATCH(INDEX(Activos!$C$6:$C$1015,MATCH($V68,Activos!$U$6:$U$1015,0)),$AH$22:$AH$25,0)),ISERROR(MATCH($E68,$AH$26:$AH$31,0)),ISERROR(MATCH($E68,$AH$22:$AH$25,0)))))</f>
        <v>0</v>
      </c>
      <c r="X68" s="48" t="b">
        <f>IF(OR(COUNTBLANK($E68),COUNTBLANK($V68)),FALSE,IF(ISERROR(MATCH($V68,V$5:$V67,0)),FALSE,IF(ISERROR(MATCH(INDEX($E$6:$E$1015,MATCH($V68,$V$6:$V$1015,0)),$AH$22:$AH$25,0)),ISERROR(MATCH($E68,$AH$26:$AH$31,0)),ISERROR(MATCH($E68,$AH$22:$AH$25,0)))))</f>
        <v>0</v>
      </c>
      <c r="Y68" s="48" t="b">
        <f t="shared" si="3"/>
        <v>0</v>
      </c>
    </row>
    <row r="69" spans="1:25" ht="15.95" customHeight="1" x14ac:dyDescent="0.2">
      <c r="A69" s="1">
        <f t="shared" si="4"/>
        <v>64</v>
      </c>
      <c r="B69" s="257">
        <v>45459</v>
      </c>
      <c r="C69" s="50" t="s">
        <v>13</v>
      </c>
      <c r="D69" s="51" t="s">
        <v>17</v>
      </c>
      <c r="E69" s="42" t="str">
        <f>IF(COUNTBLANK($V69),"",IF($U69&lt;&gt;"","Ingresar Categoria!",IFERROR(INDEX(Activos!$C$6:$C$1015,MATCH($V69,Activos!$U$6:$U$1015,0)),IFERROR(INDEX($E$5:$E68,MATCH($V69,$U$5:$U68,0)),""))))</f>
        <v/>
      </c>
      <c r="F69" s="52"/>
      <c r="G69" s="51"/>
      <c r="H69" s="44"/>
      <c r="I69" s="53"/>
      <c r="J69" s="46"/>
      <c r="K69" s="46"/>
      <c r="L69" s="54"/>
      <c r="M69" s="54"/>
      <c r="N69" s="306" t="str">
        <f>IF(COUNTBLANK($V69),"",IFERROR(INDEX(Activos!$E$6:$E$1015,MATCH($V69,Activos!$U$6:$U$1015,0)),IFERROR(INDEX($N$5:$N68,MATCH($V69,$U$5:$U68,0)),"")))</f>
        <v/>
      </c>
      <c r="O69" s="256"/>
      <c r="P69" s="250"/>
      <c r="Q69" s="55">
        <v>0</v>
      </c>
      <c r="R69" s="48" t="b">
        <f>IF(COUNTBLANK($V69),FALSE,OR(IFERROR(MATCH(INDEX(Activos!$C$6:$C$1015,MATCH($V69,Activos!$U$6:$U$1015,0)),$AH$22:$AH$25,0),FALSE),IFERROR(MATCH(INDEX($E$5:$E68,MATCH($V69,$V$5:$V68,0)),$AH$22:$AH$25,0),FALSE)))</f>
        <v>0</v>
      </c>
      <c r="S69" s="48" t="b">
        <f>OR(IFERROR(MATCH($V69,Activos!$U$6:$U$1015,0),FALSE),IFERROR(MATCH($V69,$V$5:$V68,0),FALSE))</f>
        <v>1</v>
      </c>
      <c r="T69" s="48" t="str">
        <f t="shared" si="1"/>
        <v/>
      </c>
      <c r="U69" s="48" t="str">
        <f>IF(AND(ISERROR(MATCH($V69,Activos!$U$6:$U$1015,0)),ISERROR(MATCH($V69,$U$5:$U68,0))),$V69,"")</f>
        <v/>
      </c>
      <c r="V69" s="48" t="str">
        <f t="shared" si="2"/>
        <v/>
      </c>
      <c r="W69" s="48" t="b">
        <f>IF(OR(COUNTBLANK($E69),COUNTBLANK($V69)),FALSE,IF(ISERROR(MATCH($V69,Activos!$U$6:$U$1015,0)),FALSE,IF(ISERROR(MATCH(INDEX(Activos!$C$6:$C$1015,MATCH($V69,Activos!$U$6:$U$1015,0)),$AH$22:$AH$25,0)),ISERROR(MATCH($E69,$AH$26:$AH$31,0)),ISERROR(MATCH($E69,$AH$22:$AH$25,0)))))</f>
        <v>0</v>
      </c>
      <c r="X69" s="48" t="b">
        <f>IF(OR(COUNTBLANK($E69),COUNTBLANK($V69)),FALSE,IF(ISERROR(MATCH($V69,V$5:$V68,0)),FALSE,IF(ISERROR(MATCH(INDEX($E$6:$E$1015,MATCH($V69,$V$6:$V$1015,0)),$AH$22:$AH$25,0)),ISERROR(MATCH($E69,$AH$26:$AH$31,0)),ISERROR(MATCH($E69,$AH$22:$AH$25,0)))))</f>
        <v>0</v>
      </c>
      <c r="Y69" s="48" t="b">
        <f t="shared" si="3"/>
        <v>0</v>
      </c>
    </row>
    <row r="70" spans="1:25" ht="15.95" customHeight="1" x14ac:dyDescent="0.2">
      <c r="A70" s="1">
        <f t="shared" si="4"/>
        <v>65</v>
      </c>
      <c r="B70" s="257">
        <v>45459</v>
      </c>
      <c r="C70" s="50" t="s">
        <v>13</v>
      </c>
      <c r="D70" s="51" t="s">
        <v>17</v>
      </c>
      <c r="E70" s="42" t="str">
        <f>IF(COUNTBLANK($V70),"",IF($U70&lt;&gt;"","Ingresar Categoria!",IFERROR(INDEX(Activos!$C$6:$C$1015,MATCH($V70,Activos!$U$6:$U$1015,0)),IFERROR(INDEX($E$5:$E69,MATCH($V70,$U$5:$U69,0)),""))))</f>
        <v/>
      </c>
      <c r="F70" s="52"/>
      <c r="G70" s="51"/>
      <c r="H70" s="44"/>
      <c r="I70" s="53"/>
      <c r="J70" s="46"/>
      <c r="K70" s="46"/>
      <c r="L70" s="54"/>
      <c r="M70" s="54"/>
      <c r="N70" s="306" t="str">
        <f>IF(COUNTBLANK($V70),"",IFERROR(INDEX(Activos!$E$6:$E$1015,MATCH($V70,Activos!$U$6:$U$1015,0)),IFERROR(INDEX($N$5:$N69,MATCH($V70,$U$5:$U69,0)),"")))</f>
        <v/>
      </c>
      <c r="O70" s="256"/>
      <c r="P70" s="250"/>
      <c r="Q70" s="55">
        <v>0</v>
      </c>
      <c r="R70" s="48" t="b">
        <f>IF(COUNTBLANK($V70),FALSE,OR(IFERROR(MATCH(INDEX(Activos!$C$6:$C$1015,MATCH($V70,Activos!$U$6:$U$1015,0)),$AH$22:$AH$25,0),FALSE),IFERROR(MATCH(INDEX($E$5:$E69,MATCH($V70,$V$5:$V69,0)),$AH$22:$AH$25,0),FALSE)))</f>
        <v>0</v>
      </c>
      <c r="S70" s="48" t="b">
        <f>OR(IFERROR(MATCH($V70,Activos!$U$6:$U$1015,0),FALSE),IFERROR(MATCH($V70,$V$5:$V69,0),FALSE))</f>
        <v>1</v>
      </c>
      <c r="T70" s="48" t="str">
        <f t="shared" ref="T70:T133" si="5">IF(COUNTIFS($V$6:$V$1015,$V70)&gt;1,$V70,"")</f>
        <v/>
      </c>
      <c r="U70" s="48" t="str">
        <f>IF(AND(ISERROR(MATCH($V70,Activos!$U$6:$U$1015,0)),ISERROR(MATCH($V70,$U$5:$U69,0))),$V70,"")</f>
        <v/>
      </c>
      <c r="V70" s="48" t="str">
        <f t="shared" si="2"/>
        <v/>
      </c>
      <c r="W70" s="48" t="b">
        <f>IF(OR(COUNTBLANK($E70),COUNTBLANK($V70)),FALSE,IF(ISERROR(MATCH($V70,Activos!$U$6:$U$1015,0)),FALSE,IF(ISERROR(MATCH(INDEX(Activos!$C$6:$C$1015,MATCH($V70,Activos!$U$6:$U$1015,0)),$AH$22:$AH$25,0)),ISERROR(MATCH($E70,$AH$26:$AH$31,0)),ISERROR(MATCH($E70,$AH$22:$AH$25,0)))))</f>
        <v>0</v>
      </c>
      <c r="X70" s="48" t="b">
        <f>IF(OR(COUNTBLANK($E70),COUNTBLANK($V70)),FALSE,IF(ISERROR(MATCH($V70,V$5:$V69,0)),FALSE,IF(ISERROR(MATCH(INDEX($E$6:$E$1015,MATCH($V70,$V$6:$V$1015,0)),$AH$22:$AH$25,0)),ISERROR(MATCH($E70,$AH$26:$AH$31,0)),ISERROR(MATCH($E70,$AH$22:$AH$25,0)))))</f>
        <v>0</v>
      </c>
      <c r="Y70" s="48" t="b">
        <f t="shared" si="3"/>
        <v>0</v>
      </c>
    </row>
    <row r="71" spans="1:25" ht="15.95" customHeight="1" x14ac:dyDescent="0.2">
      <c r="A71" s="1">
        <f t="shared" si="4"/>
        <v>66</v>
      </c>
      <c r="B71" s="257">
        <v>45459</v>
      </c>
      <c r="C71" s="50" t="s">
        <v>13</v>
      </c>
      <c r="D71" s="51" t="s">
        <v>17</v>
      </c>
      <c r="E71" s="42" t="str">
        <f>IF(COUNTBLANK($V71),"",IF($U71&lt;&gt;"","Ingresar Categoria!",IFERROR(INDEX(Activos!$C$6:$C$1015,MATCH($V71,Activos!$U$6:$U$1015,0)),IFERROR(INDEX($E$5:$E70,MATCH($V71,$U$5:$U70,0)),""))))</f>
        <v/>
      </c>
      <c r="F71" s="52"/>
      <c r="G71" s="51"/>
      <c r="H71" s="44"/>
      <c r="I71" s="53"/>
      <c r="J71" s="46"/>
      <c r="K71" s="46"/>
      <c r="L71" s="54"/>
      <c r="M71" s="54"/>
      <c r="N71" s="306" t="str">
        <f>IF(COUNTBLANK($V71),"",IFERROR(INDEX(Activos!$E$6:$E$1015,MATCH($V71,Activos!$U$6:$U$1015,0)),IFERROR(INDEX($N$5:$N70,MATCH($V71,$U$5:$U70,0)),"")))</f>
        <v/>
      </c>
      <c r="O71" s="256"/>
      <c r="P71" s="250"/>
      <c r="Q71" s="55">
        <v>0</v>
      </c>
      <c r="R71" s="48" t="b">
        <f>IF(COUNTBLANK($V71),FALSE,OR(IFERROR(MATCH(INDEX(Activos!$C$6:$C$1015,MATCH($V71,Activos!$U$6:$U$1015,0)),$AH$22:$AH$25,0),FALSE),IFERROR(MATCH(INDEX($E$5:$E70,MATCH($V71,$V$5:$V70,0)),$AH$22:$AH$25,0),FALSE)))</f>
        <v>0</v>
      </c>
      <c r="S71" s="48" t="b">
        <f>OR(IFERROR(MATCH($V71,Activos!$U$6:$U$1015,0),FALSE),IFERROR(MATCH($V71,$V$5:$V70,0),FALSE))</f>
        <v>1</v>
      </c>
      <c r="T71" s="48" t="str">
        <f t="shared" si="5"/>
        <v/>
      </c>
      <c r="U71" s="48" t="str">
        <f>IF(AND(ISERROR(MATCH($V71,Activos!$U$6:$U$1015,0)),ISERROR(MATCH($V71,$U$5:$U70,0))),$V71,"")</f>
        <v/>
      </c>
      <c r="V71" s="48" t="str">
        <f t="shared" ref="V71:V134" si="6">TEXT(TRIM(CLEAN($F71)),"??????")</f>
        <v/>
      </c>
      <c r="W71" s="48" t="b">
        <f>IF(OR(COUNTBLANK($E71),COUNTBLANK($V71)),FALSE,IF(ISERROR(MATCH($V71,Activos!$U$6:$U$1015,0)),FALSE,IF(ISERROR(MATCH(INDEX(Activos!$C$6:$C$1015,MATCH($V71,Activos!$U$6:$U$1015,0)),$AH$22:$AH$25,0)),ISERROR(MATCH($E71,$AH$26:$AH$31,0)),ISERROR(MATCH($E71,$AH$22:$AH$25,0)))))</f>
        <v>0</v>
      </c>
      <c r="X71" s="48" t="b">
        <f>IF(OR(COUNTBLANK($E71),COUNTBLANK($V71)),FALSE,IF(ISERROR(MATCH($V71,V$5:$V70,0)),FALSE,IF(ISERROR(MATCH(INDEX($E$6:$E$1015,MATCH($V71,$V$6:$V$1015,0)),$AH$22:$AH$25,0)),ISERROR(MATCH($E71,$AH$26:$AH$31,0)),ISERROR(MATCH($E71,$AH$22:$AH$25,0)))))</f>
        <v>0</v>
      </c>
      <c r="Y71" s="48" t="b">
        <f t="shared" ref="Y71:Y134" si="7">AND(ISTEXT($J71)+ISTEXT($K71)&gt;0,COUNTBLANK($J71:$K71)&lt;2)</f>
        <v>0</v>
      </c>
    </row>
    <row r="72" spans="1:25" ht="15.95" customHeight="1" x14ac:dyDescent="0.2">
      <c r="A72" s="1">
        <f t="shared" ref="A72:A135" si="8">A71+1</f>
        <v>67</v>
      </c>
      <c r="B72" s="257">
        <v>45459</v>
      </c>
      <c r="C72" s="50" t="s">
        <v>13</v>
      </c>
      <c r="D72" s="51" t="s">
        <v>17</v>
      </c>
      <c r="E72" s="42" t="str">
        <f>IF(COUNTBLANK($V72),"",IF($U72&lt;&gt;"","Ingresar Categoria!",IFERROR(INDEX(Activos!$C$6:$C$1015,MATCH($V72,Activos!$U$6:$U$1015,0)),IFERROR(INDEX($E$5:$E71,MATCH($V72,$U$5:$U71,0)),""))))</f>
        <v/>
      </c>
      <c r="F72" s="52"/>
      <c r="G72" s="51"/>
      <c r="H72" s="44"/>
      <c r="I72" s="53"/>
      <c r="J72" s="46"/>
      <c r="K72" s="46"/>
      <c r="L72" s="54"/>
      <c r="M72" s="54"/>
      <c r="N72" s="306" t="str">
        <f>IF(COUNTBLANK($V72),"",IFERROR(INDEX(Activos!$E$6:$E$1015,MATCH($V72,Activos!$U$6:$U$1015,0)),IFERROR(INDEX($N$5:$N71,MATCH($V72,$U$5:$U71,0)),"")))</f>
        <v/>
      </c>
      <c r="O72" s="256"/>
      <c r="P72" s="250"/>
      <c r="Q72" s="55">
        <v>0</v>
      </c>
      <c r="R72" s="48" t="b">
        <f>IF(COUNTBLANK($V72),FALSE,OR(IFERROR(MATCH(INDEX(Activos!$C$6:$C$1015,MATCH($V72,Activos!$U$6:$U$1015,0)),$AH$22:$AH$25,0),FALSE),IFERROR(MATCH(INDEX($E$5:$E71,MATCH($V72,$V$5:$V71,0)),$AH$22:$AH$25,0),FALSE)))</f>
        <v>0</v>
      </c>
      <c r="S72" s="48" t="b">
        <f>OR(IFERROR(MATCH($V72,Activos!$U$6:$U$1015,0),FALSE),IFERROR(MATCH($V72,$V$5:$V71,0),FALSE))</f>
        <v>1</v>
      </c>
      <c r="T72" s="48" t="str">
        <f t="shared" si="5"/>
        <v/>
      </c>
      <c r="U72" s="48" t="str">
        <f>IF(AND(ISERROR(MATCH($V72,Activos!$U$6:$U$1015,0)),ISERROR(MATCH($V72,$U$5:$U71,0))),$V72,"")</f>
        <v/>
      </c>
      <c r="V72" s="48" t="str">
        <f t="shared" si="6"/>
        <v/>
      </c>
      <c r="W72" s="48" t="b">
        <f>IF(OR(COUNTBLANK($E72),COUNTBLANK($V72)),FALSE,IF(ISERROR(MATCH($V72,Activos!$U$6:$U$1015,0)),FALSE,IF(ISERROR(MATCH(INDEX(Activos!$C$6:$C$1015,MATCH($V72,Activos!$U$6:$U$1015,0)),$AH$22:$AH$25,0)),ISERROR(MATCH($E72,$AH$26:$AH$31,0)),ISERROR(MATCH($E72,$AH$22:$AH$25,0)))))</f>
        <v>0</v>
      </c>
      <c r="X72" s="48" t="b">
        <f>IF(OR(COUNTBLANK($E72),COUNTBLANK($V72)),FALSE,IF(ISERROR(MATCH($V72,V$5:$V71,0)),FALSE,IF(ISERROR(MATCH(INDEX($E$6:$E$1015,MATCH($V72,$V$6:$V$1015,0)),$AH$22:$AH$25,0)),ISERROR(MATCH($E72,$AH$26:$AH$31,0)),ISERROR(MATCH($E72,$AH$22:$AH$25,0)))))</f>
        <v>0</v>
      </c>
      <c r="Y72" s="48" t="b">
        <f t="shared" si="7"/>
        <v>0</v>
      </c>
    </row>
    <row r="73" spans="1:25" ht="15.95" customHeight="1" x14ac:dyDescent="0.2">
      <c r="A73" s="1">
        <f t="shared" si="8"/>
        <v>68</v>
      </c>
      <c r="B73" s="257">
        <v>45459</v>
      </c>
      <c r="C73" s="50" t="s">
        <v>13</v>
      </c>
      <c r="D73" s="51" t="s">
        <v>17</v>
      </c>
      <c r="E73" s="42" t="str">
        <f>IF(COUNTBLANK($V73),"",IF($U73&lt;&gt;"","Ingresar Categoria!",IFERROR(INDEX(Activos!$C$6:$C$1015,MATCH($V73,Activos!$U$6:$U$1015,0)),IFERROR(INDEX($E$5:$E72,MATCH($V73,$U$5:$U72,0)),""))))</f>
        <v/>
      </c>
      <c r="F73" s="52"/>
      <c r="G73" s="51"/>
      <c r="H73" s="44"/>
      <c r="I73" s="53"/>
      <c r="J73" s="46"/>
      <c r="K73" s="46"/>
      <c r="L73" s="54"/>
      <c r="M73" s="54"/>
      <c r="N73" s="306" t="str">
        <f>IF(COUNTBLANK($V73),"",IFERROR(INDEX(Activos!$E$6:$E$1015,MATCH($V73,Activos!$U$6:$U$1015,0)),IFERROR(INDEX($N$5:$N72,MATCH($V73,$U$5:$U72,0)),"")))</f>
        <v/>
      </c>
      <c r="O73" s="256"/>
      <c r="P73" s="250"/>
      <c r="Q73" s="55">
        <v>0</v>
      </c>
      <c r="R73" s="48" t="b">
        <f>IF(COUNTBLANK($V73),FALSE,OR(IFERROR(MATCH(INDEX(Activos!$C$6:$C$1015,MATCH($V73,Activos!$U$6:$U$1015,0)),$AH$22:$AH$25,0),FALSE),IFERROR(MATCH(INDEX($E$5:$E72,MATCH($V73,$V$5:$V72,0)),$AH$22:$AH$25,0),FALSE)))</f>
        <v>0</v>
      </c>
      <c r="S73" s="48" t="b">
        <f>OR(IFERROR(MATCH($V73,Activos!$U$6:$U$1015,0),FALSE),IFERROR(MATCH($V73,$V$5:$V72,0),FALSE))</f>
        <v>1</v>
      </c>
      <c r="T73" s="48" t="str">
        <f t="shared" si="5"/>
        <v/>
      </c>
      <c r="U73" s="48" t="str">
        <f>IF(AND(ISERROR(MATCH($V73,Activos!$U$6:$U$1015,0)),ISERROR(MATCH($V73,$U$5:$U72,0))),$V73,"")</f>
        <v/>
      </c>
      <c r="V73" s="48" t="str">
        <f t="shared" si="6"/>
        <v/>
      </c>
      <c r="W73" s="48" t="b">
        <f>IF(OR(COUNTBLANK($E73),COUNTBLANK($V73)),FALSE,IF(ISERROR(MATCH($V73,Activos!$U$6:$U$1015,0)),FALSE,IF(ISERROR(MATCH(INDEX(Activos!$C$6:$C$1015,MATCH($V73,Activos!$U$6:$U$1015,0)),$AH$22:$AH$25,0)),ISERROR(MATCH($E73,$AH$26:$AH$31,0)),ISERROR(MATCH($E73,$AH$22:$AH$25,0)))))</f>
        <v>0</v>
      </c>
      <c r="X73" s="48" t="b">
        <f>IF(OR(COUNTBLANK($E73),COUNTBLANK($V73)),FALSE,IF(ISERROR(MATCH($V73,V$5:$V72,0)),FALSE,IF(ISERROR(MATCH(INDEX($E$6:$E$1015,MATCH($V73,$V$6:$V$1015,0)),$AH$22:$AH$25,0)),ISERROR(MATCH($E73,$AH$26:$AH$31,0)),ISERROR(MATCH($E73,$AH$22:$AH$25,0)))))</f>
        <v>0</v>
      </c>
      <c r="Y73" s="48" t="b">
        <f t="shared" si="7"/>
        <v>0</v>
      </c>
    </row>
    <row r="74" spans="1:25" ht="15.95" customHeight="1" x14ac:dyDescent="0.2">
      <c r="A74" s="1">
        <f t="shared" si="8"/>
        <v>69</v>
      </c>
      <c r="B74" s="257">
        <v>45459</v>
      </c>
      <c r="C74" s="50" t="s">
        <v>13</v>
      </c>
      <c r="D74" s="51" t="s">
        <v>17</v>
      </c>
      <c r="E74" s="42" t="str">
        <f>IF(COUNTBLANK($V74),"",IF($U74&lt;&gt;"","Ingresar Categoria!",IFERROR(INDEX(Activos!$C$6:$C$1015,MATCH($V74,Activos!$U$6:$U$1015,0)),IFERROR(INDEX($E$5:$E73,MATCH($V74,$U$5:$U73,0)),""))))</f>
        <v/>
      </c>
      <c r="F74" s="52"/>
      <c r="G74" s="51"/>
      <c r="H74" s="44"/>
      <c r="I74" s="53"/>
      <c r="J74" s="46"/>
      <c r="K74" s="46"/>
      <c r="L74" s="54"/>
      <c r="M74" s="54"/>
      <c r="N74" s="306" t="str">
        <f>IF(COUNTBLANK($V74),"",IFERROR(INDEX(Activos!$E$6:$E$1015,MATCH($V74,Activos!$U$6:$U$1015,0)),IFERROR(INDEX($N$5:$N73,MATCH($V74,$U$5:$U73,0)),"")))</f>
        <v/>
      </c>
      <c r="O74" s="256"/>
      <c r="P74" s="250"/>
      <c r="Q74" s="55">
        <v>0</v>
      </c>
      <c r="R74" s="48" t="b">
        <f>IF(COUNTBLANK($V74),FALSE,OR(IFERROR(MATCH(INDEX(Activos!$C$6:$C$1015,MATCH($V74,Activos!$U$6:$U$1015,0)),$AH$22:$AH$25,0),FALSE),IFERROR(MATCH(INDEX($E$5:$E73,MATCH($V74,$V$5:$V73,0)),$AH$22:$AH$25,0),FALSE)))</f>
        <v>0</v>
      </c>
      <c r="S74" s="48" t="b">
        <f>OR(IFERROR(MATCH($V74,Activos!$U$6:$U$1015,0),FALSE),IFERROR(MATCH($V74,$V$5:$V73,0),FALSE))</f>
        <v>1</v>
      </c>
      <c r="T74" s="48" t="str">
        <f t="shared" si="5"/>
        <v/>
      </c>
      <c r="U74" s="48" t="str">
        <f>IF(AND(ISERROR(MATCH($V74,Activos!$U$6:$U$1015,0)),ISERROR(MATCH($V74,$U$5:$U73,0))),$V74,"")</f>
        <v/>
      </c>
      <c r="V74" s="48" t="str">
        <f t="shared" si="6"/>
        <v/>
      </c>
      <c r="W74" s="48" t="b">
        <f>IF(OR(COUNTBLANK($E74),COUNTBLANK($V74)),FALSE,IF(ISERROR(MATCH($V74,Activos!$U$6:$U$1015,0)),FALSE,IF(ISERROR(MATCH(INDEX(Activos!$C$6:$C$1015,MATCH($V74,Activos!$U$6:$U$1015,0)),$AH$22:$AH$25,0)),ISERROR(MATCH($E74,$AH$26:$AH$31,0)),ISERROR(MATCH($E74,$AH$22:$AH$25,0)))))</f>
        <v>0</v>
      </c>
      <c r="X74" s="48" t="b">
        <f>IF(OR(COUNTBLANK($E74),COUNTBLANK($V74)),FALSE,IF(ISERROR(MATCH($V74,V$5:$V73,0)),FALSE,IF(ISERROR(MATCH(INDEX($E$6:$E$1015,MATCH($V74,$V$6:$V$1015,0)),$AH$22:$AH$25,0)),ISERROR(MATCH($E74,$AH$26:$AH$31,0)),ISERROR(MATCH($E74,$AH$22:$AH$25,0)))))</f>
        <v>0</v>
      </c>
      <c r="Y74" s="48" t="b">
        <f t="shared" si="7"/>
        <v>0</v>
      </c>
    </row>
    <row r="75" spans="1:25" ht="15.95" customHeight="1" x14ac:dyDescent="0.2">
      <c r="A75" s="1">
        <f t="shared" si="8"/>
        <v>70</v>
      </c>
      <c r="B75" s="257">
        <v>45459</v>
      </c>
      <c r="C75" s="50" t="s">
        <v>13</v>
      </c>
      <c r="D75" s="51" t="s">
        <v>17</v>
      </c>
      <c r="E75" s="42" t="str">
        <f>IF(COUNTBLANK($V75),"",IF($U75&lt;&gt;"","Ingresar Categoria!",IFERROR(INDEX(Activos!$C$6:$C$1015,MATCH($V75,Activos!$U$6:$U$1015,0)),IFERROR(INDEX($E$5:$E74,MATCH($V75,$U$5:$U74,0)),""))))</f>
        <v/>
      </c>
      <c r="F75" s="52"/>
      <c r="G75" s="51"/>
      <c r="H75" s="44"/>
      <c r="I75" s="53"/>
      <c r="J75" s="46"/>
      <c r="K75" s="46"/>
      <c r="L75" s="54"/>
      <c r="M75" s="54"/>
      <c r="N75" s="306" t="str">
        <f>IF(COUNTBLANK($V75),"",IFERROR(INDEX(Activos!$E$6:$E$1015,MATCH($V75,Activos!$U$6:$U$1015,0)),IFERROR(INDEX($N$5:$N74,MATCH($V75,$U$5:$U74,0)),"")))</f>
        <v/>
      </c>
      <c r="O75" s="256"/>
      <c r="P75" s="250"/>
      <c r="Q75" s="55">
        <v>0</v>
      </c>
      <c r="R75" s="48" t="b">
        <f>IF(COUNTBLANK($V75),FALSE,OR(IFERROR(MATCH(INDEX(Activos!$C$6:$C$1015,MATCH($V75,Activos!$U$6:$U$1015,0)),$AH$22:$AH$25,0),FALSE),IFERROR(MATCH(INDEX($E$5:$E74,MATCH($V75,$V$5:$V74,0)),$AH$22:$AH$25,0),FALSE)))</f>
        <v>0</v>
      </c>
      <c r="S75" s="48" t="b">
        <f>OR(IFERROR(MATCH($V75,Activos!$U$6:$U$1015,0),FALSE),IFERROR(MATCH($V75,$V$5:$V74,0),FALSE))</f>
        <v>1</v>
      </c>
      <c r="T75" s="48" t="str">
        <f t="shared" si="5"/>
        <v/>
      </c>
      <c r="U75" s="48" t="str">
        <f>IF(AND(ISERROR(MATCH($V75,Activos!$U$6:$U$1015,0)),ISERROR(MATCH($V75,$U$5:$U74,0))),$V75,"")</f>
        <v/>
      </c>
      <c r="V75" s="48" t="str">
        <f t="shared" si="6"/>
        <v/>
      </c>
      <c r="W75" s="48" t="b">
        <f>IF(OR(COUNTBLANK($E75),COUNTBLANK($V75)),FALSE,IF(ISERROR(MATCH($V75,Activos!$U$6:$U$1015,0)),FALSE,IF(ISERROR(MATCH(INDEX(Activos!$C$6:$C$1015,MATCH($V75,Activos!$U$6:$U$1015,0)),$AH$22:$AH$25,0)),ISERROR(MATCH($E75,$AH$26:$AH$31,0)),ISERROR(MATCH($E75,$AH$22:$AH$25,0)))))</f>
        <v>0</v>
      </c>
      <c r="X75" s="48" t="b">
        <f>IF(OR(COUNTBLANK($E75),COUNTBLANK($V75)),FALSE,IF(ISERROR(MATCH($V75,V$5:$V74,0)),FALSE,IF(ISERROR(MATCH(INDEX($E$6:$E$1015,MATCH($V75,$V$6:$V$1015,0)),$AH$22:$AH$25,0)),ISERROR(MATCH($E75,$AH$26:$AH$31,0)),ISERROR(MATCH($E75,$AH$22:$AH$25,0)))))</f>
        <v>0</v>
      </c>
      <c r="Y75" s="48" t="b">
        <f t="shared" si="7"/>
        <v>0</v>
      </c>
    </row>
    <row r="76" spans="1:25" ht="15.95" customHeight="1" x14ac:dyDescent="0.2">
      <c r="A76" s="1">
        <f t="shared" si="8"/>
        <v>71</v>
      </c>
      <c r="B76" s="257">
        <v>45459</v>
      </c>
      <c r="C76" s="50" t="s">
        <v>13</v>
      </c>
      <c r="D76" s="51" t="s">
        <v>17</v>
      </c>
      <c r="E76" s="42" t="str">
        <f>IF(COUNTBLANK($V76),"",IF($U76&lt;&gt;"","Ingresar Categoria!",IFERROR(INDEX(Activos!$C$6:$C$1015,MATCH($V76,Activos!$U$6:$U$1015,0)),IFERROR(INDEX($E$5:$E75,MATCH($V76,$U$5:$U75,0)),""))))</f>
        <v/>
      </c>
      <c r="F76" s="52"/>
      <c r="G76" s="51"/>
      <c r="H76" s="44"/>
      <c r="I76" s="53"/>
      <c r="J76" s="46"/>
      <c r="K76" s="46"/>
      <c r="L76" s="54"/>
      <c r="M76" s="54"/>
      <c r="N76" s="306" t="str">
        <f>IF(COUNTBLANK($V76),"",IFERROR(INDEX(Activos!$E$6:$E$1015,MATCH($V76,Activos!$U$6:$U$1015,0)),IFERROR(INDEX($N$5:$N75,MATCH($V76,$U$5:$U75,0)),"")))</f>
        <v/>
      </c>
      <c r="O76" s="256"/>
      <c r="P76" s="250"/>
      <c r="Q76" s="55">
        <v>0</v>
      </c>
      <c r="R76" s="48" t="b">
        <f>IF(COUNTBLANK($V76),FALSE,OR(IFERROR(MATCH(INDEX(Activos!$C$6:$C$1015,MATCH($V76,Activos!$U$6:$U$1015,0)),$AH$22:$AH$25,0),FALSE),IFERROR(MATCH(INDEX($E$5:$E75,MATCH($V76,$V$5:$V75,0)),$AH$22:$AH$25,0),FALSE)))</f>
        <v>0</v>
      </c>
      <c r="S76" s="48" t="b">
        <f>OR(IFERROR(MATCH($V76,Activos!$U$6:$U$1015,0),FALSE),IFERROR(MATCH($V76,$V$5:$V75,0),FALSE))</f>
        <v>1</v>
      </c>
      <c r="T76" s="48" t="str">
        <f t="shared" si="5"/>
        <v/>
      </c>
      <c r="U76" s="48" t="str">
        <f>IF(AND(ISERROR(MATCH($V76,Activos!$U$6:$U$1015,0)),ISERROR(MATCH($V76,$U$5:$U75,0))),$V76,"")</f>
        <v/>
      </c>
      <c r="V76" s="48" t="str">
        <f t="shared" si="6"/>
        <v/>
      </c>
      <c r="W76" s="48" t="b">
        <f>IF(OR(COUNTBLANK($E76),COUNTBLANK($V76)),FALSE,IF(ISERROR(MATCH($V76,Activos!$U$6:$U$1015,0)),FALSE,IF(ISERROR(MATCH(INDEX(Activos!$C$6:$C$1015,MATCH($V76,Activos!$U$6:$U$1015,0)),$AH$22:$AH$25,0)),ISERROR(MATCH($E76,$AH$26:$AH$31,0)),ISERROR(MATCH($E76,$AH$22:$AH$25,0)))))</f>
        <v>0</v>
      </c>
      <c r="X76" s="48" t="b">
        <f>IF(OR(COUNTBLANK($E76),COUNTBLANK($V76)),FALSE,IF(ISERROR(MATCH($V76,V$5:$V75,0)),FALSE,IF(ISERROR(MATCH(INDEX($E$6:$E$1015,MATCH($V76,$V$6:$V$1015,0)),$AH$22:$AH$25,0)),ISERROR(MATCH($E76,$AH$26:$AH$31,0)),ISERROR(MATCH($E76,$AH$22:$AH$25,0)))))</f>
        <v>0</v>
      </c>
      <c r="Y76" s="48" t="b">
        <f t="shared" si="7"/>
        <v>0</v>
      </c>
    </row>
    <row r="77" spans="1:25" ht="15.95" customHeight="1" x14ac:dyDescent="0.2">
      <c r="A77" s="1">
        <f t="shared" si="8"/>
        <v>72</v>
      </c>
      <c r="B77" s="257">
        <v>45459</v>
      </c>
      <c r="C77" s="50" t="s">
        <v>13</v>
      </c>
      <c r="D77" s="51" t="s">
        <v>17</v>
      </c>
      <c r="E77" s="42" t="str">
        <f>IF(COUNTBLANK($V77),"",IF($U77&lt;&gt;"","Ingresar Categoria!",IFERROR(INDEX(Activos!$C$6:$C$1015,MATCH($V77,Activos!$U$6:$U$1015,0)),IFERROR(INDEX($E$5:$E76,MATCH($V77,$U$5:$U76,0)),""))))</f>
        <v/>
      </c>
      <c r="F77" s="52"/>
      <c r="G77" s="51"/>
      <c r="H77" s="44"/>
      <c r="I77" s="53"/>
      <c r="J77" s="46"/>
      <c r="K77" s="46"/>
      <c r="L77" s="54"/>
      <c r="M77" s="54"/>
      <c r="N77" s="306" t="str">
        <f>IF(COUNTBLANK($V77),"",IFERROR(INDEX(Activos!$E$6:$E$1015,MATCH($V77,Activos!$U$6:$U$1015,0)),IFERROR(INDEX($N$5:$N76,MATCH($V77,$U$5:$U76,0)),"")))</f>
        <v/>
      </c>
      <c r="O77" s="256"/>
      <c r="P77" s="250"/>
      <c r="Q77" s="55">
        <v>0</v>
      </c>
      <c r="R77" s="48" t="b">
        <f>IF(COUNTBLANK($V77),FALSE,OR(IFERROR(MATCH(INDEX(Activos!$C$6:$C$1015,MATCH($V77,Activos!$U$6:$U$1015,0)),$AH$22:$AH$25,0),FALSE),IFERROR(MATCH(INDEX($E$5:$E76,MATCH($V77,$V$5:$V76,0)),$AH$22:$AH$25,0),FALSE)))</f>
        <v>0</v>
      </c>
      <c r="S77" s="48" t="b">
        <f>OR(IFERROR(MATCH($V77,Activos!$U$6:$U$1015,0),FALSE),IFERROR(MATCH($V77,$V$5:$V76,0),FALSE))</f>
        <v>1</v>
      </c>
      <c r="T77" s="48" t="str">
        <f t="shared" si="5"/>
        <v/>
      </c>
      <c r="U77" s="48" t="str">
        <f>IF(AND(ISERROR(MATCH($V77,Activos!$U$6:$U$1015,0)),ISERROR(MATCH($V77,$U$5:$U76,0))),$V77,"")</f>
        <v/>
      </c>
      <c r="V77" s="48" t="str">
        <f t="shared" si="6"/>
        <v/>
      </c>
      <c r="W77" s="48" t="b">
        <f>IF(OR(COUNTBLANK($E77),COUNTBLANK($V77)),FALSE,IF(ISERROR(MATCH($V77,Activos!$U$6:$U$1015,0)),FALSE,IF(ISERROR(MATCH(INDEX(Activos!$C$6:$C$1015,MATCH($V77,Activos!$U$6:$U$1015,0)),$AH$22:$AH$25,0)),ISERROR(MATCH($E77,$AH$26:$AH$31,0)),ISERROR(MATCH($E77,$AH$22:$AH$25,0)))))</f>
        <v>0</v>
      </c>
      <c r="X77" s="48" t="b">
        <f>IF(OR(COUNTBLANK($E77),COUNTBLANK($V77)),FALSE,IF(ISERROR(MATCH($V77,V$5:$V76,0)),FALSE,IF(ISERROR(MATCH(INDEX($E$6:$E$1015,MATCH($V77,$V$6:$V$1015,0)),$AH$22:$AH$25,0)),ISERROR(MATCH($E77,$AH$26:$AH$31,0)),ISERROR(MATCH($E77,$AH$22:$AH$25,0)))))</f>
        <v>0</v>
      </c>
      <c r="Y77" s="48" t="b">
        <f t="shared" si="7"/>
        <v>0</v>
      </c>
    </row>
    <row r="78" spans="1:25" ht="15.95" customHeight="1" x14ac:dyDescent="0.2">
      <c r="A78" s="1">
        <f t="shared" si="8"/>
        <v>73</v>
      </c>
      <c r="B78" s="257">
        <v>45459</v>
      </c>
      <c r="C78" s="50" t="s">
        <v>13</v>
      </c>
      <c r="D78" s="51" t="s">
        <v>17</v>
      </c>
      <c r="E78" s="42" t="str">
        <f>IF(COUNTBLANK($V78),"",IF($U78&lt;&gt;"","Ingresar Categoria!",IFERROR(INDEX(Activos!$C$6:$C$1015,MATCH($V78,Activos!$U$6:$U$1015,0)),IFERROR(INDEX($E$5:$E77,MATCH($V78,$U$5:$U77,0)),""))))</f>
        <v/>
      </c>
      <c r="F78" s="52"/>
      <c r="G78" s="51"/>
      <c r="H78" s="44"/>
      <c r="I78" s="53"/>
      <c r="J78" s="46"/>
      <c r="K78" s="46"/>
      <c r="L78" s="54"/>
      <c r="M78" s="54"/>
      <c r="N78" s="306" t="str">
        <f>IF(COUNTBLANK($V78),"",IFERROR(INDEX(Activos!$E$6:$E$1015,MATCH($V78,Activos!$U$6:$U$1015,0)),IFERROR(INDEX($N$5:$N77,MATCH($V78,$U$5:$U77,0)),"")))</f>
        <v/>
      </c>
      <c r="O78" s="256"/>
      <c r="P78" s="250"/>
      <c r="Q78" s="55">
        <v>0</v>
      </c>
      <c r="R78" s="48" t="b">
        <f>IF(COUNTBLANK($V78),FALSE,OR(IFERROR(MATCH(INDEX(Activos!$C$6:$C$1015,MATCH($V78,Activos!$U$6:$U$1015,0)),$AH$22:$AH$25,0),FALSE),IFERROR(MATCH(INDEX($E$5:$E77,MATCH($V78,$V$5:$V77,0)),$AH$22:$AH$25,0),FALSE)))</f>
        <v>0</v>
      </c>
      <c r="S78" s="48" t="b">
        <f>OR(IFERROR(MATCH($V78,Activos!$U$6:$U$1015,0),FALSE),IFERROR(MATCH($V78,$V$5:$V77,0),FALSE))</f>
        <v>1</v>
      </c>
      <c r="T78" s="48" t="str">
        <f t="shared" si="5"/>
        <v/>
      </c>
      <c r="U78" s="48" t="str">
        <f>IF(AND(ISERROR(MATCH($V78,Activos!$U$6:$U$1015,0)),ISERROR(MATCH($V78,$U$5:$U77,0))),$V78,"")</f>
        <v/>
      </c>
      <c r="V78" s="48" t="str">
        <f t="shared" si="6"/>
        <v/>
      </c>
      <c r="W78" s="48" t="b">
        <f>IF(OR(COUNTBLANK($E78),COUNTBLANK($V78)),FALSE,IF(ISERROR(MATCH($V78,Activos!$U$6:$U$1015,0)),FALSE,IF(ISERROR(MATCH(INDEX(Activos!$C$6:$C$1015,MATCH($V78,Activos!$U$6:$U$1015,0)),$AH$22:$AH$25,0)),ISERROR(MATCH($E78,$AH$26:$AH$31,0)),ISERROR(MATCH($E78,$AH$22:$AH$25,0)))))</f>
        <v>0</v>
      </c>
      <c r="X78" s="48" t="b">
        <f>IF(OR(COUNTBLANK($E78),COUNTBLANK($V78)),FALSE,IF(ISERROR(MATCH($V78,V$5:$V77,0)),FALSE,IF(ISERROR(MATCH(INDEX($E$6:$E$1015,MATCH($V78,$V$6:$V$1015,0)),$AH$22:$AH$25,0)),ISERROR(MATCH($E78,$AH$26:$AH$31,0)),ISERROR(MATCH($E78,$AH$22:$AH$25,0)))))</f>
        <v>0</v>
      </c>
      <c r="Y78" s="48" t="b">
        <f t="shared" si="7"/>
        <v>0</v>
      </c>
    </row>
    <row r="79" spans="1:25" ht="15.95" customHeight="1" x14ac:dyDescent="0.2">
      <c r="A79" s="1">
        <f t="shared" si="8"/>
        <v>74</v>
      </c>
      <c r="B79" s="257">
        <v>45459</v>
      </c>
      <c r="C79" s="50" t="s">
        <v>13</v>
      </c>
      <c r="D79" s="51" t="s">
        <v>17</v>
      </c>
      <c r="E79" s="42" t="str">
        <f>IF(COUNTBLANK($V79),"",IF($U79&lt;&gt;"","Ingresar Categoria!",IFERROR(INDEX(Activos!$C$6:$C$1015,MATCH($V79,Activos!$U$6:$U$1015,0)),IFERROR(INDEX($E$5:$E78,MATCH($V79,$U$5:$U78,0)),""))))</f>
        <v/>
      </c>
      <c r="F79" s="52"/>
      <c r="G79" s="51"/>
      <c r="H79" s="44"/>
      <c r="I79" s="53"/>
      <c r="J79" s="46"/>
      <c r="K79" s="46"/>
      <c r="L79" s="54"/>
      <c r="M79" s="54"/>
      <c r="N79" s="306" t="str">
        <f>IF(COUNTBLANK($V79),"",IFERROR(INDEX(Activos!$E$6:$E$1015,MATCH($V79,Activos!$U$6:$U$1015,0)),IFERROR(INDEX($N$5:$N78,MATCH($V79,$U$5:$U78,0)),"")))</f>
        <v/>
      </c>
      <c r="O79" s="256"/>
      <c r="P79" s="250"/>
      <c r="Q79" s="55">
        <v>0</v>
      </c>
      <c r="R79" s="48" t="b">
        <f>IF(COUNTBLANK($V79),FALSE,OR(IFERROR(MATCH(INDEX(Activos!$C$6:$C$1015,MATCH($V79,Activos!$U$6:$U$1015,0)),$AH$22:$AH$25,0),FALSE),IFERROR(MATCH(INDEX($E$5:$E78,MATCH($V79,$V$5:$V78,0)),$AH$22:$AH$25,0),FALSE)))</f>
        <v>0</v>
      </c>
      <c r="S79" s="48" t="b">
        <f>OR(IFERROR(MATCH($V79,Activos!$U$6:$U$1015,0),FALSE),IFERROR(MATCH($V79,$V$5:$V78,0),FALSE))</f>
        <v>1</v>
      </c>
      <c r="T79" s="48" t="str">
        <f t="shared" si="5"/>
        <v/>
      </c>
      <c r="U79" s="48" t="str">
        <f>IF(AND(ISERROR(MATCH($V79,Activos!$U$6:$U$1015,0)),ISERROR(MATCH($V79,$U$5:$U78,0))),$V79,"")</f>
        <v/>
      </c>
      <c r="V79" s="48" t="str">
        <f t="shared" si="6"/>
        <v/>
      </c>
      <c r="W79" s="48" t="b">
        <f>IF(OR(COUNTBLANK($E79),COUNTBLANK($V79)),FALSE,IF(ISERROR(MATCH($V79,Activos!$U$6:$U$1015,0)),FALSE,IF(ISERROR(MATCH(INDEX(Activos!$C$6:$C$1015,MATCH($V79,Activos!$U$6:$U$1015,0)),$AH$22:$AH$25,0)),ISERROR(MATCH($E79,$AH$26:$AH$31,0)),ISERROR(MATCH($E79,$AH$22:$AH$25,0)))))</f>
        <v>0</v>
      </c>
      <c r="X79" s="48" t="b">
        <f>IF(OR(COUNTBLANK($E79),COUNTBLANK($V79)),FALSE,IF(ISERROR(MATCH($V79,V$5:$V78,0)),FALSE,IF(ISERROR(MATCH(INDEX($E$6:$E$1015,MATCH($V79,$V$6:$V$1015,0)),$AH$22:$AH$25,0)),ISERROR(MATCH($E79,$AH$26:$AH$31,0)),ISERROR(MATCH($E79,$AH$22:$AH$25,0)))))</f>
        <v>0</v>
      </c>
      <c r="Y79" s="48" t="b">
        <f t="shared" si="7"/>
        <v>0</v>
      </c>
    </row>
    <row r="80" spans="1:25" ht="15.95" customHeight="1" x14ac:dyDescent="0.2">
      <c r="A80" s="1">
        <f t="shared" si="8"/>
        <v>75</v>
      </c>
      <c r="B80" s="257">
        <v>45459</v>
      </c>
      <c r="C80" s="50" t="s">
        <v>13</v>
      </c>
      <c r="D80" s="51" t="s">
        <v>17</v>
      </c>
      <c r="E80" s="42" t="str">
        <f>IF(COUNTBLANK($V80),"",IF($U80&lt;&gt;"","Ingresar Categoria!",IFERROR(INDEX(Activos!$C$6:$C$1015,MATCH($V80,Activos!$U$6:$U$1015,0)),IFERROR(INDEX($E$5:$E79,MATCH($V80,$U$5:$U79,0)),""))))</f>
        <v/>
      </c>
      <c r="F80" s="52"/>
      <c r="G80" s="51"/>
      <c r="H80" s="44"/>
      <c r="I80" s="53"/>
      <c r="J80" s="46"/>
      <c r="K80" s="46"/>
      <c r="L80" s="54"/>
      <c r="M80" s="54"/>
      <c r="N80" s="306" t="str">
        <f>IF(COUNTBLANK($V80),"",IFERROR(INDEX(Activos!$E$6:$E$1015,MATCH($V80,Activos!$U$6:$U$1015,0)),IFERROR(INDEX($N$5:$N79,MATCH($V80,$U$5:$U79,0)),"")))</f>
        <v/>
      </c>
      <c r="O80" s="256"/>
      <c r="P80" s="250"/>
      <c r="Q80" s="55">
        <v>0</v>
      </c>
      <c r="R80" s="48" t="b">
        <f>IF(COUNTBLANK($V80),FALSE,OR(IFERROR(MATCH(INDEX(Activos!$C$6:$C$1015,MATCH($V80,Activos!$U$6:$U$1015,0)),$AH$22:$AH$25,0),FALSE),IFERROR(MATCH(INDEX($E$5:$E79,MATCH($V80,$V$5:$V79,0)),$AH$22:$AH$25,0),FALSE)))</f>
        <v>0</v>
      </c>
      <c r="S80" s="48" t="b">
        <f>OR(IFERROR(MATCH($V80,Activos!$U$6:$U$1015,0),FALSE),IFERROR(MATCH($V80,$V$5:$V79,0),FALSE))</f>
        <v>1</v>
      </c>
      <c r="T80" s="48" t="str">
        <f t="shared" si="5"/>
        <v/>
      </c>
      <c r="U80" s="48" t="str">
        <f>IF(AND(ISERROR(MATCH($V80,Activos!$U$6:$U$1015,0)),ISERROR(MATCH($V80,$U$5:$U79,0))),$V80,"")</f>
        <v/>
      </c>
      <c r="V80" s="48" t="str">
        <f t="shared" si="6"/>
        <v/>
      </c>
      <c r="W80" s="48" t="b">
        <f>IF(OR(COUNTBLANK($E80),COUNTBLANK($V80)),FALSE,IF(ISERROR(MATCH($V80,Activos!$U$6:$U$1015,0)),FALSE,IF(ISERROR(MATCH(INDEX(Activos!$C$6:$C$1015,MATCH($V80,Activos!$U$6:$U$1015,0)),$AH$22:$AH$25,0)),ISERROR(MATCH($E80,$AH$26:$AH$31,0)),ISERROR(MATCH($E80,$AH$22:$AH$25,0)))))</f>
        <v>0</v>
      </c>
      <c r="X80" s="48" t="b">
        <f>IF(OR(COUNTBLANK($E80),COUNTBLANK($V80)),FALSE,IF(ISERROR(MATCH($V80,V$5:$V79,0)),FALSE,IF(ISERROR(MATCH(INDEX($E$6:$E$1015,MATCH($V80,$V$6:$V$1015,0)),$AH$22:$AH$25,0)),ISERROR(MATCH($E80,$AH$26:$AH$31,0)),ISERROR(MATCH($E80,$AH$22:$AH$25,0)))))</f>
        <v>0</v>
      </c>
      <c r="Y80" s="48" t="b">
        <f t="shared" si="7"/>
        <v>0</v>
      </c>
    </row>
    <row r="81" spans="1:25" ht="15.95" customHeight="1" x14ac:dyDescent="0.2">
      <c r="A81" s="1">
        <f t="shared" si="8"/>
        <v>76</v>
      </c>
      <c r="B81" s="257">
        <v>45459</v>
      </c>
      <c r="C81" s="50" t="s">
        <v>13</v>
      </c>
      <c r="D81" s="51" t="s">
        <v>17</v>
      </c>
      <c r="E81" s="42" t="str">
        <f>IF(COUNTBLANK($V81),"",IF($U81&lt;&gt;"","Ingresar Categoria!",IFERROR(INDEX(Activos!$C$6:$C$1015,MATCH($V81,Activos!$U$6:$U$1015,0)),IFERROR(INDEX($E$5:$E80,MATCH($V81,$U$5:$U80,0)),""))))</f>
        <v/>
      </c>
      <c r="F81" s="52"/>
      <c r="G81" s="51"/>
      <c r="H81" s="44"/>
      <c r="I81" s="53"/>
      <c r="J81" s="46"/>
      <c r="K81" s="46"/>
      <c r="L81" s="54"/>
      <c r="M81" s="54"/>
      <c r="N81" s="306" t="str">
        <f>IF(COUNTBLANK($V81),"",IFERROR(INDEX(Activos!$E$6:$E$1015,MATCH($V81,Activos!$U$6:$U$1015,0)),IFERROR(INDEX($N$5:$N80,MATCH($V81,$U$5:$U80,0)),"")))</f>
        <v/>
      </c>
      <c r="O81" s="256"/>
      <c r="P81" s="250"/>
      <c r="Q81" s="55">
        <v>0</v>
      </c>
      <c r="R81" s="48" t="b">
        <f>IF(COUNTBLANK($V81),FALSE,OR(IFERROR(MATCH(INDEX(Activos!$C$6:$C$1015,MATCH($V81,Activos!$U$6:$U$1015,0)),$AH$22:$AH$25,0),FALSE),IFERROR(MATCH(INDEX($E$5:$E80,MATCH($V81,$V$5:$V80,0)),$AH$22:$AH$25,0),FALSE)))</f>
        <v>0</v>
      </c>
      <c r="S81" s="48" t="b">
        <f>OR(IFERROR(MATCH($V81,Activos!$U$6:$U$1015,0),FALSE),IFERROR(MATCH($V81,$V$5:$V80,0),FALSE))</f>
        <v>1</v>
      </c>
      <c r="T81" s="48" t="str">
        <f t="shared" si="5"/>
        <v/>
      </c>
      <c r="U81" s="48" t="str">
        <f>IF(AND(ISERROR(MATCH($V81,Activos!$U$6:$U$1015,0)),ISERROR(MATCH($V81,$U$5:$U80,0))),$V81,"")</f>
        <v/>
      </c>
      <c r="V81" s="48" t="str">
        <f t="shared" si="6"/>
        <v/>
      </c>
      <c r="W81" s="48" t="b">
        <f>IF(OR(COUNTBLANK($E81),COUNTBLANK($V81)),FALSE,IF(ISERROR(MATCH($V81,Activos!$U$6:$U$1015,0)),FALSE,IF(ISERROR(MATCH(INDEX(Activos!$C$6:$C$1015,MATCH($V81,Activos!$U$6:$U$1015,0)),$AH$22:$AH$25,0)),ISERROR(MATCH($E81,$AH$26:$AH$31,0)),ISERROR(MATCH($E81,$AH$22:$AH$25,0)))))</f>
        <v>0</v>
      </c>
      <c r="X81" s="48" t="b">
        <f>IF(OR(COUNTBLANK($E81),COUNTBLANK($V81)),FALSE,IF(ISERROR(MATCH($V81,V$5:$V80,0)),FALSE,IF(ISERROR(MATCH(INDEX($E$6:$E$1015,MATCH($V81,$V$6:$V$1015,0)),$AH$22:$AH$25,0)),ISERROR(MATCH($E81,$AH$26:$AH$31,0)),ISERROR(MATCH($E81,$AH$22:$AH$25,0)))))</f>
        <v>0</v>
      </c>
      <c r="Y81" s="48" t="b">
        <f t="shared" si="7"/>
        <v>0</v>
      </c>
    </row>
    <row r="82" spans="1:25" ht="15.95" customHeight="1" x14ac:dyDescent="0.2">
      <c r="A82" s="1">
        <f t="shared" si="8"/>
        <v>77</v>
      </c>
      <c r="B82" s="257">
        <v>45459</v>
      </c>
      <c r="C82" s="50" t="s">
        <v>13</v>
      </c>
      <c r="D82" s="51" t="s">
        <v>17</v>
      </c>
      <c r="E82" s="42" t="str">
        <f>IF(COUNTBLANK($V82),"",IF($U82&lt;&gt;"","Ingresar Categoria!",IFERROR(INDEX(Activos!$C$6:$C$1015,MATCH($V82,Activos!$U$6:$U$1015,0)),IFERROR(INDEX($E$5:$E81,MATCH($V82,$U$5:$U81,0)),""))))</f>
        <v/>
      </c>
      <c r="F82" s="52"/>
      <c r="G82" s="51"/>
      <c r="H82" s="44"/>
      <c r="I82" s="53"/>
      <c r="J82" s="46"/>
      <c r="K82" s="46"/>
      <c r="L82" s="54"/>
      <c r="M82" s="54"/>
      <c r="N82" s="306" t="str">
        <f>IF(COUNTBLANK($V82),"",IFERROR(INDEX(Activos!$E$6:$E$1015,MATCH($V82,Activos!$U$6:$U$1015,0)),IFERROR(INDEX($N$5:$N81,MATCH($V82,$U$5:$U81,0)),"")))</f>
        <v/>
      </c>
      <c r="O82" s="256"/>
      <c r="P82" s="250"/>
      <c r="Q82" s="55">
        <v>0</v>
      </c>
      <c r="R82" s="48" t="b">
        <f>IF(COUNTBLANK($V82),FALSE,OR(IFERROR(MATCH(INDEX(Activos!$C$6:$C$1015,MATCH($V82,Activos!$U$6:$U$1015,0)),$AH$22:$AH$25,0),FALSE),IFERROR(MATCH(INDEX($E$5:$E81,MATCH($V82,$V$5:$V81,0)),$AH$22:$AH$25,0),FALSE)))</f>
        <v>0</v>
      </c>
      <c r="S82" s="48" t="b">
        <f>OR(IFERROR(MATCH($V82,Activos!$U$6:$U$1015,0),FALSE),IFERROR(MATCH($V82,$V$5:$V81,0),FALSE))</f>
        <v>1</v>
      </c>
      <c r="T82" s="48" t="str">
        <f t="shared" si="5"/>
        <v/>
      </c>
      <c r="U82" s="48" t="str">
        <f>IF(AND(ISERROR(MATCH($V82,Activos!$U$6:$U$1015,0)),ISERROR(MATCH($V82,$U$5:$U81,0))),$V82,"")</f>
        <v/>
      </c>
      <c r="V82" s="48" t="str">
        <f t="shared" si="6"/>
        <v/>
      </c>
      <c r="W82" s="48" t="b">
        <f>IF(OR(COUNTBLANK($E82),COUNTBLANK($V82)),FALSE,IF(ISERROR(MATCH($V82,Activos!$U$6:$U$1015,0)),FALSE,IF(ISERROR(MATCH(INDEX(Activos!$C$6:$C$1015,MATCH($V82,Activos!$U$6:$U$1015,0)),$AH$22:$AH$25,0)),ISERROR(MATCH($E82,$AH$26:$AH$31,0)),ISERROR(MATCH($E82,$AH$22:$AH$25,0)))))</f>
        <v>0</v>
      </c>
      <c r="X82" s="48" t="b">
        <f>IF(OR(COUNTBLANK($E82),COUNTBLANK($V82)),FALSE,IF(ISERROR(MATCH($V82,V$5:$V81,0)),FALSE,IF(ISERROR(MATCH(INDEX($E$6:$E$1015,MATCH($V82,$V$6:$V$1015,0)),$AH$22:$AH$25,0)),ISERROR(MATCH($E82,$AH$26:$AH$31,0)),ISERROR(MATCH($E82,$AH$22:$AH$25,0)))))</f>
        <v>0</v>
      </c>
      <c r="Y82" s="48" t="b">
        <f t="shared" si="7"/>
        <v>0</v>
      </c>
    </row>
    <row r="83" spans="1:25" s="82" customFormat="1" ht="15.95" customHeight="1" x14ac:dyDescent="0.25">
      <c r="A83" s="83">
        <f t="shared" si="8"/>
        <v>78</v>
      </c>
      <c r="B83" s="257">
        <v>45459</v>
      </c>
      <c r="C83" s="50" t="s">
        <v>13</v>
      </c>
      <c r="D83" s="51" t="s">
        <v>17</v>
      </c>
      <c r="E83" s="42" t="str">
        <f>IF(COUNTBLANK($V83),"",IF($U83&lt;&gt;"","Ingresar Categoria!",IFERROR(INDEX(Activos!$C$6:$C$1015,MATCH($V83,Activos!$U$6:$U$1015,0)),IFERROR(INDEX($E$5:$E82,MATCH($V83,$U$5:$U82,0)),""))))</f>
        <v/>
      </c>
      <c r="F83" s="52"/>
      <c r="G83" s="51"/>
      <c r="H83" s="44"/>
      <c r="I83" s="53"/>
      <c r="J83" s="46"/>
      <c r="K83" s="84"/>
      <c r="L83" s="54"/>
      <c r="M83" s="54"/>
      <c r="N83" s="306" t="str">
        <f>IF(COUNTBLANK($V83),"",IFERROR(INDEX(Activos!$E$6:$E$1015,MATCH($V83,Activos!$U$6:$U$1015,0)),IFERROR(INDEX($N$5:$N82,MATCH($V83,$U$5:$U82,0)),"")))</f>
        <v/>
      </c>
      <c r="O83" s="256"/>
      <c r="P83" s="250"/>
      <c r="Q83" s="55">
        <v>0</v>
      </c>
      <c r="R83" s="48" t="b">
        <f>IF(COUNTBLANK($V83),FALSE,OR(IFERROR(MATCH(INDEX(Activos!$C$6:$C$1015,MATCH($V83,Activos!$U$6:$U$1015,0)),$AH$22:$AH$25,0),FALSE),IFERROR(MATCH(INDEX($E$5:$E82,MATCH($V83,$V$5:$V82,0)),$AH$22:$AH$25,0),FALSE)))</f>
        <v>0</v>
      </c>
      <c r="S83" s="48" t="b">
        <f>OR(IFERROR(MATCH($V83,Activos!$U$6:$U$1015,0),FALSE),IFERROR(MATCH($V83,$V$5:$V82,0),FALSE))</f>
        <v>1</v>
      </c>
      <c r="T83" s="48" t="str">
        <f t="shared" si="5"/>
        <v/>
      </c>
      <c r="U83" s="48" t="str">
        <f>IF(AND(ISERROR(MATCH($V83,Activos!$U$6:$U$1015,0)),ISERROR(MATCH($V83,$U$5:$U82,0))),$V83,"")</f>
        <v/>
      </c>
      <c r="V83" s="48" t="str">
        <f t="shared" si="6"/>
        <v/>
      </c>
      <c r="W83" s="48" t="b">
        <f>IF(OR(COUNTBLANK($E83),COUNTBLANK($V83)),FALSE,IF(ISERROR(MATCH($V83,Activos!$U$6:$U$1015,0)),FALSE,IF(ISERROR(MATCH(INDEX(Activos!$C$6:$C$1015,MATCH($V83,Activos!$U$6:$U$1015,0)),$AH$22:$AH$25,0)),ISERROR(MATCH($E83,$AH$26:$AH$31,0)),ISERROR(MATCH($E83,$AH$22:$AH$25,0)))))</f>
        <v>0</v>
      </c>
      <c r="X83" s="48" t="b">
        <f>IF(OR(COUNTBLANK($E83),COUNTBLANK($V83)),FALSE,IF(ISERROR(MATCH($V83,V$5:$V82,0)),FALSE,IF(ISERROR(MATCH(INDEX($E$6:$E$1015,MATCH($V83,$V$6:$V$1015,0)),$AH$22:$AH$25,0)),ISERROR(MATCH($E83,$AH$26:$AH$31,0)),ISERROR(MATCH($E83,$AH$22:$AH$25,0)))))</f>
        <v>0</v>
      </c>
      <c r="Y83" s="48" t="b">
        <f t="shared" si="7"/>
        <v>0</v>
      </c>
    </row>
    <row r="84" spans="1:25" ht="15.95" customHeight="1" x14ac:dyDescent="0.2">
      <c r="A84" s="1">
        <f t="shared" si="8"/>
        <v>79</v>
      </c>
      <c r="B84" s="257">
        <v>45459</v>
      </c>
      <c r="C84" s="50" t="s">
        <v>13</v>
      </c>
      <c r="D84" s="51" t="s">
        <v>17</v>
      </c>
      <c r="E84" s="42" t="str">
        <f>IF(COUNTBLANK($V84),"",IF($U84&lt;&gt;"","Ingresar Categoria!",IFERROR(INDEX(Activos!$C$6:$C$1015,MATCH($V84,Activos!$U$6:$U$1015,0)),IFERROR(INDEX($E$5:$E83,MATCH($V84,$U$5:$U83,0)),""))))</f>
        <v/>
      </c>
      <c r="F84" s="52"/>
      <c r="G84" s="51"/>
      <c r="H84" s="44"/>
      <c r="I84" s="53"/>
      <c r="J84" s="46"/>
      <c r="K84" s="46"/>
      <c r="L84" s="54"/>
      <c r="M84" s="54"/>
      <c r="N84" s="306" t="str">
        <f>IF(COUNTBLANK($V84),"",IFERROR(INDEX(Activos!$E$6:$E$1015,MATCH($V84,Activos!$U$6:$U$1015,0)),IFERROR(INDEX($N$5:$N83,MATCH($V84,$U$5:$U83,0)),"")))</f>
        <v/>
      </c>
      <c r="O84" s="256"/>
      <c r="P84" s="250"/>
      <c r="Q84" s="55">
        <v>0</v>
      </c>
      <c r="R84" s="48" t="b">
        <f>IF(COUNTBLANK($V84),FALSE,OR(IFERROR(MATCH(INDEX(Activos!$C$6:$C$1015,MATCH($V84,Activos!$U$6:$U$1015,0)),$AH$22:$AH$25,0),FALSE),IFERROR(MATCH(INDEX($E$5:$E83,MATCH($V84,$V$5:$V83,0)),$AH$22:$AH$25,0),FALSE)))</f>
        <v>0</v>
      </c>
      <c r="S84" s="48" t="b">
        <f>OR(IFERROR(MATCH($V84,Activos!$U$6:$U$1015,0),FALSE),IFERROR(MATCH($V84,$V$5:$V83,0),FALSE))</f>
        <v>1</v>
      </c>
      <c r="T84" s="48" t="str">
        <f t="shared" si="5"/>
        <v/>
      </c>
      <c r="U84" s="48" t="str">
        <f>IF(AND(ISERROR(MATCH($V84,Activos!$U$6:$U$1015,0)),ISERROR(MATCH($V84,$U$5:$U83,0))),$V84,"")</f>
        <v/>
      </c>
      <c r="V84" s="48" t="str">
        <f t="shared" si="6"/>
        <v/>
      </c>
      <c r="W84" s="48" t="b">
        <f>IF(OR(COUNTBLANK($E84),COUNTBLANK($V84)),FALSE,IF(ISERROR(MATCH($V84,Activos!$U$6:$U$1015,0)),FALSE,IF(ISERROR(MATCH(INDEX(Activos!$C$6:$C$1015,MATCH($V84,Activos!$U$6:$U$1015,0)),$AH$22:$AH$25,0)),ISERROR(MATCH($E84,$AH$26:$AH$31,0)),ISERROR(MATCH($E84,$AH$22:$AH$25,0)))))</f>
        <v>0</v>
      </c>
      <c r="X84" s="48" t="b">
        <f>IF(OR(COUNTBLANK($E84),COUNTBLANK($V84)),FALSE,IF(ISERROR(MATCH($V84,V$5:$V83,0)),FALSE,IF(ISERROR(MATCH(INDEX($E$6:$E$1015,MATCH($V84,$V$6:$V$1015,0)),$AH$22:$AH$25,0)),ISERROR(MATCH($E84,$AH$26:$AH$31,0)),ISERROR(MATCH($E84,$AH$22:$AH$25,0)))))</f>
        <v>0</v>
      </c>
      <c r="Y84" s="48" t="b">
        <f t="shared" si="7"/>
        <v>0</v>
      </c>
    </row>
    <row r="85" spans="1:25" ht="15.95" customHeight="1" x14ac:dyDescent="0.2">
      <c r="A85" s="1">
        <f t="shared" si="8"/>
        <v>80</v>
      </c>
      <c r="B85" s="257">
        <v>45459</v>
      </c>
      <c r="C85" s="50" t="s">
        <v>13</v>
      </c>
      <c r="D85" s="51" t="s">
        <v>17</v>
      </c>
      <c r="E85" s="42" t="str">
        <f>IF(COUNTBLANK($V85),"",IF($U85&lt;&gt;"","Ingresar Categoria!",IFERROR(INDEX(Activos!$C$6:$C$1015,MATCH($V85,Activos!$U$6:$U$1015,0)),IFERROR(INDEX($E$5:$E84,MATCH($V85,$U$5:$U84,0)),""))))</f>
        <v/>
      </c>
      <c r="F85" s="52"/>
      <c r="G85" s="51"/>
      <c r="H85" s="44"/>
      <c r="I85" s="53"/>
      <c r="J85" s="46"/>
      <c r="K85" s="46"/>
      <c r="L85" s="54"/>
      <c r="M85" s="54"/>
      <c r="N85" s="306" t="str">
        <f>IF(COUNTBLANK($V85),"",IFERROR(INDEX(Activos!$E$6:$E$1015,MATCH($V85,Activos!$U$6:$U$1015,0)),IFERROR(INDEX($N$5:$N84,MATCH($V85,$U$5:$U84,0)),"")))</f>
        <v/>
      </c>
      <c r="O85" s="256"/>
      <c r="P85" s="250"/>
      <c r="Q85" s="55">
        <v>0</v>
      </c>
      <c r="R85" s="48" t="b">
        <f>IF(COUNTBLANK($V85),FALSE,OR(IFERROR(MATCH(INDEX(Activos!$C$6:$C$1015,MATCH($V85,Activos!$U$6:$U$1015,0)),$AH$22:$AH$25,0),FALSE),IFERROR(MATCH(INDEX($E$5:$E84,MATCH($V85,$V$5:$V84,0)),$AH$22:$AH$25,0),FALSE)))</f>
        <v>0</v>
      </c>
      <c r="S85" s="48" t="b">
        <f>OR(IFERROR(MATCH($V85,Activos!$U$6:$U$1015,0),FALSE),IFERROR(MATCH($V85,$V$5:$V84,0),FALSE))</f>
        <v>1</v>
      </c>
      <c r="T85" s="48" t="str">
        <f t="shared" si="5"/>
        <v/>
      </c>
      <c r="U85" s="48" t="str">
        <f>IF(AND(ISERROR(MATCH($V85,Activos!$U$6:$U$1015,0)),ISERROR(MATCH($V85,$U$5:$U84,0))),$V85,"")</f>
        <v/>
      </c>
      <c r="V85" s="48" t="str">
        <f t="shared" si="6"/>
        <v/>
      </c>
      <c r="W85" s="48" t="b">
        <f>IF(OR(COUNTBLANK($E85),COUNTBLANK($V85)),FALSE,IF(ISERROR(MATCH($V85,Activos!$U$6:$U$1015,0)),FALSE,IF(ISERROR(MATCH(INDEX(Activos!$C$6:$C$1015,MATCH($V85,Activos!$U$6:$U$1015,0)),$AH$22:$AH$25,0)),ISERROR(MATCH($E85,$AH$26:$AH$31,0)),ISERROR(MATCH($E85,$AH$22:$AH$25,0)))))</f>
        <v>0</v>
      </c>
      <c r="X85" s="48" t="b">
        <f>IF(OR(COUNTBLANK($E85),COUNTBLANK($V85)),FALSE,IF(ISERROR(MATCH($V85,V$5:$V84,0)),FALSE,IF(ISERROR(MATCH(INDEX($E$6:$E$1015,MATCH($V85,$V$6:$V$1015,0)),$AH$22:$AH$25,0)),ISERROR(MATCH($E85,$AH$26:$AH$31,0)),ISERROR(MATCH($E85,$AH$22:$AH$25,0)))))</f>
        <v>0</v>
      </c>
      <c r="Y85" s="48" t="b">
        <f t="shared" si="7"/>
        <v>0</v>
      </c>
    </row>
    <row r="86" spans="1:25" ht="15.95" customHeight="1" x14ac:dyDescent="0.2">
      <c r="A86" s="1">
        <f t="shared" si="8"/>
        <v>81</v>
      </c>
      <c r="B86" s="257">
        <v>45459</v>
      </c>
      <c r="C86" s="50" t="s">
        <v>13</v>
      </c>
      <c r="D86" s="51" t="s">
        <v>17</v>
      </c>
      <c r="E86" s="42" t="str">
        <f>IF(COUNTBLANK($V86),"",IF($U86&lt;&gt;"","Ingresar Categoria!",IFERROR(INDEX(Activos!$C$6:$C$1015,MATCH($V86,Activos!$U$6:$U$1015,0)),IFERROR(INDEX($E$5:$E85,MATCH($V86,$U$5:$U85,0)),""))))</f>
        <v/>
      </c>
      <c r="F86" s="52"/>
      <c r="G86" s="51"/>
      <c r="H86" s="44"/>
      <c r="I86" s="53"/>
      <c r="J86" s="46"/>
      <c r="K86" s="46"/>
      <c r="L86" s="54"/>
      <c r="M86" s="54"/>
      <c r="N86" s="306" t="str">
        <f>IF(COUNTBLANK($V86),"",IFERROR(INDEX(Activos!$E$6:$E$1015,MATCH($V86,Activos!$U$6:$U$1015,0)),IFERROR(INDEX($N$5:$N85,MATCH($V86,$U$5:$U85,0)),"")))</f>
        <v/>
      </c>
      <c r="O86" s="256"/>
      <c r="P86" s="250"/>
      <c r="Q86" s="55">
        <v>0</v>
      </c>
      <c r="R86" s="48" t="b">
        <f>IF(COUNTBLANK($V86),FALSE,OR(IFERROR(MATCH(INDEX(Activos!$C$6:$C$1015,MATCH($V86,Activos!$U$6:$U$1015,0)),$AH$22:$AH$25,0),FALSE),IFERROR(MATCH(INDEX($E$5:$E85,MATCH($V86,$V$5:$V85,0)),$AH$22:$AH$25,0),FALSE)))</f>
        <v>0</v>
      </c>
      <c r="S86" s="48" t="b">
        <f>OR(IFERROR(MATCH($V86,Activos!$U$6:$U$1015,0),FALSE),IFERROR(MATCH($V86,$V$5:$V85,0),FALSE))</f>
        <v>1</v>
      </c>
      <c r="T86" s="48" t="str">
        <f t="shared" si="5"/>
        <v/>
      </c>
      <c r="U86" s="48" t="str">
        <f>IF(AND(ISERROR(MATCH($V86,Activos!$U$6:$U$1015,0)),ISERROR(MATCH($V86,$U$5:$U85,0))),$V86,"")</f>
        <v/>
      </c>
      <c r="V86" s="48" t="str">
        <f t="shared" si="6"/>
        <v/>
      </c>
      <c r="W86" s="48" t="b">
        <f>IF(OR(COUNTBLANK($E86),COUNTBLANK($V86)),FALSE,IF(ISERROR(MATCH($V86,Activos!$U$6:$U$1015,0)),FALSE,IF(ISERROR(MATCH(INDEX(Activos!$C$6:$C$1015,MATCH($V86,Activos!$U$6:$U$1015,0)),$AH$22:$AH$25,0)),ISERROR(MATCH($E86,$AH$26:$AH$31,0)),ISERROR(MATCH($E86,$AH$22:$AH$25,0)))))</f>
        <v>0</v>
      </c>
      <c r="X86" s="48" t="b">
        <f>IF(OR(COUNTBLANK($E86),COUNTBLANK($V86)),FALSE,IF(ISERROR(MATCH($V86,V$5:$V85,0)),FALSE,IF(ISERROR(MATCH(INDEX($E$6:$E$1015,MATCH($V86,$V$6:$V$1015,0)),$AH$22:$AH$25,0)),ISERROR(MATCH($E86,$AH$26:$AH$31,0)),ISERROR(MATCH($E86,$AH$22:$AH$25,0)))))</f>
        <v>0</v>
      </c>
      <c r="Y86" s="48" t="b">
        <f t="shared" si="7"/>
        <v>0</v>
      </c>
    </row>
    <row r="87" spans="1:25" ht="15.95" customHeight="1" x14ac:dyDescent="0.2">
      <c r="A87" s="1">
        <f t="shared" si="8"/>
        <v>82</v>
      </c>
      <c r="B87" s="257">
        <v>45459</v>
      </c>
      <c r="C87" s="50" t="s">
        <v>13</v>
      </c>
      <c r="D87" s="51" t="s">
        <v>17</v>
      </c>
      <c r="E87" s="42" t="str">
        <f>IF(COUNTBLANK($V87),"",IF($U87&lt;&gt;"","Ingresar Categoria!",IFERROR(INDEX(Activos!$C$6:$C$1015,MATCH($V87,Activos!$U$6:$U$1015,0)),IFERROR(INDEX($E$5:$E86,MATCH($V87,$U$5:$U86,0)),""))))</f>
        <v/>
      </c>
      <c r="F87" s="52"/>
      <c r="G87" s="51"/>
      <c r="H87" s="44"/>
      <c r="I87" s="53"/>
      <c r="J87" s="46"/>
      <c r="K87" s="46"/>
      <c r="L87" s="54"/>
      <c r="M87" s="54"/>
      <c r="N87" s="306" t="str">
        <f>IF(COUNTBLANK($V87),"",IFERROR(INDEX(Activos!$E$6:$E$1015,MATCH($V87,Activos!$U$6:$U$1015,0)),IFERROR(INDEX($N$5:$N86,MATCH($V87,$U$5:$U86,0)),"")))</f>
        <v/>
      </c>
      <c r="O87" s="256"/>
      <c r="P87" s="250"/>
      <c r="Q87" s="55">
        <v>0</v>
      </c>
      <c r="R87" s="48" t="b">
        <f>IF(COUNTBLANK($V87),FALSE,OR(IFERROR(MATCH(INDEX(Activos!$C$6:$C$1015,MATCH($V87,Activos!$U$6:$U$1015,0)),$AH$22:$AH$25,0),FALSE),IFERROR(MATCH(INDEX($E$5:$E86,MATCH($V87,$V$5:$V86,0)),$AH$22:$AH$25,0),FALSE)))</f>
        <v>0</v>
      </c>
      <c r="S87" s="48" t="b">
        <f>OR(IFERROR(MATCH($V87,Activos!$U$6:$U$1015,0),FALSE),IFERROR(MATCH($V87,$V$5:$V86,0),FALSE))</f>
        <v>1</v>
      </c>
      <c r="T87" s="48" t="str">
        <f t="shared" si="5"/>
        <v/>
      </c>
      <c r="U87" s="48" t="str">
        <f>IF(AND(ISERROR(MATCH($V87,Activos!$U$6:$U$1015,0)),ISERROR(MATCH($V87,$U$5:$U86,0))),$V87,"")</f>
        <v/>
      </c>
      <c r="V87" s="48" t="str">
        <f t="shared" si="6"/>
        <v/>
      </c>
      <c r="W87" s="48" t="b">
        <f>IF(OR(COUNTBLANK($E87),COUNTBLANK($V87)),FALSE,IF(ISERROR(MATCH($V87,Activos!$U$6:$U$1015,0)),FALSE,IF(ISERROR(MATCH(INDEX(Activos!$C$6:$C$1015,MATCH($V87,Activos!$U$6:$U$1015,0)),$AH$22:$AH$25,0)),ISERROR(MATCH($E87,$AH$26:$AH$31,0)),ISERROR(MATCH($E87,$AH$22:$AH$25,0)))))</f>
        <v>0</v>
      </c>
      <c r="X87" s="48" t="b">
        <f>IF(OR(COUNTBLANK($E87),COUNTBLANK($V87)),FALSE,IF(ISERROR(MATCH($V87,V$5:$V86,0)),FALSE,IF(ISERROR(MATCH(INDEX($E$6:$E$1015,MATCH($V87,$V$6:$V$1015,0)),$AH$22:$AH$25,0)),ISERROR(MATCH($E87,$AH$26:$AH$31,0)),ISERROR(MATCH($E87,$AH$22:$AH$25,0)))))</f>
        <v>0</v>
      </c>
      <c r="Y87" s="48" t="b">
        <f t="shared" si="7"/>
        <v>0</v>
      </c>
    </row>
    <row r="88" spans="1:25" ht="15.95" customHeight="1" x14ac:dyDescent="0.2">
      <c r="A88" s="1">
        <f t="shared" si="8"/>
        <v>83</v>
      </c>
      <c r="B88" s="257">
        <v>45459</v>
      </c>
      <c r="C88" s="50" t="s">
        <v>13</v>
      </c>
      <c r="D88" s="51" t="s">
        <v>17</v>
      </c>
      <c r="E88" s="42" t="str">
        <f>IF(COUNTBLANK($V88),"",IF($U88&lt;&gt;"","Ingresar Categoria!",IFERROR(INDEX(Activos!$C$6:$C$1015,MATCH($V88,Activos!$U$6:$U$1015,0)),IFERROR(INDEX($E$5:$E87,MATCH($V88,$U$5:$U87,0)),""))))</f>
        <v/>
      </c>
      <c r="F88" s="52"/>
      <c r="G88" s="51"/>
      <c r="H88" s="44"/>
      <c r="I88" s="53"/>
      <c r="J88" s="46"/>
      <c r="K88" s="46"/>
      <c r="L88" s="54"/>
      <c r="M88" s="54"/>
      <c r="N88" s="306" t="str">
        <f>IF(COUNTBLANK($V88),"",IFERROR(INDEX(Activos!$E$6:$E$1015,MATCH($V88,Activos!$U$6:$U$1015,0)),IFERROR(INDEX($N$5:$N87,MATCH($V88,$U$5:$U87,0)),"")))</f>
        <v/>
      </c>
      <c r="O88" s="256"/>
      <c r="P88" s="250"/>
      <c r="Q88" s="55">
        <v>0</v>
      </c>
      <c r="R88" s="48" t="b">
        <f>IF(COUNTBLANK($V88),FALSE,OR(IFERROR(MATCH(INDEX(Activos!$C$6:$C$1015,MATCH($V88,Activos!$U$6:$U$1015,0)),$AH$22:$AH$25,0),FALSE),IFERROR(MATCH(INDEX($E$5:$E87,MATCH($V88,$V$5:$V87,0)),$AH$22:$AH$25,0),FALSE)))</f>
        <v>0</v>
      </c>
      <c r="S88" s="48" t="b">
        <f>OR(IFERROR(MATCH($V88,Activos!$U$6:$U$1015,0),FALSE),IFERROR(MATCH($V88,$V$5:$V87,0),FALSE))</f>
        <v>1</v>
      </c>
      <c r="T88" s="48" t="str">
        <f t="shared" si="5"/>
        <v/>
      </c>
      <c r="U88" s="48" t="str">
        <f>IF(AND(ISERROR(MATCH($V88,Activos!$U$6:$U$1015,0)),ISERROR(MATCH($V88,$U$5:$U87,0))),$V88,"")</f>
        <v/>
      </c>
      <c r="V88" s="48" t="str">
        <f t="shared" si="6"/>
        <v/>
      </c>
      <c r="W88" s="48" t="b">
        <f>IF(OR(COUNTBLANK($E88),COUNTBLANK($V88)),FALSE,IF(ISERROR(MATCH($V88,Activos!$U$6:$U$1015,0)),FALSE,IF(ISERROR(MATCH(INDEX(Activos!$C$6:$C$1015,MATCH($V88,Activos!$U$6:$U$1015,0)),$AH$22:$AH$25,0)),ISERROR(MATCH($E88,$AH$26:$AH$31,0)),ISERROR(MATCH($E88,$AH$22:$AH$25,0)))))</f>
        <v>0</v>
      </c>
      <c r="X88" s="48" t="b">
        <f>IF(OR(COUNTBLANK($E88),COUNTBLANK($V88)),FALSE,IF(ISERROR(MATCH($V88,V$5:$V87,0)),FALSE,IF(ISERROR(MATCH(INDEX($E$6:$E$1015,MATCH($V88,$V$6:$V$1015,0)),$AH$22:$AH$25,0)),ISERROR(MATCH($E88,$AH$26:$AH$31,0)),ISERROR(MATCH($E88,$AH$22:$AH$25,0)))))</f>
        <v>0</v>
      </c>
      <c r="Y88" s="48" t="b">
        <f t="shared" si="7"/>
        <v>0</v>
      </c>
    </row>
    <row r="89" spans="1:25" ht="15.95" customHeight="1" x14ac:dyDescent="0.2">
      <c r="A89" s="1">
        <f t="shared" si="8"/>
        <v>84</v>
      </c>
      <c r="B89" s="257">
        <v>45459</v>
      </c>
      <c r="C89" s="50" t="s">
        <v>13</v>
      </c>
      <c r="D89" s="51" t="s">
        <v>17</v>
      </c>
      <c r="E89" s="42" t="str">
        <f>IF(COUNTBLANK($V89),"",IF($U89&lt;&gt;"","Ingresar Categoria!",IFERROR(INDEX(Activos!$C$6:$C$1015,MATCH($V89,Activos!$U$6:$U$1015,0)),IFERROR(INDEX($E$5:$E88,MATCH($V89,$U$5:$U88,0)),""))))</f>
        <v/>
      </c>
      <c r="F89" s="52"/>
      <c r="G89" s="51"/>
      <c r="H89" s="44"/>
      <c r="I89" s="53"/>
      <c r="J89" s="46"/>
      <c r="K89" s="46"/>
      <c r="L89" s="54"/>
      <c r="M89" s="54"/>
      <c r="N89" s="306" t="str">
        <f>IF(COUNTBLANK($V89),"",IFERROR(INDEX(Activos!$E$6:$E$1015,MATCH($V89,Activos!$U$6:$U$1015,0)),IFERROR(INDEX($N$5:$N88,MATCH($V89,$U$5:$U88,0)),"")))</f>
        <v/>
      </c>
      <c r="O89" s="256"/>
      <c r="P89" s="250"/>
      <c r="Q89" s="55">
        <v>0</v>
      </c>
      <c r="R89" s="48" t="b">
        <f>IF(COUNTBLANK($V89),FALSE,OR(IFERROR(MATCH(INDEX(Activos!$C$6:$C$1015,MATCH($V89,Activos!$U$6:$U$1015,0)),$AH$22:$AH$25,0),FALSE),IFERROR(MATCH(INDEX($E$5:$E88,MATCH($V89,$V$5:$V88,0)),$AH$22:$AH$25,0),FALSE)))</f>
        <v>0</v>
      </c>
      <c r="S89" s="48" t="b">
        <f>OR(IFERROR(MATCH($V89,Activos!$U$6:$U$1015,0),FALSE),IFERROR(MATCH($V89,$V$5:$V88,0),FALSE))</f>
        <v>1</v>
      </c>
      <c r="T89" s="48" t="str">
        <f t="shared" si="5"/>
        <v/>
      </c>
      <c r="U89" s="48" t="str">
        <f>IF(AND(ISERROR(MATCH($V89,Activos!$U$6:$U$1015,0)),ISERROR(MATCH($V89,$U$5:$U88,0))),$V89,"")</f>
        <v/>
      </c>
      <c r="V89" s="48" t="str">
        <f t="shared" si="6"/>
        <v/>
      </c>
      <c r="W89" s="48" t="b">
        <f>IF(OR(COUNTBLANK($E89),COUNTBLANK($V89)),FALSE,IF(ISERROR(MATCH($V89,Activos!$U$6:$U$1015,0)),FALSE,IF(ISERROR(MATCH(INDEX(Activos!$C$6:$C$1015,MATCH($V89,Activos!$U$6:$U$1015,0)),$AH$22:$AH$25,0)),ISERROR(MATCH($E89,$AH$26:$AH$31,0)),ISERROR(MATCH($E89,$AH$22:$AH$25,0)))))</f>
        <v>0</v>
      </c>
      <c r="X89" s="48" t="b">
        <f>IF(OR(COUNTBLANK($E89),COUNTBLANK($V89)),FALSE,IF(ISERROR(MATCH($V89,V$5:$V88,0)),FALSE,IF(ISERROR(MATCH(INDEX($E$6:$E$1015,MATCH($V89,$V$6:$V$1015,0)),$AH$22:$AH$25,0)),ISERROR(MATCH($E89,$AH$26:$AH$31,0)),ISERROR(MATCH($E89,$AH$22:$AH$25,0)))))</f>
        <v>0</v>
      </c>
      <c r="Y89" s="48" t="b">
        <f t="shared" si="7"/>
        <v>0</v>
      </c>
    </row>
    <row r="90" spans="1:25" ht="15.95" customHeight="1" x14ac:dyDescent="0.2">
      <c r="A90" s="1">
        <f t="shared" si="8"/>
        <v>85</v>
      </c>
      <c r="B90" s="257">
        <v>45459</v>
      </c>
      <c r="C90" s="50" t="s">
        <v>13</v>
      </c>
      <c r="D90" s="51" t="s">
        <v>17</v>
      </c>
      <c r="E90" s="42" t="str">
        <f>IF(COUNTBLANK($V90),"",IF($U90&lt;&gt;"","Ingresar Categoria!",IFERROR(INDEX(Activos!$C$6:$C$1015,MATCH($V90,Activos!$U$6:$U$1015,0)),IFERROR(INDEX($E$5:$E89,MATCH($V90,$U$5:$U89,0)),""))))</f>
        <v/>
      </c>
      <c r="F90" s="52"/>
      <c r="G90" s="51"/>
      <c r="H90" s="44"/>
      <c r="I90" s="53"/>
      <c r="J90" s="46"/>
      <c r="K90" s="46"/>
      <c r="L90" s="54"/>
      <c r="M90" s="54"/>
      <c r="N90" s="306" t="str">
        <f>IF(COUNTBLANK($V90),"",IFERROR(INDEX(Activos!$E$6:$E$1015,MATCH($V90,Activos!$U$6:$U$1015,0)),IFERROR(INDEX($N$5:$N89,MATCH($V90,$U$5:$U89,0)),"")))</f>
        <v/>
      </c>
      <c r="O90" s="256"/>
      <c r="P90" s="250"/>
      <c r="Q90" s="55">
        <v>0</v>
      </c>
      <c r="R90" s="48" t="b">
        <f>IF(COUNTBLANK($V90),FALSE,OR(IFERROR(MATCH(INDEX(Activos!$C$6:$C$1015,MATCH($V90,Activos!$U$6:$U$1015,0)),$AH$22:$AH$25,0),FALSE),IFERROR(MATCH(INDEX($E$5:$E89,MATCH($V90,$V$5:$V89,0)),$AH$22:$AH$25,0),FALSE)))</f>
        <v>0</v>
      </c>
      <c r="S90" s="48" t="b">
        <f>OR(IFERROR(MATCH($V90,Activos!$U$6:$U$1015,0),FALSE),IFERROR(MATCH($V90,$V$5:$V89,0),FALSE))</f>
        <v>1</v>
      </c>
      <c r="T90" s="48" t="str">
        <f t="shared" si="5"/>
        <v/>
      </c>
      <c r="U90" s="48" t="str">
        <f>IF(AND(ISERROR(MATCH($V90,Activos!$U$6:$U$1015,0)),ISERROR(MATCH($V90,$U$5:$U89,0))),$V90,"")</f>
        <v/>
      </c>
      <c r="V90" s="48" t="str">
        <f t="shared" si="6"/>
        <v/>
      </c>
      <c r="W90" s="48" t="b">
        <f>IF(OR(COUNTBLANK($E90),COUNTBLANK($V90)),FALSE,IF(ISERROR(MATCH($V90,Activos!$U$6:$U$1015,0)),FALSE,IF(ISERROR(MATCH(INDEX(Activos!$C$6:$C$1015,MATCH($V90,Activos!$U$6:$U$1015,0)),$AH$22:$AH$25,0)),ISERROR(MATCH($E90,$AH$26:$AH$31,0)),ISERROR(MATCH($E90,$AH$22:$AH$25,0)))))</f>
        <v>0</v>
      </c>
      <c r="X90" s="48" t="b">
        <f>IF(OR(COUNTBLANK($E90),COUNTBLANK($V90)),FALSE,IF(ISERROR(MATCH($V90,V$5:$V89,0)),FALSE,IF(ISERROR(MATCH(INDEX($E$6:$E$1015,MATCH($V90,$V$6:$V$1015,0)),$AH$22:$AH$25,0)),ISERROR(MATCH($E90,$AH$26:$AH$31,0)),ISERROR(MATCH($E90,$AH$22:$AH$25,0)))))</f>
        <v>0</v>
      </c>
      <c r="Y90" s="48" t="b">
        <f t="shared" si="7"/>
        <v>0</v>
      </c>
    </row>
    <row r="91" spans="1:25" ht="15.95" customHeight="1" x14ac:dyDescent="0.2">
      <c r="A91" s="1">
        <f t="shared" si="8"/>
        <v>86</v>
      </c>
      <c r="B91" s="257">
        <v>45459</v>
      </c>
      <c r="C91" s="50" t="s">
        <v>13</v>
      </c>
      <c r="D91" s="51" t="s">
        <v>17</v>
      </c>
      <c r="E91" s="42" t="str">
        <f>IF(COUNTBLANK($V91),"",IF($U91&lt;&gt;"","Ingresar Categoria!",IFERROR(INDEX(Activos!$C$6:$C$1015,MATCH($V91,Activos!$U$6:$U$1015,0)),IFERROR(INDEX($E$5:$E90,MATCH($V91,$U$5:$U90,0)),""))))</f>
        <v/>
      </c>
      <c r="F91" s="52"/>
      <c r="G91" s="51"/>
      <c r="H91" s="44"/>
      <c r="I91" s="53"/>
      <c r="J91" s="46"/>
      <c r="K91" s="46"/>
      <c r="L91" s="54"/>
      <c r="M91" s="54"/>
      <c r="N91" s="306" t="str">
        <f>IF(COUNTBLANK($V91),"",IFERROR(INDEX(Activos!$E$6:$E$1015,MATCH($V91,Activos!$U$6:$U$1015,0)),IFERROR(INDEX($N$5:$N90,MATCH($V91,$U$5:$U90,0)),"")))</f>
        <v/>
      </c>
      <c r="O91" s="256"/>
      <c r="P91" s="250"/>
      <c r="Q91" s="55">
        <v>0</v>
      </c>
      <c r="R91" s="48" t="b">
        <f>IF(COUNTBLANK($V91),FALSE,OR(IFERROR(MATCH(INDEX(Activos!$C$6:$C$1015,MATCH($V91,Activos!$U$6:$U$1015,0)),$AH$22:$AH$25,0),FALSE),IFERROR(MATCH(INDEX($E$5:$E90,MATCH($V91,$V$5:$V90,0)),$AH$22:$AH$25,0),FALSE)))</f>
        <v>0</v>
      </c>
      <c r="S91" s="48" t="b">
        <f>OR(IFERROR(MATCH($V91,Activos!$U$6:$U$1015,0),FALSE),IFERROR(MATCH($V91,$V$5:$V90,0),FALSE))</f>
        <v>1</v>
      </c>
      <c r="T91" s="48" t="str">
        <f t="shared" si="5"/>
        <v/>
      </c>
      <c r="U91" s="48" t="str">
        <f>IF(AND(ISERROR(MATCH($V91,Activos!$U$6:$U$1015,0)),ISERROR(MATCH($V91,$U$5:$U90,0))),$V91,"")</f>
        <v/>
      </c>
      <c r="V91" s="48" t="str">
        <f t="shared" si="6"/>
        <v/>
      </c>
      <c r="W91" s="48" t="b">
        <f>IF(OR(COUNTBLANK($E91),COUNTBLANK($V91)),FALSE,IF(ISERROR(MATCH($V91,Activos!$U$6:$U$1015,0)),FALSE,IF(ISERROR(MATCH(INDEX(Activos!$C$6:$C$1015,MATCH($V91,Activos!$U$6:$U$1015,0)),$AH$22:$AH$25,0)),ISERROR(MATCH($E91,$AH$26:$AH$31,0)),ISERROR(MATCH($E91,$AH$22:$AH$25,0)))))</f>
        <v>0</v>
      </c>
      <c r="X91" s="48" t="b">
        <f>IF(OR(COUNTBLANK($E91),COUNTBLANK($V91)),FALSE,IF(ISERROR(MATCH($V91,V$5:$V90,0)),FALSE,IF(ISERROR(MATCH(INDEX($E$6:$E$1015,MATCH($V91,$V$6:$V$1015,0)),$AH$22:$AH$25,0)),ISERROR(MATCH($E91,$AH$26:$AH$31,0)),ISERROR(MATCH($E91,$AH$22:$AH$25,0)))))</f>
        <v>0</v>
      </c>
      <c r="Y91" s="48" t="b">
        <f t="shared" si="7"/>
        <v>0</v>
      </c>
    </row>
    <row r="92" spans="1:25" ht="15.95" customHeight="1" x14ac:dyDescent="0.2">
      <c r="A92" s="1">
        <f t="shared" si="8"/>
        <v>87</v>
      </c>
      <c r="B92" s="257">
        <v>45459</v>
      </c>
      <c r="C92" s="50" t="s">
        <v>13</v>
      </c>
      <c r="D92" s="51" t="s">
        <v>17</v>
      </c>
      <c r="E92" s="42" t="str">
        <f>IF(COUNTBLANK($V92),"",IF($U92&lt;&gt;"","Ingresar Categoria!",IFERROR(INDEX(Activos!$C$6:$C$1015,MATCH($V92,Activos!$U$6:$U$1015,0)),IFERROR(INDEX($E$5:$E91,MATCH($V92,$U$5:$U91,0)),""))))</f>
        <v/>
      </c>
      <c r="F92" s="52"/>
      <c r="G92" s="51"/>
      <c r="H92" s="44"/>
      <c r="I92" s="53"/>
      <c r="J92" s="46"/>
      <c r="K92" s="46"/>
      <c r="L92" s="54"/>
      <c r="M92" s="54"/>
      <c r="N92" s="306" t="str">
        <f>IF(COUNTBLANK($V92),"",IFERROR(INDEX(Activos!$E$6:$E$1015,MATCH($V92,Activos!$U$6:$U$1015,0)),IFERROR(INDEX($N$5:$N91,MATCH($V92,$U$5:$U91,0)),"")))</f>
        <v/>
      </c>
      <c r="O92" s="256"/>
      <c r="P92" s="250"/>
      <c r="Q92" s="55">
        <v>0</v>
      </c>
      <c r="R92" s="48" t="b">
        <f>IF(COUNTBLANK($V92),FALSE,OR(IFERROR(MATCH(INDEX(Activos!$C$6:$C$1015,MATCH($V92,Activos!$U$6:$U$1015,0)),$AH$22:$AH$25,0),FALSE),IFERROR(MATCH(INDEX($E$5:$E91,MATCH($V92,$V$5:$V91,0)),$AH$22:$AH$25,0),FALSE)))</f>
        <v>0</v>
      </c>
      <c r="S92" s="48" t="b">
        <f>OR(IFERROR(MATCH($V92,Activos!$U$6:$U$1015,0),FALSE),IFERROR(MATCH($V92,$V$5:$V91,0),FALSE))</f>
        <v>1</v>
      </c>
      <c r="T92" s="48" t="str">
        <f t="shared" si="5"/>
        <v/>
      </c>
      <c r="U92" s="48" t="str">
        <f>IF(AND(ISERROR(MATCH($V92,Activos!$U$6:$U$1015,0)),ISERROR(MATCH($V92,$U$5:$U91,0))),$V92,"")</f>
        <v/>
      </c>
      <c r="V92" s="48" t="str">
        <f t="shared" si="6"/>
        <v/>
      </c>
      <c r="W92" s="48" t="b">
        <f>IF(OR(COUNTBLANK($E92),COUNTBLANK($V92)),FALSE,IF(ISERROR(MATCH($V92,Activos!$U$6:$U$1015,0)),FALSE,IF(ISERROR(MATCH(INDEX(Activos!$C$6:$C$1015,MATCH($V92,Activos!$U$6:$U$1015,0)),$AH$22:$AH$25,0)),ISERROR(MATCH($E92,$AH$26:$AH$31,0)),ISERROR(MATCH($E92,$AH$22:$AH$25,0)))))</f>
        <v>0</v>
      </c>
      <c r="X92" s="48" t="b">
        <f>IF(OR(COUNTBLANK($E92),COUNTBLANK($V92)),FALSE,IF(ISERROR(MATCH($V92,V$5:$V91,0)),FALSE,IF(ISERROR(MATCH(INDEX($E$6:$E$1015,MATCH($V92,$V$6:$V$1015,0)),$AH$22:$AH$25,0)),ISERROR(MATCH($E92,$AH$26:$AH$31,0)),ISERROR(MATCH($E92,$AH$22:$AH$25,0)))))</f>
        <v>0</v>
      </c>
      <c r="Y92" s="48" t="b">
        <f t="shared" si="7"/>
        <v>0</v>
      </c>
    </row>
    <row r="93" spans="1:25" ht="15.95" customHeight="1" x14ac:dyDescent="0.2">
      <c r="A93" s="1">
        <f t="shared" si="8"/>
        <v>88</v>
      </c>
      <c r="B93" s="257">
        <v>45459</v>
      </c>
      <c r="C93" s="50" t="s">
        <v>13</v>
      </c>
      <c r="D93" s="51" t="s">
        <v>17</v>
      </c>
      <c r="E93" s="42" t="str">
        <f>IF(COUNTBLANK($V93),"",IF($U93&lt;&gt;"","Ingresar Categoria!",IFERROR(INDEX(Activos!$C$6:$C$1015,MATCH($V93,Activos!$U$6:$U$1015,0)),IFERROR(INDEX($E$5:$E92,MATCH($V93,$U$5:$U92,0)),""))))</f>
        <v/>
      </c>
      <c r="F93" s="52"/>
      <c r="G93" s="51"/>
      <c r="H93" s="44"/>
      <c r="I93" s="53"/>
      <c r="J93" s="46"/>
      <c r="K93" s="46"/>
      <c r="L93" s="54"/>
      <c r="M93" s="54"/>
      <c r="N93" s="306" t="str">
        <f>IF(COUNTBLANK($V93),"",IFERROR(INDEX(Activos!$E$6:$E$1015,MATCH($V93,Activos!$U$6:$U$1015,0)),IFERROR(INDEX($N$5:$N92,MATCH($V93,$U$5:$U92,0)),"")))</f>
        <v/>
      </c>
      <c r="O93" s="256"/>
      <c r="P93" s="250"/>
      <c r="Q93" s="55">
        <v>0</v>
      </c>
      <c r="R93" s="48" t="b">
        <f>IF(COUNTBLANK($V93),FALSE,OR(IFERROR(MATCH(INDEX(Activos!$C$6:$C$1015,MATCH($V93,Activos!$U$6:$U$1015,0)),$AH$22:$AH$25,0),FALSE),IFERROR(MATCH(INDEX($E$5:$E92,MATCH($V93,$V$5:$V92,0)),$AH$22:$AH$25,0),FALSE)))</f>
        <v>0</v>
      </c>
      <c r="S93" s="48" t="b">
        <f>OR(IFERROR(MATCH($V93,Activos!$U$6:$U$1015,0),FALSE),IFERROR(MATCH($V93,$V$5:$V92,0),FALSE))</f>
        <v>1</v>
      </c>
      <c r="T93" s="48" t="str">
        <f t="shared" si="5"/>
        <v/>
      </c>
      <c r="U93" s="48" t="str">
        <f>IF(AND(ISERROR(MATCH($V93,Activos!$U$6:$U$1015,0)),ISERROR(MATCH($V93,$U$5:$U92,0))),$V93,"")</f>
        <v/>
      </c>
      <c r="V93" s="48" t="str">
        <f t="shared" si="6"/>
        <v/>
      </c>
      <c r="W93" s="48" t="b">
        <f>IF(OR(COUNTBLANK($E93),COUNTBLANK($V93)),FALSE,IF(ISERROR(MATCH($V93,Activos!$U$6:$U$1015,0)),FALSE,IF(ISERROR(MATCH(INDEX(Activos!$C$6:$C$1015,MATCH($V93,Activos!$U$6:$U$1015,0)),$AH$22:$AH$25,0)),ISERROR(MATCH($E93,$AH$26:$AH$31,0)),ISERROR(MATCH($E93,$AH$22:$AH$25,0)))))</f>
        <v>0</v>
      </c>
      <c r="X93" s="48" t="b">
        <f>IF(OR(COUNTBLANK($E93),COUNTBLANK($V93)),FALSE,IF(ISERROR(MATCH($V93,V$5:$V92,0)),FALSE,IF(ISERROR(MATCH(INDEX($E$6:$E$1015,MATCH($V93,$V$6:$V$1015,0)),$AH$22:$AH$25,0)),ISERROR(MATCH($E93,$AH$26:$AH$31,0)),ISERROR(MATCH($E93,$AH$22:$AH$25,0)))))</f>
        <v>0</v>
      </c>
      <c r="Y93" s="48" t="b">
        <f t="shared" si="7"/>
        <v>0</v>
      </c>
    </row>
    <row r="94" spans="1:25" ht="15.95" customHeight="1" x14ac:dyDescent="0.2">
      <c r="A94" s="1">
        <f t="shared" si="8"/>
        <v>89</v>
      </c>
      <c r="B94" s="257">
        <v>45459</v>
      </c>
      <c r="C94" s="50" t="s">
        <v>13</v>
      </c>
      <c r="D94" s="51" t="s">
        <v>17</v>
      </c>
      <c r="E94" s="42" t="str">
        <f>IF(COUNTBLANK($V94),"",IF($U94&lt;&gt;"","Ingresar Categoria!",IFERROR(INDEX(Activos!$C$6:$C$1015,MATCH($V94,Activos!$U$6:$U$1015,0)),IFERROR(INDEX($E$5:$E93,MATCH($V94,$U$5:$U93,0)),""))))</f>
        <v/>
      </c>
      <c r="F94" s="52"/>
      <c r="G94" s="51"/>
      <c r="H94" s="44"/>
      <c r="I94" s="53"/>
      <c r="J94" s="46"/>
      <c r="K94" s="46"/>
      <c r="L94" s="54"/>
      <c r="M94" s="54"/>
      <c r="N94" s="306" t="str">
        <f>IF(COUNTBLANK($V94),"",IFERROR(INDEX(Activos!$E$6:$E$1015,MATCH($V94,Activos!$U$6:$U$1015,0)),IFERROR(INDEX($N$5:$N93,MATCH($V94,$U$5:$U93,0)),"")))</f>
        <v/>
      </c>
      <c r="O94" s="256"/>
      <c r="P94" s="250"/>
      <c r="Q94" s="55">
        <v>0</v>
      </c>
      <c r="R94" s="48" t="b">
        <f>IF(COUNTBLANK($V94),FALSE,OR(IFERROR(MATCH(INDEX(Activos!$C$6:$C$1015,MATCH($V94,Activos!$U$6:$U$1015,0)),$AH$22:$AH$25,0),FALSE),IFERROR(MATCH(INDEX($E$5:$E93,MATCH($V94,$V$5:$V93,0)),$AH$22:$AH$25,0),FALSE)))</f>
        <v>0</v>
      </c>
      <c r="S94" s="48" t="b">
        <f>OR(IFERROR(MATCH($V94,Activos!$U$6:$U$1015,0),FALSE),IFERROR(MATCH($V94,$V$5:$V93,0),FALSE))</f>
        <v>1</v>
      </c>
      <c r="T94" s="48" t="str">
        <f t="shared" si="5"/>
        <v/>
      </c>
      <c r="U94" s="48" t="str">
        <f>IF(AND(ISERROR(MATCH($V94,Activos!$U$6:$U$1015,0)),ISERROR(MATCH($V94,$U$5:$U93,0))),$V94,"")</f>
        <v/>
      </c>
      <c r="V94" s="48" t="str">
        <f t="shared" si="6"/>
        <v/>
      </c>
      <c r="W94" s="48" t="b">
        <f>IF(OR(COUNTBLANK($E94),COUNTBLANK($V94)),FALSE,IF(ISERROR(MATCH($V94,Activos!$U$6:$U$1015,0)),FALSE,IF(ISERROR(MATCH(INDEX(Activos!$C$6:$C$1015,MATCH($V94,Activos!$U$6:$U$1015,0)),$AH$22:$AH$25,0)),ISERROR(MATCH($E94,$AH$26:$AH$31,0)),ISERROR(MATCH($E94,$AH$22:$AH$25,0)))))</f>
        <v>0</v>
      </c>
      <c r="X94" s="48" t="b">
        <f>IF(OR(COUNTBLANK($E94),COUNTBLANK($V94)),FALSE,IF(ISERROR(MATCH($V94,V$5:$V93,0)),FALSE,IF(ISERROR(MATCH(INDEX($E$6:$E$1015,MATCH($V94,$V$6:$V$1015,0)),$AH$22:$AH$25,0)),ISERROR(MATCH($E94,$AH$26:$AH$31,0)),ISERROR(MATCH($E94,$AH$22:$AH$25,0)))))</f>
        <v>0</v>
      </c>
      <c r="Y94" s="48" t="b">
        <f t="shared" si="7"/>
        <v>0</v>
      </c>
    </row>
    <row r="95" spans="1:25" ht="15.95" customHeight="1" x14ac:dyDescent="0.2">
      <c r="A95" s="1">
        <f t="shared" si="8"/>
        <v>90</v>
      </c>
      <c r="B95" s="257">
        <v>45459</v>
      </c>
      <c r="C95" s="50" t="s">
        <v>13</v>
      </c>
      <c r="D95" s="51" t="s">
        <v>17</v>
      </c>
      <c r="E95" s="42" t="str">
        <f>IF(COUNTBLANK($V95),"",IF($U95&lt;&gt;"","Ingresar Categoria!",IFERROR(INDEX(Activos!$C$6:$C$1015,MATCH($V95,Activos!$U$6:$U$1015,0)),IFERROR(INDEX($E$5:$E94,MATCH($V95,$U$5:$U94,0)),""))))</f>
        <v/>
      </c>
      <c r="F95" s="52"/>
      <c r="G95" s="51"/>
      <c r="H95" s="44"/>
      <c r="I95" s="53"/>
      <c r="J95" s="46"/>
      <c r="K95" s="46"/>
      <c r="L95" s="54"/>
      <c r="M95" s="54"/>
      <c r="N95" s="306" t="str">
        <f>IF(COUNTBLANK($V95),"",IFERROR(INDEX(Activos!$E$6:$E$1015,MATCH($V95,Activos!$U$6:$U$1015,0)),IFERROR(INDEX($N$5:$N94,MATCH($V95,$U$5:$U94,0)),"")))</f>
        <v/>
      </c>
      <c r="O95" s="256"/>
      <c r="P95" s="250"/>
      <c r="Q95" s="55">
        <v>0</v>
      </c>
      <c r="R95" s="48" t="b">
        <f>IF(COUNTBLANK($V95),FALSE,OR(IFERROR(MATCH(INDEX(Activos!$C$6:$C$1015,MATCH($V95,Activos!$U$6:$U$1015,0)),$AH$22:$AH$25,0),FALSE),IFERROR(MATCH(INDEX($E$5:$E94,MATCH($V95,$V$5:$V94,0)),$AH$22:$AH$25,0),FALSE)))</f>
        <v>0</v>
      </c>
      <c r="S95" s="48" t="b">
        <f>OR(IFERROR(MATCH($V95,Activos!$U$6:$U$1015,0),FALSE),IFERROR(MATCH($V95,$V$5:$V94,0),FALSE))</f>
        <v>1</v>
      </c>
      <c r="T95" s="48" t="str">
        <f t="shared" si="5"/>
        <v/>
      </c>
      <c r="U95" s="48" t="str">
        <f>IF(AND(ISERROR(MATCH($V95,Activos!$U$6:$U$1015,0)),ISERROR(MATCH($V95,$U$5:$U94,0))),$V95,"")</f>
        <v/>
      </c>
      <c r="V95" s="48" t="str">
        <f t="shared" si="6"/>
        <v/>
      </c>
      <c r="W95" s="48" t="b">
        <f>IF(OR(COUNTBLANK($E95),COUNTBLANK($V95)),FALSE,IF(ISERROR(MATCH($V95,Activos!$U$6:$U$1015,0)),FALSE,IF(ISERROR(MATCH(INDEX(Activos!$C$6:$C$1015,MATCH($V95,Activos!$U$6:$U$1015,0)),$AH$22:$AH$25,0)),ISERROR(MATCH($E95,$AH$26:$AH$31,0)),ISERROR(MATCH($E95,$AH$22:$AH$25,0)))))</f>
        <v>0</v>
      </c>
      <c r="X95" s="48" t="b">
        <f>IF(OR(COUNTBLANK($E95),COUNTBLANK($V95)),FALSE,IF(ISERROR(MATCH($V95,V$5:$V94,0)),FALSE,IF(ISERROR(MATCH(INDEX($E$6:$E$1015,MATCH($V95,$V$6:$V$1015,0)),$AH$22:$AH$25,0)),ISERROR(MATCH($E95,$AH$26:$AH$31,0)),ISERROR(MATCH($E95,$AH$22:$AH$25,0)))))</f>
        <v>0</v>
      </c>
      <c r="Y95" s="48" t="b">
        <f t="shared" si="7"/>
        <v>0</v>
      </c>
    </row>
    <row r="96" spans="1:25" ht="15.95" customHeight="1" x14ac:dyDescent="0.2">
      <c r="A96" s="1">
        <f t="shared" si="8"/>
        <v>91</v>
      </c>
      <c r="B96" s="257">
        <v>45459</v>
      </c>
      <c r="C96" s="50" t="s">
        <v>13</v>
      </c>
      <c r="D96" s="51" t="s">
        <v>17</v>
      </c>
      <c r="E96" s="42" t="str">
        <f>IF(COUNTBLANK($V96),"",IF($U96&lt;&gt;"","Ingresar Categoria!",IFERROR(INDEX(Activos!$C$6:$C$1015,MATCH($V96,Activos!$U$6:$U$1015,0)),IFERROR(INDEX($E$5:$E95,MATCH($V96,$U$5:$U95,0)),""))))</f>
        <v/>
      </c>
      <c r="F96" s="52"/>
      <c r="G96" s="51"/>
      <c r="H96" s="44"/>
      <c r="I96" s="53"/>
      <c r="J96" s="46"/>
      <c r="K96" s="46"/>
      <c r="L96" s="54"/>
      <c r="M96" s="54"/>
      <c r="N96" s="306" t="str">
        <f>IF(COUNTBLANK($V96),"",IFERROR(INDEX(Activos!$E$6:$E$1015,MATCH($V96,Activos!$U$6:$U$1015,0)),IFERROR(INDEX($N$5:$N95,MATCH($V96,$U$5:$U95,0)),"")))</f>
        <v/>
      </c>
      <c r="O96" s="256"/>
      <c r="P96" s="250"/>
      <c r="Q96" s="55">
        <v>0</v>
      </c>
      <c r="R96" s="48" t="b">
        <f>IF(COUNTBLANK($V96),FALSE,OR(IFERROR(MATCH(INDEX(Activos!$C$6:$C$1015,MATCH($V96,Activos!$U$6:$U$1015,0)),$AH$22:$AH$25,0),FALSE),IFERROR(MATCH(INDEX($E$5:$E95,MATCH($V96,$V$5:$V95,0)),$AH$22:$AH$25,0),FALSE)))</f>
        <v>0</v>
      </c>
      <c r="S96" s="48" t="b">
        <f>OR(IFERROR(MATCH($V96,Activos!$U$6:$U$1015,0),FALSE),IFERROR(MATCH($V96,$V$5:$V95,0),FALSE))</f>
        <v>1</v>
      </c>
      <c r="T96" s="48" t="str">
        <f t="shared" si="5"/>
        <v/>
      </c>
      <c r="U96" s="48" t="str">
        <f>IF(AND(ISERROR(MATCH($V96,Activos!$U$6:$U$1015,0)),ISERROR(MATCH($V96,$U$5:$U95,0))),$V96,"")</f>
        <v/>
      </c>
      <c r="V96" s="48" t="str">
        <f t="shared" si="6"/>
        <v/>
      </c>
      <c r="W96" s="48" t="b">
        <f>IF(OR(COUNTBLANK($E96),COUNTBLANK($V96)),FALSE,IF(ISERROR(MATCH($V96,Activos!$U$6:$U$1015,0)),FALSE,IF(ISERROR(MATCH(INDEX(Activos!$C$6:$C$1015,MATCH($V96,Activos!$U$6:$U$1015,0)),$AH$22:$AH$25,0)),ISERROR(MATCH($E96,$AH$26:$AH$31,0)),ISERROR(MATCH($E96,$AH$22:$AH$25,0)))))</f>
        <v>0</v>
      </c>
      <c r="X96" s="48" t="b">
        <f>IF(OR(COUNTBLANK($E96),COUNTBLANK($V96)),FALSE,IF(ISERROR(MATCH($V96,V$5:$V95,0)),FALSE,IF(ISERROR(MATCH(INDEX($E$6:$E$1015,MATCH($V96,$V$6:$V$1015,0)),$AH$22:$AH$25,0)),ISERROR(MATCH($E96,$AH$26:$AH$31,0)),ISERROR(MATCH($E96,$AH$22:$AH$25,0)))))</f>
        <v>0</v>
      </c>
      <c r="Y96" s="48" t="b">
        <f t="shared" si="7"/>
        <v>0</v>
      </c>
    </row>
    <row r="97" spans="1:25" ht="15.95" customHeight="1" x14ac:dyDescent="0.2">
      <c r="A97" s="1">
        <f t="shared" si="8"/>
        <v>92</v>
      </c>
      <c r="B97" s="257">
        <v>45459</v>
      </c>
      <c r="C97" s="50" t="s">
        <v>13</v>
      </c>
      <c r="D97" s="51" t="s">
        <v>17</v>
      </c>
      <c r="E97" s="42" t="str">
        <f>IF(COUNTBLANK($V97),"",IF($U97&lt;&gt;"","Ingresar Categoria!",IFERROR(INDEX(Activos!$C$6:$C$1015,MATCH($V97,Activos!$U$6:$U$1015,0)),IFERROR(INDEX($E$5:$E96,MATCH($V97,$U$5:$U96,0)),""))))</f>
        <v/>
      </c>
      <c r="F97" s="52"/>
      <c r="G97" s="51"/>
      <c r="H97" s="44"/>
      <c r="I97" s="53"/>
      <c r="J97" s="46"/>
      <c r="K97" s="46"/>
      <c r="L97" s="54"/>
      <c r="M97" s="54"/>
      <c r="N97" s="306" t="str">
        <f>IF(COUNTBLANK($V97),"",IFERROR(INDEX(Activos!$E$6:$E$1015,MATCH($V97,Activos!$U$6:$U$1015,0)),IFERROR(INDEX($N$5:$N96,MATCH($V97,$U$5:$U96,0)),"")))</f>
        <v/>
      </c>
      <c r="O97" s="256"/>
      <c r="P97" s="250"/>
      <c r="Q97" s="55">
        <v>0</v>
      </c>
      <c r="R97" s="48" t="b">
        <f>IF(COUNTBLANK($V97),FALSE,OR(IFERROR(MATCH(INDEX(Activos!$C$6:$C$1015,MATCH($V97,Activos!$U$6:$U$1015,0)),$AH$22:$AH$25,0),FALSE),IFERROR(MATCH(INDEX($E$5:$E96,MATCH($V97,$V$5:$V96,0)),$AH$22:$AH$25,0),FALSE)))</f>
        <v>0</v>
      </c>
      <c r="S97" s="48" t="b">
        <f>OR(IFERROR(MATCH($V97,Activos!$U$6:$U$1015,0),FALSE),IFERROR(MATCH($V97,$V$5:$V96,0),FALSE))</f>
        <v>1</v>
      </c>
      <c r="T97" s="48" t="str">
        <f t="shared" si="5"/>
        <v/>
      </c>
      <c r="U97" s="48" t="str">
        <f>IF(AND(ISERROR(MATCH($V97,Activos!$U$6:$U$1015,0)),ISERROR(MATCH($V97,$U$5:$U96,0))),$V97,"")</f>
        <v/>
      </c>
      <c r="V97" s="48" t="str">
        <f t="shared" si="6"/>
        <v/>
      </c>
      <c r="W97" s="48" t="b">
        <f>IF(OR(COUNTBLANK($E97),COUNTBLANK($V97)),FALSE,IF(ISERROR(MATCH($V97,Activos!$U$6:$U$1015,0)),FALSE,IF(ISERROR(MATCH(INDEX(Activos!$C$6:$C$1015,MATCH($V97,Activos!$U$6:$U$1015,0)),$AH$22:$AH$25,0)),ISERROR(MATCH($E97,$AH$26:$AH$31,0)),ISERROR(MATCH($E97,$AH$22:$AH$25,0)))))</f>
        <v>0</v>
      </c>
      <c r="X97" s="48" t="b">
        <f>IF(OR(COUNTBLANK($E97),COUNTBLANK($V97)),FALSE,IF(ISERROR(MATCH($V97,V$5:$V96,0)),FALSE,IF(ISERROR(MATCH(INDEX($E$6:$E$1015,MATCH($V97,$V$6:$V$1015,0)),$AH$22:$AH$25,0)),ISERROR(MATCH($E97,$AH$26:$AH$31,0)),ISERROR(MATCH($E97,$AH$22:$AH$25,0)))))</f>
        <v>0</v>
      </c>
      <c r="Y97" s="48" t="b">
        <f t="shared" si="7"/>
        <v>0</v>
      </c>
    </row>
    <row r="98" spans="1:25" ht="15.95" customHeight="1" x14ac:dyDescent="0.2">
      <c r="A98" s="1">
        <f t="shared" si="8"/>
        <v>93</v>
      </c>
      <c r="B98" s="257">
        <v>45459</v>
      </c>
      <c r="C98" s="50" t="s">
        <v>13</v>
      </c>
      <c r="D98" s="51" t="s">
        <v>17</v>
      </c>
      <c r="E98" s="42" t="str">
        <f>IF(COUNTBLANK($V98),"",IF($U98&lt;&gt;"","Ingresar Categoria!",IFERROR(INDEX(Activos!$C$6:$C$1015,MATCH($V98,Activos!$U$6:$U$1015,0)),IFERROR(INDEX($E$5:$E97,MATCH($V98,$U$5:$U97,0)),""))))</f>
        <v/>
      </c>
      <c r="F98" s="52"/>
      <c r="G98" s="51"/>
      <c r="H98" s="44"/>
      <c r="I98" s="53"/>
      <c r="J98" s="46"/>
      <c r="K98" s="46"/>
      <c r="L98" s="54"/>
      <c r="M98" s="54"/>
      <c r="N98" s="306" t="str">
        <f>IF(COUNTBLANK($V98),"",IFERROR(INDEX(Activos!$E$6:$E$1015,MATCH($V98,Activos!$U$6:$U$1015,0)),IFERROR(INDEX($N$5:$N97,MATCH($V98,$U$5:$U97,0)),"")))</f>
        <v/>
      </c>
      <c r="O98" s="256"/>
      <c r="P98" s="250"/>
      <c r="Q98" s="55">
        <v>0</v>
      </c>
      <c r="R98" s="48" t="b">
        <f>IF(COUNTBLANK($V98),FALSE,OR(IFERROR(MATCH(INDEX(Activos!$C$6:$C$1015,MATCH($V98,Activos!$U$6:$U$1015,0)),$AH$22:$AH$25,0),FALSE),IFERROR(MATCH(INDEX($E$5:$E97,MATCH($V98,$V$5:$V97,0)),$AH$22:$AH$25,0),FALSE)))</f>
        <v>0</v>
      </c>
      <c r="S98" s="48" t="b">
        <f>OR(IFERROR(MATCH($V98,Activos!$U$6:$U$1015,0),FALSE),IFERROR(MATCH($V98,$V$5:$V97,0),FALSE))</f>
        <v>1</v>
      </c>
      <c r="T98" s="48" t="str">
        <f t="shared" si="5"/>
        <v/>
      </c>
      <c r="U98" s="48" t="str">
        <f>IF(AND(ISERROR(MATCH($V98,Activos!$U$6:$U$1015,0)),ISERROR(MATCH($V98,$U$5:$U97,0))),$V98,"")</f>
        <v/>
      </c>
      <c r="V98" s="48" t="str">
        <f t="shared" si="6"/>
        <v/>
      </c>
      <c r="W98" s="48" t="b">
        <f>IF(OR(COUNTBLANK($E98),COUNTBLANK($V98)),FALSE,IF(ISERROR(MATCH($V98,Activos!$U$6:$U$1015,0)),FALSE,IF(ISERROR(MATCH(INDEX(Activos!$C$6:$C$1015,MATCH($V98,Activos!$U$6:$U$1015,0)),$AH$22:$AH$25,0)),ISERROR(MATCH($E98,$AH$26:$AH$31,0)),ISERROR(MATCH($E98,$AH$22:$AH$25,0)))))</f>
        <v>0</v>
      </c>
      <c r="X98" s="48" t="b">
        <f>IF(OR(COUNTBLANK($E98),COUNTBLANK($V98)),FALSE,IF(ISERROR(MATCH($V98,V$5:$V97,0)),FALSE,IF(ISERROR(MATCH(INDEX($E$6:$E$1015,MATCH($V98,$V$6:$V$1015,0)),$AH$22:$AH$25,0)),ISERROR(MATCH($E98,$AH$26:$AH$31,0)),ISERROR(MATCH($E98,$AH$22:$AH$25,0)))))</f>
        <v>0</v>
      </c>
      <c r="Y98" s="48" t="b">
        <f t="shared" si="7"/>
        <v>0</v>
      </c>
    </row>
    <row r="99" spans="1:25" ht="15.95" customHeight="1" x14ac:dyDescent="0.2">
      <c r="A99" s="1">
        <f t="shared" si="8"/>
        <v>94</v>
      </c>
      <c r="B99" s="257">
        <v>45459</v>
      </c>
      <c r="C99" s="50" t="s">
        <v>13</v>
      </c>
      <c r="D99" s="51" t="s">
        <v>17</v>
      </c>
      <c r="E99" s="42" t="str">
        <f>IF(COUNTBLANK($V99),"",IF($U99&lt;&gt;"","Ingresar Categoria!",IFERROR(INDEX(Activos!$C$6:$C$1015,MATCH($V99,Activos!$U$6:$U$1015,0)),IFERROR(INDEX($E$5:$E98,MATCH($V99,$U$5:$U98,0)),""))))</f>
        <v/>
      </c>
      <c r="F99" s="52"/>
      <c r="G99" s="51"/>
      <c r="H99" s="44"/>
      <c r="I99" s="53"/>
      <c r="J99" s="46"/>
      <c r="K99" s="46"/>
      <c r="L99" s="54"/>
      <c r="M99" s="54"/>
      <c r="N99" s="306" t="str">
        <f>IF(COUNTBLANK($V99),"",IFERROR(INDEX(Activos!$E$6:$E$1015,MATCH($V99,Activos!$U$6:$U$1015,0)),IFERROR(INDEX($N$5:$N98,MATCH($V99,$U$5:$U98,0)),"")))</f>
        <v/>
      </c>
      <c r="O99" s="256"/>
      <c r="P99" s="250"/>
      <c r="Q99" s="55">
        <v>0</v>
      </c>
      <c r="R99" s="48" t="b">
        <f>IF(COUNTBLANK($V99),FALSE,OR(IFERROR(MATCH(INDEX(Activos!$C$6:$C$1015,MATCH($V99,Activos!$U$6:$U$1015,0)),$AH$22:$AH$25,0),FALSE),IFERROR(MATCH(INDEX($E$5:$E98,MATCH($V99,$V$5:$V98,0)),$AH$22:$AH$25,0),FALSE)))</f>
        <v>0</v>
      </c>
      <c r="S99" s="48" t="b">
        <f>OR(IFERROR(MATCH($V99,Activos!$U$6:$U$1015,0),FALSE),IFERROR(MATCH($V99,$V$5:$V98,0),FALSE))</f>
        <v>1</v>
      </c>
      <c r="T99" s="48" t="str">
        <f t="shared" si="5"/>
        <v/>
      </c>
      <c r="U99" s="48" t="str">
        <f>IF(AND(ISERROR(MATCH($V99,Activos!$U$6:$U$1015,0)),ISERROR(MATCH($V99,$U$5:$U98,0))),$V99,"")</f>
        <v/>
      </c>
      <c r="V99" s="48" t="str">
        <f t="shared" si="6"/>
        <v/>
      </c>
      <c r="W99" s="48" t="b">
        <f>IF(OR(COUNTBLANK($E99),COUNTBLANK($V99)),FALSE,IF(ISERROR(MATCH($V99,Activos!$U$6:$U$1015,0)),FALSE,IF(ISERROR(MATCH(INDEX(Activos!$C$6:$C$1015,MATCH($V99,Activos!$U$6:$U$1015,0)),$AH$22:$AH$25,0)),ISERROR(MATCH($E99,$AH$26:$AH$31,0)),ISERROR(MATCH($E99,$AH$22:$AH$25,0)))))</f>
        <v>0</v>
      </c>
      <c r="X99" s="48" t="b">
        <f>IF(OR(COUNTBLANK($E99),COUNTBLANK($V99)),FALSE,IF(ISERROR(MATCH($V99,V$5:$V98,0)),FALSE,IF(ISERROR(MATCH(INDEX($E$6:$E$1015,MATCH($V99,$V$6:$V$1015,0)),$AH$22:$AH$25,0)),ISERROR(MATCH($E99,$AH$26:$AH$31,0)),ISERROR(MATCH($E99,$AH$22:$AH$25,0)))))</f>
        <v>0</v>
      </c>
      <c r="Y99" s="48" t="b">
        <f t="shared" si="7"/>
        <v>0</v>
      </c>
    </row>
    <row r="100" spans="1:25" ht="15.95" customHeight="1" x14ac:dyDescent="0.2">
      <c r="A100" s="1">
        <f t="shared" si="8"/>
        <v>95</v>
      </c>
      <c r="B100" s="257">
        <v>45459</v>
      </c>
      <c r="C100" s="50" t="s">
        <v>13</v>
      </c>
      <c r="D100" s="51" t="s">
        <v>17</v>
      </c>
      <c r="E100" s="42" t="str">
        <f>IF(COUNTBLANK($V100),"",IF($U100&lt;&gt;"","Ingresar Categoria!",IFERROR(INDEX(Activos!$C$6:$C$1015,MATCH($V100,Activos!$U$6:$U$1015,0)),IFERROR(INDEX($E$5:$E99,MATCH($V100,$U$5:$U99,0)),""))))</f>
        <v/>
      </c>
      <c r="F100" s="52"/>
      <c r="G100" s="51"/>
      <c r="H100" s="44"/>
      <c r="I100" s="53"/>
      <c r="J100" s="46"/>
      <c r="K100" s="46"/>
      <c r="L100" s="54"/>
      <c r="M100" s="54"/>
      <c r="N100" s="306" t="str">
        <f>IF(COUNTBLANK($V100),"",IFERROR(INDEX(Activos!$E$6:$E$1015,MATCH($V100,Activos!$U$6:$U$1015,0)),IFERROR(INDEX($N$5:$N99,MATCH($V100,$U$5:$U99,0)),"")))</f>
        <v/>
      </c>
      <c r="O100" s="256"/>
      <c r="P100" s="250"/>
      <c r="Q100" s="55">
        <v>0</v>
      </c>
      <c r="R100" s="48" t="b">
        <f>IF(COUNTBLANK($V100),FALSE,OR(IFERROR(MATCH(INDEX(Activos!$C$6:$C$1015,MATCH($V100,Activos!$U$6:$U$1015,0)),$AH$22:$AH$25,0),FALSE),IFERROR(MATCH(INDEX($E$5:$E99,MATCH($V100,$V$5:$V99,0)),$AH$22:$AH$25,0),FALSE)))</f>
        <v>0</v>
      </c>
      <c r="S100" s="48" t="b">
        <f>OR(IFERROR(MATCH($V100,Activos!$U$6:$U$1015,0),FALSE),IFERROR(MATCH($V100,$V$5:$V99,0),FALSE))</f>
        <v>1</v>
      </c>
      <c r="T100" s="48" t="str">
        <f t="shared" si="5"/>
        <v/>
      </c>
      <c r="U100" s="48" t="str">
        <f>IF(AND(ISERROR(MATCH($V100,Activos!$U$6:$U$1015,0)),ISERROR(MATCH($V100,$U$5:$U99,0))),$V100,"")</f>
        <v/>
      </c>
      <c r="V100" s="48" t="str">
        <f t="shared" si="6"/>
        <v/>
      </c>
      <c r="W100" s="48" t="b">
        <f>IF(OR(COUNTBLANK($E100),COUNTBLANK($V100)),FALSE,IF(ISERROR(MATCH($V100,Activos!$U$6:$U$1015,0)),FALSE,IF(ISERROR(MATCH(INDEX(Activos!$C$6:$C$1015,MATCH($V100,Activos!$U$6:$U$1015,0)),$AH$22:$AH$25,0)),ISERROR(MATCH($E100,$AH$26:$AH$31,0)),ISERROR(MATCH($E100,$AH$22:$AH$25,0)))))</f>
        <v>0</v>
      </c>
      <c r="X100" s="48" t="b">
        <f>IF(OR(COUNTBLANK($E100),COUNTBLANK($V100)),FALSE,IF(ISERROR(MATCH($V100,V$5:$V99,0)),FALSE,IF(ISERROR(MATCH(INDEX($E$6:$E$1015,MATCH($V100,$V$6:$V$1015,0)),$AH$22:$AH$25,0)),ISERROR(MATCH($E100,$AH$26:$AH$31,0)),ISERROR(MATCH($E100,$AH$22:$AH$25,0)))))</f>
        <v>0</v>
      </c>
      <c r="Y100" s="48" t="b">
        <f t="shared" si="7"/>
        <v>0</v>
      </c>
    </row>
    <row r="101" spans="1:25" ht="15.95" customHeight="1" x14ac:dyDescent="0.2">
      <c r="A101" s="1">
        <f t="shared" si="8"/>
        <v>96</v>
      </c>
      <c r="B101" s="257">
        <v>45459</v>
      </c>
      <c r="C101" s="50" t="s">
        <v>13</v>
      </c>
      <c r="D101" s="51" t="s">
        <v>17</v>
      </c>
      <c r="E101" s="42" t="str">
        <f>IF(COUNTBLANK($V101),"",IF($U101&lt;&gt;"","Ingresar Categoria!",IFERROR(INDEX(Activos!$C$6:$C$1015,MATCH($V101,Activos!$U$6:$U$1015,0)),IFERROR(INDEX($E$5:$E100,MATCH($V101,$U$5:$U100,0)),""))))</f>
        <v/>
      </c>
      <c r="F101" s="52"/>
      <c r="G101" s="51"/>
      <c r="H101" s="44"/>
      <c r="I101" s="53"/>
      <c r="J101" s="46"/>
      <c r="K101" s="46"/>
      <c r="L101" s="54"/>
      <c r="M101" s="54"/>
      <c r="N101" s="306" t="str">
        <f>IF(COUNTBLANK($V101),"",IFERROR(INDEX(Activos!$E$6:$E$1015,MATCH($V101,Activos!$U$6:$U$1015,0)),IFERROR(INDEX($N$5:$N100,MATCH($V101,$U$5:$U100,0)),"")))</f>
        <v/>
      </c>
      <c r="O101" s="256"/>
      <c r="P101" s="250"/>
      <c r="Q101" s="55">
        <v>0</v>
      </c>
      <c r="R101" s="48" t="b">
        <f>IF(COUNTBLANK($V101),FALSE,OR(IFERROR(MATCH(INDEX(Activos!$C$6:$C$1015,MATCH($V101,Activos!$U$6:$U$1015,0)),$AH$22:$AH$25,0),FALSE),IFERROR(MATCH(INDEX($E$5:$E100,MATCH($V101,$V$5:$V100,0)),$AH$22:$AH$25,0),FALSE)))</f>
        <v>0</v>
      </c>
      <c r="S101" s="48" t="b">
        <f>OR(IFERROR(MATCH($V101,Activos!$U$6:$U$1015,0),FALSE),IFERROR(MATCH($V101,$V$5:$V100,0),FALSE))</f>
        <v>1</v>
      </c>
      <c r="T101" s="48" t="str">
        <f t="shared" si="5"/>
        <v/>
      </c>
      <c r="U101" s="48" t="str">
        <f>IF(AND(ISERROR(MATCH($V101,Activos!$U$6:$U$1015,0)),ISERROR(MATCH($V101,$U$5:$U100,0))),$V101,"")</f>
        <v/>
      </c>
      <c r="V101" s="48" t="str">
        <f t="shared" si="6"/>
        <v/>
      </c>
      <c r="W101" s="48" t="b">
        <f>IF(OR(COUNTBLANK($E101),COUNTBLANK($V101)),FALSE,IF(ISERROR(MATCH($V101,Activos!$U$6:$U$1015,0)),FALSE,IF(ISERROR(MATCH(INDEX(Activos!$C$6:$C$1015,MATCH($V101,Activos!$U$6:$U$1015,0)),$AH$22:$AH$25,0)),ISERROR(MATCH($E101,$AH$26:$AH$31,0)),ISERROR(MATCH($E101,$AH$22:$AH$25,0)))))</f>
        <v>0</v>
      </c>
      <c r="X101" s="48" t="b">
        <f>IF(OR(COUNTBLANK($E101),COUNTBLANK($V101)),FALSE,IF(ISERROR(MATCH($V101,V$5:$V100,0)),FALSE,IF(ISERROR(MATCH(INDEX($E$6:$E$1015,MATCH($V101,$V$6:$V$1015,0)),$AH$22:$AH$25,0)),ISERROR(MATCH($E101,$AH$26:$AH$31,0)),ISERROR(MATCH($E101,$AH$22:$AH$25,0)))))</f>
        <v>0</v>
      </c>
      <c r="Y101" s="48" t="b">
        <f t="shared" si="7"/>
        <v>0</v>
      </c>
    </row>
    <row r="102" spans="1:25" ht="15.95" customHeight="1" x14ac:dyDescent="0.2">
      <c r="A102" s="1">
        <f t="shared" si="8"/>
        <v>97</v>
      </c>
      <c r="B102" s="257">
        <v>45459</v>
      </c>
      <c r="C102" s="50" t="s">
        <v>13</v>
      </c>
      <c r="D102" s="51" t="s">
        <v>17</v>
      </c>
      <c r="E102" s="42" t="str">
        <f>IF(COUNTBLANK($V102),"",IF($U102&lt;&gt;"","Ingresar Categoria!",IFERROR(INDEX(Activos!$C$6:$C$1015,MATCH($V102,Activos!$U$6:$U$1015,0)),IFERROR(INDEX($E$5:$E101,MATCH($V102,$U$5:$U101,0)),""))))</f>
        <v/>
      </c>
      <c r="F102" s="52"/>
      <c r="G102" s="51"/>
      <c r="H102" s="44"/>
      <c r="I102" s="53"/>
      <c r="J102" s="46"/>
      <c r="K102" s="46"/>
      <c r="L102" s="54"/>
      <c r="M102" s="54"/>
      <c r="N102" s="306" t="str">
        <f>IF(COUNTBLANK($V102),"",IFERROR(INDEX(Activos!$E$6:$E$1015,MATCH($V102,Activos!$U$6:$U$1015,0)),IFERROR(INDEX($N$5:$N101,MATCH($V102,$U$5:$U101,0)),"")))</f>
        <v/>
      </c>
      <c r="O102" s="256"/>
      <c r="P102" s="250"/>
      <c r="Q102" s="55">
        <v>0</v>
      </c>
      <c r="R102" s="48" t="b">
        <f>IF(COUNTBLANK($V102),FALSE,OR(IFERROR(MATCH(INDEX(Activos!$C$6:$C$1015,MATCH($V102,Activos!$U$6:$U$1015,0)),$AH$22:$AH$25,0),FALSE),IFERROR(MATCH(INDEX($E$5:$E101,MATCH($V102,$V$5:$V101,0)),$AH$22:$AH$25,0),FALSE)))</f>
        <v>0</v>
      </c>
      <c r="S102" s="48" t="b">
        <f>OR(IFERROR(MATCH($V102,Activos!$U$6:$U$1015,0),FALSE),IFERROR(MATCH($V102,$V$5:$V101,0),FALSE))</f>
        <v>1</v>
      </c>
      <c r="T102" s="48" t="str">
        <f t="shared" si="5"/>
        <v/>
      </c>
      <c r="U102" s="48" t="str">
        <f>IF(AND(ISERROR(MATCH($V102,Activos!$U$6:$U$1015,0)),ISERROR(MATCH($V102,$U$5:$U101,0))),$V102,"")</f>
        <v/>
      </c>
      <c r="V102" s="48" t="str">
        <f t="shared" si="6"/>
        <v/>
      </c>
      <c r="W102" s="48" t="b">
        <f>IF(OR(COUNTBLANK($E102),COUNTBLANK($V102)),FALSE,IF(ISERROR(MATCH($V102,Activos!$U$6:$U$1015,0)),FALSE,IF(ISERROR(MATCH(INDEX(Activos!$C$6:$C$1015,MATCH($V102,Activos!$U$6:$U$1015,0)),$AH$22:$AH$25,0)),ISERROR(MATCH($E102,$AH$26:$AH$31,0)),ISERROR(MATCH($E102,$AH$22:$AH$25,0)))))</f>
        <v>0</v>
      </c>
      <c r="X102" s="48" t="b">
        <f>IF(OR(COUNTBLANK($E102),COUNTBLANK($V102)),FALSE,IF(ISERROR(MATCH($V102,V$5:$V101,0)),FALSE,IF(ISERROR(MATCH(INDEX($E$6:$E$1015,MATCH($V102,$V$6:$V$1015,0)),$AH$22:$AH$25,0)),ISERROR(MATCH($E102,$AH$26:$AH$31,0)),ISERROR(MATCH($E102,$AH$22:$AH$25,0)))))</f>
        <v>0</v>
      </c>
      <c r="Y102" s="48" t="b">
        <f t="shared" si="7"/>
        <v>0</v>
      </c>
    </row>
    <row r="103" spans="1:25" ht="15.95" customHeight="1" x14ac:dyDescent="0.2">
      <c r="A103" s="1">
        <f t="shared" si="8"/>
        <v>98</v>
      </c>
      <c r="B103" s="257">
        <v>45459</v>
      </c>
      <c r="C103" s="50" t="s">
        <v>13</v>
      </c>
      <c r="D103" s="51" t="s">
        <v>17</v>
      </c>
      <c r="E103" s="42" t="str">
        <f>IF(COUNTBLANK($V103),"",IF($U103&lt;&gt;"","Ingresar Categoria!",IFERROR(INDEX(Activos!$C$6:$C$1015,MATCH($V103,Activos!$U$6:$U$1015,0)),IFERROR(INDEX($E$5:$E102,MATCH($V103,$U$5:$U102,0)),""))))</f>
        <v/>
      </c>
      <c r="F103" s="52"/>
      <c r="G103" s="51"/>
      <c r="H103" s="44"/>
      <c r="I103" s="53"/>
      <c r="J103" s="46"/>
      <c r="K103" s="46"/>
      <c r="L103" s="54"/>
      <c r="M103" s="54"/>
      <c r="N103" s="306" t="str">
        <f>IF(COUNTBLANK($V103),"",IFERROR(INDEX(Activos!$E$6:$E$1015,MATCH($V103,Activos!$U$6:$U$1015,0)),IFERROR(INDEX($N$5:$N102,MATCH($V103,$U$5:$U102,0)),"")))</f>
        <v/>
      </c>
      <c r="O103" s="256"/>
      <c r="P103" s="250"/>
      <c r="Q103" s="55">
        <v>0</v>
      </c>
      <c r="R103" s="48" t="b">
        <f>IF(COUNTBLANK($V103),FALSE,OR(IFERROR(MATCH(INDEX(Activos!$C$6:$C$1015,MATCH($V103,Activos!$U$6:$U$1015,0)),$AH$22:$AH$25,0),FALSE),IFERROR(MATCH(INDEX($E$5:$E102,MATCH($V103,$V$5:$V102,0)),$AH$22:$AH$25,0),FALSE)))</f>
        <v>0</v>
      </c>
      <c r="S103" s="48" t="b">
        <f>OR(IFERROR(MATCH($V103,Activos!$U$6:$U$1015,0),FALSE),IFERROR(MATCH($V103,$V$5:$V102,0),FALSE))</f>
        <v>1</v>
      </c>
      <c r="T103" s="48" t="str">
        <f t="shared" si="5"/>
        <v/>
      </c>
      <c r="U103" s="48" t="str">
        <f>IF(AND(ISERROR(MATCH($V103,Activos!$U$6:$U$1015,0)),ISERROR(MATCH($V103,$U$5:$U102,0))),$V103,"")</f>
        <v/>
      </c>
      <c r="V103" s="48" t="str">
        <f t="shared" si="6"/>
        <v/>
      </c>
      <c r="W103" s="48" t="b">
        <f>IF(OR(COUNTBLANK($E103),COUNTBLANK($V103)),FALSE,IF(ISERROR(MATCH($V103,Activos!$U$6:$U$1015,0)),FALSE,IF(ISERROR(MATCH(INDEX(Activos!$C$6:$C$1015,MATCH($V103,Activos!$U$6:$U$1015,0)),$AH$22:$AH$25,0)),ISERROR(MATCH($E103,$AH$26:$AH$31,0)),ISERROR(MATCH($E103,$AH$22:$AH$25,0)))))</f>
        <v>0</v>
      </c>
      <c r="X103" s="48" t="b">
        <f>IF(OR(COUNTBLANK($E103),COUNTBLANK($V103)),FALSE,IF(ISERROR(MATCH($V103,V$5:$V102,0)),FALSE,IF(ISERROR(MATCH(INDEX($E$6:$E$1015,MATCH($V103,$V$6:$V$1015,0)),$AH$22:$AH$25,0)),ISERROR(MATCH($E103,$AH$26:$AH$31,0)),ISERROR(MATCH($E103,$AH$22:$AH$25,0)))))</f>
        <v>0</v>
      </c>
      <c r="Y103" s="48" t="b">
        <f t="shared" si="7"/>
        <v>0</v>
      </c>
    </row>
    <row r="104" spans="1:25" ht="15.95" customHeight="1" x14ac:dyDescent="0.2">
      <c r="A104" s="1">
        <f t="shared" si="8"/>
        <v>99</v>
      </c>
      <c r="B104" s="257">
        <v>45459</v>
      </c>
      <c r="C104" s="50" t="s">
        <v>13</v>
      </c>
      <c r="D104" s="51" t="s">
        <v>17</v>
      </c>
      <c r="E104" s="42" t="str">
        <f>IF(COUNTBLANK($V104),"",IF($U104&lt;&gt;"","Ingresar Categoria!",IFERROR(INDEX(Activos!$C$6:$C$1015,MATCH($V104,Activos!$U$6:$U$1015,0)),IFERROR(INDEX($E$5:$E103,MATCH($V104,$U$5:$U103,0)),""))))</f>
        <v/>
      </c>
      <c r="F104" s="52"/>
      <c r="G104" s="51"/>
      <c r="H104" s="44"/>
      <c r="I104" s="53"/>
      <c r="J104" s="46"/>
      <c r="K104" s="46"/>
      <c r="L104" s="54"/>
      <c r="M104" s="54"/>
      <c r="N104" s="306" t="str">
        <f>IF(COUNTBLANK($V104),"",IFERROR(INDEX(Activos!$E$6:$E$1015,MATCH($V104,Activos!$U$6:$U$1015,0)),IFERROR(INDEX($N$5:$N103,MATCH($V104,$U$5:$U103,0)),"")))</f>
        <v/>
      </c>
      <c r="O104" s="256"/>
      <c r="P104" s="250"/>
      <c r="Q104" s="55">
        <v>0</v>
      </c>
      <c r="R104" s="48" t="b">
        <f>IF(COUNTBLANK($V104),FALSE,OR(IFERROR(MATCH(INDEX(Activos!$C$6:$C$1015,MATCH($V104,Activos!$U$6:$U$1015,0)),$AH$22:$AH$25,0),FALSE),IFERROR(MATCH(INDEX($E$5:$E103,MATCH($V104,$V$5:$V103,0)),$AH$22:$AH$25,0),FALSE)))</f>
        <v>0</v>
      </c>
      <c r="S104" s="48" t="b">
        <f>OR(IFERROR(MATCH($V104,Activos!$U$6:$U$1015,0),FALSE),IFERROR(MATCH($V104,$V$5:$V103,0),FALSE))</f>
        <v>1</v>
      </c>
      <c r="T104" s="48" t="str">
        <f t="shared" si="5"/>
        <v/>
      </c>
      <c r="U104" s="48" t="str">
        <f>IF(AND(ISERROR(MATCH($V104,Activos!$U$6:$U$1015,0)),ISERROR(MATCH($V104,$U$5:$U103,0))),$V104,"")</f>
        <v/>
      </c>
      <c r="V104" s="48" t="str">
        <f t="shared" si="6"/>
        <v/>
      </c>
      <c r="W104" s="48" t="b">
        <f>IF(OR(COUNTBLANK($E104),COUNTBLANK($V104)),FALSE,IF(ISERROR(MATCH($V104,Activos!$U$6:$U$1015,0)),FALSE,IF(ISERROR(MATCH(INDEX(Activos!$C$6:$C$1015,MATCH($V104,Activos!$U$6:$U$1015,0)),$AH$22:$AH$25,0)),ISERROR(MATCH($E104,$AH$26:$AH$31,0)),ISERROR(MATCH($E104,$AH$22:$AH$25,0)))))</f>
        <v>0</v>
      </c>
      <c r="X104" s="48" t="b">
        <f>IF(OR(COUNTBLANK($E104),COUNTBLANK($V104)),FALSE,IF(ISERROR(MATCH($V104,V$5:$V103,0)),FALSE,IF(ISERROR(MATCH(INDEX($E$6:$E$1015,MATCH($V104,$V$6:$V$1015,0)),$AH$22:$AH$25,0)),ISERROR(MATCH($E104,$AH$26:$AH$31,0)),ISERROR(MATCH($E104,$AH$22:$AH$25,0)))))</f>
        <v>0</v>
      </c>
      <c r="Y104" s="48" t="b">
        <f t="shared" si="7"/>
        <v>0</v>
      </c>
    </row>
    <row r="105" spans="1:25" ht="15.95" customHeight="1" x14ac:dyDescent="0.2">
      <c r="A105" s="1">
        <f t="shared" si="8"/>
        <v>100</v>
      </c>
      <c r="B105" s="257">
        <v>45459</v>
      </c>
      <c r="C105" s="50" t="s">
        <v>13</v>
      </c>
      <c r="D105" s="51" t="s">
        <v>17</v>
      </c>
      <c r="E105" s="42" t="str">
        <f>IF(COUNTBLANK($V105),"",IF($U105&lt;&gt;"","Ingresar Categoria!",IFERROR(INDEX(Activos!$C$6:$C$1015,MATCH($V105,Activos!$U$6:$U$1015,0)),IFERROR(INDEX($E$5:$E104,MATCH($V105,$U$5:$U104,0)),""))))</f>
        <v/>
      </c>
      <c r="F105" s="52"/>
      <c r="G105" s="51"/>
      <c r="H105" s="44"/>
      <c r="I105" s="53"/>
      <c r="J105" s="46"/>
      <c r="K105" s="46"/>
      <c r="L105" s="54"/>
      <c r="M105" s="54"/>
      <c r="N105" s="306" t="str">
        <f>IF(COUNTBLANK($V105),"",IFERROR(INDEX(Activos!$E$6:$E$1015,MATCH($V105,Activos!$U$6:$U$1015,0)),IFERROR(INDEX($N$5:$N104,MATCH($V105,$U$5:$U104,0)),"")))</f>
        <v/>
      </c>
      <c r="O105" s="256"/>
      <c r="P105" s="250"/>
      <c r="Q105" s="55">
        <v>0</v>
      </c>
      <c r="R105" s="48" t="b">
        <f>IF(COUNTBLANK($V105),FALSE,OR(IFERROR(MATCH(INDEX(Activos!$C$6:$C$1015,MATCH($V105,Activos!$U$6:$U$1015,0)),$AH$22:$AH$25,0),FALSE),IFERROR(MATCH(INDEX($E$5:$E104,MATCH($V105,$V$5:$V104,0)),$AH$22:$AH$25,0),FALSE)))</f>
        <v>0</v>
      </c>
      <c r="S105" s="48" t="b">
        <f>OR(IFERROR(MATCH($V105,Activos!$U$6:$U$1015,0),FALSE),IFERROR(MATCH($V105,$V$5:$V104,0),FALSE))</f>
        <v>1</v>
      </c>
      <c r="T105" s="48" t="str">
        <f t="shared" si="5"/>
        <v/>
      </c>
      <c r="U105" s="48" t="str">
        <f>IF(AND(ISERROR(MATCH($V105,Activos!$U$6:$U$1015,0)),ISERROR(MATCH($V105,$U$5:$U104,0))),$V105,"")</f>
        <v/>
      </c>
      <c r="V105" s="48" t="str">
        <f t="shared" si="6"/>
        <v/>
      </c>
      <c r="W105" s="48" t="b">
        <f>IF(OR(COUNTBLANK($E105),COUNTBLANK($V105)),FALSE,IF(ISERROR(MATCH($V105,Activos!$U$6:$U$1015,0)),FALSE,IF(ISERROR(MATCH(INDEX(Activos!$C$6:$C$1015,MATCH($V105,Activos!$U$6:$U$1015,0)),$AH$22:$AH$25,0)),ISERROR(MATCH($E105,$AH$26:$AH$31,0)),ISERROR(MATCH($E105,$AH$22:$AH$25,0)))))</f>
        <v>0</v>
      </c>
      <c r="X105" s="48" t="b">
        <f>IF(OR(COUNTBLANK($E105),COUNTBLANK($V105)),FALSE,IF(ISERROR(MATCH($V105,V$5:$V104,0)),FALSE,IF(ISERROR(MATCH(INDEX($E$6:$E$1015,MATCH($V105,$V$6:$V$1015,0)),$AH$22:$AH$25,0)),ISERROR(MATCH($E105,$AH$26:$AH$31,0)),ISERROR(MATCH($E105,$AH$22:$AH$25,0)))))</f>
        <v>0</v>
      </c>
      <c r="Y105" s="48" t="b">
        <f t="shared" si="7"/>
        <v>0</v>
      </c>
    </row>
    <row r="106" spans="1:25" ht="15.95" customHeight="1" x14ac:dyDescent="0.2">
      <c r="A106" s="1">
        <f t="shared" si="8"/>
        <v>101</v>
      </c>
      <c r="B106" s="257">
        <v>45459</v>
      </c>
      <c r="C106" s="50" t="s">
        <v>13</v>
      </c>
      <c r="D106" s="51" t="s">
        <v>17</v>
      </c>
      <c r="E106" s="42" t="str">
        <f>IF(COUNTBLANK($V106),"",IF($U106&lt;&gt;"","Ingresar Categoria!",IFERROR(INDEX(Activos!$C$6:$C$1015,MATCH($V106,Activos!$U$6:$U$1015,0)),IFERROR(INDEX($E$5:$E105,MATCH($V106,$U$5:$U105,0)),""))))</f>
        <v/>
      </c>
      <c r="F106" s="52"/>
      <c r="G106" s="51"/>
      <c r="H106" s="44"/>
      <c r="I106" s="53"/>
      <c r="J106" s="46"/>
      <c r="K106" s="46"/>
      <c r="L106" s="54"/>
      <c r="M106" s="54"/>
      <c r="N106" s="306" t="str">
        <f>IF(COUNTBLANK($V106),"",IFERROR(INDEX(Activos!$E$6:$E$1015,MATCH($V106,Activos!$U$6:$U$1015,0)),IFERROR(INDEX($N$5:$N105,MATCH($V106,$U$5:$U105,0)),"")))</f>
        <v/>
      </c>
      <c r="O106" s="256"/>
      <c r="P106" s="250"/>
      <c r="Q106" s="55">
        <v>0</v>
      </c>
      <c r="R106" s="48" t="b">
        <f>IF(COUNTBLANK($V106),FALSE,OR(IFERROR(MATCH(INDEX(Activos!$C$6:$C$1015,MATCH($V106,Activos!$U$6:$U$1015,0)),$AH$22:$AH$25,0),FALSE),IFERROR(MATCH(INDEX($E$5:$E105,MATCH($V106,$V$5:$V105,0)),$AH$22:$AH$25,0),FALSE)))</f>
        <v>0</v>
      </c>
      <c r="S106" s="48" t="b">
        <f>OR(IFERROR(MATCH($V106,Activos!$U$6:$U$1015,0),FALSE),IFERROR(MATCH($V106,$V$5:$V105,0),FALSE))</f>
        <v>1</v>
      </c>
      <c r="T106" s="48" t="str">
        <f t="shared" si="5"/>
        <v/>
      </c>
      <c r="U106" s="48" t="str">
        <f>IF(AND(ISERROR(MATCH($V106,Activos!$U$6:$U$1015,0)),ISERROR(MATCH($V106,$U$5:$U105,0))),$V106,"")</f>
        <v/>
      </c>
      <c r="V106" s="48" t="str">
        <f t="shared" si="6"/>
        <v/>
      </c>
      <c r="W106" s="48" t="b">
        <f>IF(OR(COUNTBLANK($E106),COUNTBLANK($V106)),FALSE,IF(ISERROR(MATCH($V106,Activos!$U$6:$U$1015,0)),FALSE,IF(ISERROR(MATCH(INDEX(Activos!$C$6:$C$1015,MATCH($V106,Activos!$U$6:$U$1015,0)),$AH$22:$AH$25,0)),ISERROR(MATCH($E106,$AH$26:$AH$31,0)),ISERROR(MATCH($E106,$AH$22:$AH$25,0)))))</f>
        <v>0</v>
      </c>
      <c r="X106" s="48" t="b">
        <f>IF(OR(COUNTBLANK($E106),COUNTBLANK($V106)),FALSE,IF(ISERROR(MATCH($V106,V$5:$V105,0)),FALSE,IF(ISERROR(MATCH(INDEX($E$6:$E$1015,MATCH($V106,$V$6:$V$1015,0)),$AH$22:$AH$25,0)),ISERROR(MATCH($E106,$AH$26:$AH$31,0)),ISERROR(MATCH($E106,$AH$22:$AH$25,0)))))</f>
        <v>0</v>
      </c>
      <c r="Y106" s="48" t="b">
        <f t="shared" si="7"/>
        <v>0</v>
      </c>
    </row>
    <row r="107" spans="1:25" ht="15.95" customHeight="1" x14ac:dyDescent="0.2">
      <c r="A107" s="1">
        <f t="shared" si="8"/>
        <v>102</v>
      </c>
      <c r="B107" s="257">
        <v>45459</v>
      </c>
      <c r="C107" s="50" t="s">
        <v>13</v>
      </c>
      <c r="D107" s="51" t="s">
        <v>17</v>
      </c>
      <c r="E107" s="42" t="str">
        <f>IF(COUNTBLANK($V107),"",IF($U107&lt;&gt;"","Ingresar Categoria!",IFERROR(INDEX(Activos!$C$6:$C$1015,MATCH($V107,Activos!$U$6:$U$1015,0)),IFERROR(INDEX($E$5:$E106,MATCH($V107,$U$5:$U106,0)),""))))</f>
        <v/>
      </c>
      <c r="F107" s="52"/>
      <c r="G107" s="51"/>
      <c r="H107" s="44"/>
      <c r="I107" s="53"/>
      <c r="J107" s="46"/>
      <c r="K107" s="46"/>
      <c r="L107" s="54"/>
      <c r="M107" s="54"/>
      <c r="N107" s="306" t="str">
        <f>IF(COUNTBLANK($V107),"",IFERROR(INDEX(Activos!$E$6:$E$1015,MATCH($V107,Activos!$U$6:$U$1015,0)),IFERROR(INDEX($N$5:$N106,MATCH($V107,$U$5:$U106,0)),"")))</f>
        <v/>
      </c>
      <c r="O107" s="256"/>
      <c r="P107" s="250"/>
      <c r="Q107" s="55">
        <v>0</v>
      </c>
      <c r="R107" s="48" t="b">
        <f>IF(COUNTBLANK($V107),FALSE,OR(IFERROR(MATCH(INDEX(Activos!$C$6:$C$1015,MATCH($V107,Activos!$U$6:$U$1015,0)),$AH$22:$AH$25,0),FALSE),IFERROR(MATCH(INDEX($E$5:$E106,MATCH($V107,$V$5:$V106,0)),$AH$22:$AH$25,0),FALSE)))</f>
        <v>0</v>
      </c>
      <c r="S107" s="48" t="b">
        <f>OR(IFERROR(MATCH($V107,Activos!$U$6:$U$1015,0),FALSE),IFERROR(MATCH($V107,$V$5:$V106,0),FALSE))</f>
        <v>1</v>
      </c>
      <c r="T107" s="48" t="str">
        <f t="shared" si="5"/>
        <v/>
      </c>
      <c r="U107" s="48" t="str">
        <f>IF(AND(ISERROR(MATCH($V107,Activos!$U$6:$U$1015,0)),ISERROR(MATCH($V107,$U$5:$U106,0))),$V107,"")</f>
        <v/>
      </c>
      <c r="V107" s="48" t="str">
        <f t="shared" si="6"/>
        <v/>
      </c>
      <c r="W107" s="48" t="b">
        <f>IF(OR(COUNTBLANK($E107),COUNTBLANK($V107)),FALSE,IF(ISERROR(MATCH($V107,Activos!$U$6:$U$1015,0)),FALSE,IF(ISERROR(MATCH(INDEX(Activos!$C$6:$C$1015,MATCH($V107,Activos!$U$6:$U$1015,0)),$AH$22:$AH$25,0)),ISERROR(MATCH($E107,$AH$26:$AH$31,0)),ISERROR(MATCH($E107,$AH$22:$AH$25,0)))))</f>
        <v>0</v>
      </c>
      <c r="X107" s="48" t="b">
        <f>IF(OR(COUNTBLANK($E107),COUNTBLANK($V107)),FALSE,IF(ISERROR(MATCH($V107,V$5:$V106,0)),FALSE,IF(ISERROR(MATCH(INDEX($E$6:$E$1015,MATCH($V107,$V$6:$V$1015,0)),$AH$22:$AH$25,0)),ISERROR(MATCH($E107,$AH$26:$AH$31,0)),ISERROR(MATCH($E107,$AH$22:$AH$25,0)))))</f>
        <v>0</v>
      </c>
      <c r="Y107" s="48" t="b">
        <f t="shared" si="7"/>
        <v>0</v>
      </c>
    </row>
    <row r="108" spans="1:25" ht="15.95" customHeight="1" x14ac:dyDescent="0.2">
      <c r="A108" s="1">
        <f t="shared" si="8"/>
        <v>103</v>
      </c>
      <c r="B108" s="257">
        <v>45459</v>
      </c>
      <c r="C108" s="50" t="s">
        <v>13</v>
      </c>
      <c r="D108" s="51" t="s">
        <v>17</v>
      </c>
      <c r="E108" s="42" t="str">
        <f>IF(COUNTBLANK($V108),"",IF($U108&lt;&gt;"","Ingresar Categoria!",IFERROR(INDEX(Activos!$C$6:$C$1015,MATCH($V108,Activos!$U$6:$U$1015,0)),IFERROR(INDEX($E$5:$E107,MATCH($V108,$U$5:$U107,0)),""))))</f>
        <v/>
      </c>
      <c r="F108" s="52"/>
      <c r="G108" s="51"/>
      <c r="H108" s="44"/>
      <c r="I108" s="53"/>
      <c r="J108" s="46"/>
      <c r="K108" s="46"/>
      <c r="L108" s="54"/>
      <c r="M108" s="54"/>
      <c r="N108" s="306" t="str">
        <f>IF(COUNTBLANK($V108),"",IFERROR(INDEX(Activos!$E$6:$E$1015,MATCH($V108,Activos!$U$6:$U$1015,0)),IFERROR(INDEX($N$5:$N107,MATCH($V108,$U$5:$U107,0)),"")))</f>
        <v/>
      </c>
      <c r="O108" s="256"/>
      <c r="P108" s="250"/>
      <c r="Q108" s="55">
        <v>0</v>
      </c>
      <c r="R108" s="48" t="b">
        <f>IF(COUNTBLANK($V108),FALSE,OR(IFERROR(MATCH(INDEX(Activos!$C$6:$C$1015,MATCH($V108,Activos!$U$6:$U$1015,0)),$AH$22:$AH$25,0),FALSE),IFERROR(MATCH(INDEX($E$5:$E107,MATCH($V108,$V$5:$V107,0)),$AH$22:$AH$25,0),FALSE)))</f>
        <v>0</v>
      </c>
      <c r="S108" s="48" t="b">
        <f>OR(IFERROR(MATCH($V108,Activos!$U$6:$U$1015,0),FALSE),IFERROR(MATCH($V108,$V$5:$V107,0),FALSE))</f>
        <v>1</v>
      </c>
      <c r="T108" s="48" t="str">
        <f t="shared" si="5"/>
        <v/>
      </c>
      <c r="U108" s="48" t="str">
        <f>IF(AND(ISERROR(MATCH($V108,Activos!$U$6:$U$1015,0)),ISERROR(MATCH($V108,$U$5:$U107,0))),$V108,"")</f>
        <v/>
      </c>
      <c r="V108" s="48" t="str">
        <f t="shared" si="6"/>
        <v/>
      </c>
      <c r="W108" s="48" t="b">
        <f>IF(OR(COUNTBLANK($E108),COUNTBLANK($V108)),FALSE,IF(ISERROR(MATCH($V108,Activos!$U$6:$U$1015,0)),FALSE,IF(ISERROR(MATCH(INDEX(Activos!$C$6:$C$1015,MATCH($V108,Activos!$U$6:$U$1015,0)),$AH$22:$AH$25,0)),ISERROR(MATCH($E108,$AH$26:$AH$31,0)),ISERROR(MATCH($E108,$AH$22:$AH$25,0)))))</f>
        <v>0</v>
      </c>
      <c r="X108" s="48" t="b">
        <f>IF(OR(COUNTBLANK($E108),COUNTBLANK($V108)),FALSE,IF(ISERROR(MATCH($V108,V$5:$V107,0)),FALSE,IF(ISERROR(MATCH(INDEX($E$6:$E$1015,MATCH($V108,$V$6:$V$1015,0)),$AH$22:$AH$25,0)),ISERROR(MATCH($E108,$AH$26:$AH$31,0)),ISERROR(MATCH($E108,$AH$22:$AH$25,0)))))</f>
        <v>0</v>
      </c>
      <c r="Y108" s="48" t="b">
        <f t="shared" si="7"/>
        <v>0</v>
      </c>
    </row>
    <row r="109" spans="1:25" ht="15.95" customHeight="1" x14ac:dyDescent="0.2">
      <c r="A109" s="1">
        <f t="shared" si="8"/>
        <v>104</v>
      </c>
      <c r="B109" s="257">
        <v>45459</v>
      </c>
      <c r="C109" s="50" t="s">
        <v>13</v>
      </c>
      <c r="D109" s="51" t="s">
        <v>17</v>
      </c>
      <c r="E109" s="42" t="str">
        <f>IF(COUNTBLANK($V109),"",IF($U109&lt;&gt;"","Ingresar Categoria!",IFERROR(INDEX(Activos!$C$6:$C$1015,MATCH($V109,Activos!$U$6:$U$1015,0)),IFERROR(INDEX($E$5:$E108,MATCH($V109,$U$5:$U108,0)),""))))</f>
        <v/>
      </c>
      <c r="F109" s="52"/>
      <c r="G109" s="51"/>
      <c r="H109" s="44"/>
      <c r="I109" s="53"/>
      <c r="J109" s="46"/>
      <c r="K109" s="46"/>
      <c r="L109" s="54"/>
      <c r="M109" s="54"/>
      <c r="N109" s="306" t="str">
        <f>IF(COUNTBLANK($V109),"",IFERROR(INDEX(Activos!$E$6:$E$1015,MATCH($V109,Activos!$U$6:$U$1015,0)),IFERROR(INDEX($N$5:$N108,MATCH($V109,$U$5:$U108,0)),"")))</f>
        <v/>
      </c>
      <c r="O109" s="256"/>
      <c r="P109" s="250"/>
      <c r="Q109" s="55">
        <v>0</v>
      </c>
      <c r="R109" s="48" t="b">
        <f>IF(COUNTBLANK($V109),FALSE,OR(IFERROR(MATCH(INDEX(Activos!$C$6:$C$1015,MATCH($V109,Activos!$U$6:$U$1015,0)),$AH$22:$AH$25,0),FALSE),IFERROR(MATCH(INDEX($E$5:$E108,MATCH($V109,$V$5:$V108,0)),$AH$22:$AH$25,0),FALSE)))</f>
        <v>0</v>
      </c>
      <c r="S109" s="48" t="b">
        <f>OR(IFERROR(MATCH($V109,Activos!$U$6:$U$1015,0),FALSE),IFERROR(MATCH($V109,$V$5:$V108,0),FALSE))</f>
        <v>1</v>
      </c>
      <c r="T109" s="48" t="str">
        <f t="shared" si="5"/>
        <v/>
      </c>
      <c r="U109" s="48" t="str">
        <f>IF(AND(ISERROR(MATCH($V109,Activos!$U$6:$U$1015,0)),ISERROR(MATCH($V109,$U$5:$U108,0))),$V109,"")</f>
        <v/>
      </c>
      <c r="V109" s="48" t="str">
        <f t="shared" si="6"/>
        <v/>
      </c>
      <c r="W109" s="48" t="b">
        <f>IF(OR(COUNTBLANK($E109),COUNTBLANK($V109)),FALSE,IF(ISERROR(MATCH($V109,Activos!$U$6:$U$1015,0)),FALSE,IF(ISERROR(MATCH(INDEX(Activos!$C$6:$C$1015,MATCH($V109,Activos!$U$6:$U$1015,0)),$AH$22:$AH$25,0)),ISERROR(MATCH($E109,$AH$26:$AH$31,0)),ISERROR(MATCH($E109,$AH$22:$AH$25,0)))))</f>
        <v>0</v>
      </c>
      <c r="X109" s="48" t="b">
        <f>IF(OR(COUNTBLANK($E109),COUNTBLANK($V109)),FALSE,IF(ISERROR(MATCH($V109,V$5:$V108,0)),FALSE,IF(ISERROR(MATCH(INDEX($E$6:$E$1015,MATCH($V109,$V$6:$V$1015,0)),$AH$22:$AH$25,0)),ISERROR(MATCH($E109,$AH$26:$AH$31,0)),ISERROR(MATCH($E109,$AH$22:$AH$25,0)))))</f>
        <v>0</v>
      </c>
      <c r="Y109" s="48" t="b">
        <f t="shared" si="7"/>
        <v>0</v>
      </c>
    </row>
    <row r="110" spans="1:25" ht="15.95" customHeight="1" x14ac:dyDescent="0.2">
      <c r="A110" s="1">
        <f t="shared" si="8"/>
        <v>105</v>
      </c>
      <c r="B110" s="257">
        <v>45459</v>
      </c>
      <c r="C110" s="50" t="s">
        <v>13</v>
      </c>
      <c r="D110" s="51" t="s">
        <v>17</v>
      </c>
      <c r="E110" s="42" t="str">
        <f>IF(COUNTBLANK($V110),"",IF($U110&lt;&gt;"","Ingresar Categoria!",IFERROR(INDEX(Activos!$C$6:$C$1015,MATCH($V110,Activos!$U$6:$U$1015,0)),IFERROR(INDEX($E$5:$E109,MATCH($V110,$U$5:$U109,0)),""))))</f>
        <v/>
      </c>
      <c r="F110" s="52"/>
      <c r="G110" s="51"/>
      <c r="H110" s="44"/>
      <c r="I110" s="53"/>
      <c r="J110" s="46"/>
      <c r="K110" s="46"/>
      <c r="L110" s="54"/>
      <c r="M110" s="54"/>
      <c r="N110" s="306" t="str">
        <f>IF(COUNTBLANK($V110),"",IFERROR(INDEX(Activos!$E$6:$E$1015,MATCH($V110,Activos!$U$6:$U$1015,0)),IFERROR(INDEX($N$5:$N109,MATCH($V110,$U$5:$U109,0)),"")))</f>
        <v/>
      </c>
      <c r="O110" s="256"/>
      <c r="P110" s="250"/>
      <c r="Q110" s="55">
        <v>0</v>
      </c>
      <c r="R110" s="48" t="b">
        <f>IF(COUNTBLANK($V110),FALSE,OR(IFERROR(MATCH(INDEX(Activos!$C$6:$C$1015,MATCH($V110,Activos!$U$6:$U$1015,0)),$AH$22:$AH$25,0),FALSE),IFERROR(MATCH(INDEX($E$5:$E109,MATCH($V110,$V$5:$V109,0)),$AH$22:$AH$25,0),FALSE)))</f>
        <v>0</v>
      </c>
      <c r="S110" s="48" t="b">
        <f>OR(IFERROR(MATCH($V110,Activos!$U$6:$U$1015,0),FALSE),IFERROR(MATCH($V110,$V$5:$V109,0),FALSE))</f>
        <v>1</v>
      </c>
      <c r="T110" s="48" t="str">
        <f t="shared" si="5"/>
        <v/>
      </c>
      <c r="U110" s="48" t="str">
        <f>IF(AND(ISERROR(MATCH($V110,Activos!$U$6:$U$1015,0)),ISERROR(MATCH($V110,$U$5:$U109,0))),$V110,"")</f>
        <v/>
      </c>
      <c r="V110" s="48" t="str">
        <f t="shared" si="6"/>
        <v/>
      </c>
      <c r="W110" s="48" t="b">
        <f>IF(OR(COUNTBLANK($E110),COUNTBLANK($V110)),FALSE,IF(ISERROR(MATCH($V110,Activos!$U$6:$U$1015,0)),FALSE,IF(ISERROR(MATCH(INDEX(Activos!$C$6:$C$1015,MATCH($V110,Activos!$U$6:$U$1015,0)),$AH$22:$AH$25,0)),ISERROR(MATCH($E110,$AH$26:$AH$31,0)),ISERROR(MATCH($E110,$AH$22:$AH$25,0)))))</f>
        <v>0</v>
      </c>
      <c r="X110" s="48" t="b">
        <f>IF(OR(COUNTBLANK($E110),COUNTBLANK($V110)),FALSE,IF(ISERROR(MATCH($V110,V$5:$V109,0)),FALSE,IF(ISERROR(MATCH(INDEX($E$6:$E$1015,MATCH($V110,$V$6:$V$1015,0)),$AH$22:$AH$25,0)),ISERROR(MATCH($E110,$AH$26:$AH$31,0)),ISERROR(MATCH($E110,$AH$22:$AH$25,0)))))</f>
        <v>0</v>
      </c>
      <c r="Y110" s="48" t="b">
        <f t="shared" si="7"/>
        <v>0</v>
      </c>
    </row>
    <row r="111" spans="1:25" ht="15.95" customHeight="1" x14ac:dyDescent="0.2">
      <c r="A111" s="1">
        <f t="shared" si="8"/>
        <v>106</v>
      </c>
      <c r="B111" s="257">
        <v>45459</v>
      </c>
      <c r="C111" s="50" t="s">
        <v>13</v>
      </c>
      <c r="D111" s="51" t="s">
        <v>17</v>
      </c>
      <c r="E111" s="42" t="str">
        <f>IF(COUNTBLANK($V111),"",IF($U111&lt;&gt;"","Ingresar Categoria!",IFERROR(INDEX(Activos!$C$6:$C$1015,MATCH($V111,Activos!$U$6:$U$1015,0)),IFERROR(INDEX($E$5:$E110,MATCH($V111,$U$5:$U110,0)),""))))</f>
        <v/>
      </c>
      <c r="F111" s="52"/>
      <c r="G111" s="51"/>
      <c r="H111" s="44"/>
      <c r="I111" s="53"/>
      <c r="J111" s="46"/>
      <c r="K111" s="46"/>
      <c r="L111" s="54"/>
      <c r="M111" s="54"/>
      <c r="N111" s="306" t="str">
        <f>IF(COUNTBLANK($V111),"",IFERROR(INDEX(Activos!$E$6:$E$1015,MATCH($V111,Activos!$U$6:$U$1015,0)),IFERROR(INDEX($N$5:$N110,MATCH($V111,$U$5:$U110,0)),"")))</f>
        <v/>
      </c>
      <c r="O111" s="256"/>
      <c r="P111" s="250"/>
      <c r="Q111" s="55">
        <v>0</v>
      </c>
      <c r="R111" s="48" t="b">
        <f>IF(COUNTBLANK($V111),FALSE,OR(IFERROR(MATCH(INDEX(Activos!$C$6:$C$1015,MATCH($V111,Activos!$U$6:$U$1015,0)),$AH$22:$AH$25,0),FALSE),IFERROR(MATCH(INDEX($E$5:$E110,MATCH($V111,$V$5:$V110,0)),$AH$22:$AH$25,0),FALSE)))</f>
        <v>0</v>
      </c>
      <c r="S111" s="48" t="b">
        <f>OR(IFERROR(MATCH($V111,Activos!$U$6:$U$1015,0),FALSE),IFERROR(MATCH($V111,$V$5:$V110,0),FALSE))</f>
        <v>1</v>
      </c>
      <c r="T111" s="48" t="str">
        <f t="shared" si="5"/>
        <v/>
      </c>
      <c r="U111" s="48" t="str">
        <f>IF(AND(ISERROR(MATCH($V111,Activos!$U$6:$U$1015,0)),ISERROR(MATCH($V111,$U$5:$U110,0))),$V111,"")</f>
        <v/>
      </c>
      <c r="V111" s="48" t="str">
        <f t="shared" si="6"/>
        <v/>
      </c>
      <c r="W111" s="48" t="b">
        <f>IF(OR(COUNTBLANK($E111),COUNTBLANK($V111)),FALSE,IF(ISERROR(MATCH($V111,Activos!$U$6:$U$1015,0)),FALSE,IF(ISERROR(MATCH(INDEX(Activos!$C$6:$C$1015,MATCH($V111,Activos!$U$6:$U$1015,0)),$AH$22:$AH$25,0)),ISERROR(MATCH($E111,$AH$26:$AH$31,0)),ISERROR(MATCH($E111,$AH$22:$AH$25,0)))))</f>
        <v>0</v>
      </c>
      <c r="X111" s="48" t="b">
        <f>IF(OR(COUNTBLANK($E111),COUNTBLANK($V111)),FALSE,IF(ISERROR(MATCH($V111,V$5:$V110,0)),FALSE,IF(ISERROR(MATCH(INDEX($E$6:$E$1015,MATCH($V111,$V$6:$V$1015,0)),$AH$22:$AH$25,0)),ISERROR(MATCH($E111,$AH$26:$AH$31,0)),ISERROR(MATCH($E111,$AH$22:$AH$25,0)))))</f>
        <v>0</v>
      </c>
      <c r="Y111" s="48" t="b">
        <f t="shared" si="7"/>
        <v>0</v>
      </c>
    </row>
    <row r="112" spans="1:25" ht="15.95" customHeight="1" x14ac:dyDescent="0.2">
      <c r="A112" s="1">
        <f t="shared" si="8"/>
        <v>107</v>
      </c>
      <c r="B112" s="257">
        <v>45459</v>
      </c>
      <c r="C112" s="50" t="s">
        <v>13</v>
      </c>
      <c r="D112" s="51" t="s">
        <v>17</v>
      </c>
      <c r="E112" s="42" t="str">
        <f>IF(COUNTBLANK($V112),"",IF($U112&lt;&gt;"","Ingresar Categoria!",IFERROR(INDEX(Activos!$C$6:$C$1015,MATCH($V112,Activos!$U$6:$U$1015,0)),IFERROR(INDEX($E$5:$E111,MATCH($V112,$U$5:$U111,0)),""))))</f>
        <v/>
      </c>
      <c r="F112" s="52"/>
      <c r="G112" s="51"/>
      <c r="H112" s="44"/>
      <c r="I112" s="53"/>
      <c r="J112" s="46"/>
      <c r="K112" s="46"/>
      <c r="L112" s="54"/>
      <c r="M112" s="54"/>
      <c r="N112" s="306" t="str">
        <f>IF(COUNTBLANK($V112),"",IFERROR(INDEX(Activos!$E$6:$E$1015,MATCH($V112,Activos!$U$6:$U$1015,0)),IFERROR(INDEX($N$5:$N111,MATCH($V112,$U$5:$U111,0)),"")))</f>
        <v/>
      </c>
      <c r="O112" s="256"/>
      <c r="P112" s="250"/>
      <c r="Q112" s="55">
        <v>0</v>
      </c>
      <c r="R112" s="48" t="b">
        <f>IF(COUNTBLANK($V112),FALSE,OR(IFERROR(MATCH(INDEX(Activos!$C$6:$C$1015,MATCH($V112,Activos!$U$6:$U$1015,0)),$AH$22:$AH$25,0),FALSE),IFERROR(MATCH(INDEX($E$5:$E111,MATCH($V112,$V$5:$V111,0)),$AH$22:$AH$25,0),FALSE)))</f>
        <v>0</v>
      </c>
      <c r="S112" s="48" t="b">
        <f>OR(IFERROR(MATCH($V112,Activos!$U$6:$U$1015,0),FALSE),IFERROR(MATCH($V112,$V$5:$V111,0),FALSE))</f>
        <v>1</v>
      </c>
      <c r="T112" s="48" t="str">
        <f t="shared" si="5"/>
        <v/>
      </c>
      <c r="U112" s="48" t="str">
        <f>IF(AND(ISERROR(MATCH($V112,Activos!$U$6:$U$1015,0)),ISERROR(MATCH($V112,$U$5:$U111,0))),$V112,"")</f>
        <v/>
      </c>
      <c r="V112" s="48" t="str">
        <f t="shared" si="6"/>
        <v/>
      </c>
      <c r="W112" s="48" t="b">
        <f>IF(OR(COUNTBLANK($E112),COUNTBLANK($V112)),FALSE,IF(ISERROR(MATCH($V112,Activos!$U$6:$U$1015,0)),FALSE,IF(ISERROR(MATCH(INDEX(Activos!$C$6:$C$1015,MATCH($V112,Activos!$U$6:$U$1015,0)),$AH$22:$AH$25,0)),ISERROR(MATCH($E112,$AH$26:$AH$31,0)),ISERROR(MATCH($E112,$AH$22:$AH$25,0)))))</f>
        <v>0</v>
      </c>
      <c r="X112" s="48" t="b">
        <f>IF(OR(COUNTBLANK($E112),COUNTBLANK($V112)),FALSE,IF(ISERROR(MATCH($V112,V$5:$V111,0)),FALSE,IF(ISERROR(MATCH(INDEX($E$6:$E$1015,MATCH($V112,$V$6:$V$1015,0)),$AH$22:$AH$25,0)),ISERROR(MATCH($E112,$AH$26:$AH$31,0)),ISERROR(MATCH($E112,$AH$22:$AH$25,0)))))</f>
        <v>0</v>
      </c>
      <c r="Y112" s="48" t="b">
        <f t="shared" si="7"/>
        <v>0</v>
      </c>
    </row>
    <row r="113" spans="1:25" ht="15.95" customHeight="1" x14ac:dyDescent="0.2">
      <c r="A113" s="1">
        <f t="shared" si="8"/>
        <v>108</v>
      </c>
      <c r="B113" s="257">
        <v>45459</v>
      </c>
      <c r="C113" s="50" t="s">
        <v>13</v>
      </c>
      <c r="D113" s="51" t="s">
        <v>17</v>
      </c>
      <c r="E113" s="42" t="str">
        <f>IF(COUNTBLANK($V113),"",IF($U113&lt;&gt;"","Ingresar Categoria!",IFERROR(INDEX(Activos!$C$6:$C$1015,MATCH($V113,Activos!$U$6:$U$1015,0)),IFERROR(INDEX($E$5:$E112,MATCH($V113,$U$5:$U112,0)),""))))</f>
        <v/>
      </c>
      <c r="F113" s="52"/>
      <c r="G113" s="51"/>
      <c r="H113" s="44"/>
      <c r="I113" s="53"/>
      <c r="J113" s="46"/>
      <c r="K113" s="46"/>
      <c r="L113" s="54"/>
      <c r="M113" s="54"/>
      <c r="N113" s="306" t="str">
        <f>IF(COUNTBLANK($V113),"",IFERROR(INDEX(Activos!$E$6:$E$1015,MATCH($V113,Activos!$U$6:$U$1015,0)),IFERROR(INDEX($N$5:$N112,MATCH($V113,$U$5:$U112,0)),"")))</f>
        <v/>
      </c>
      <c r="O113" s="256"/>
      <c r="P113" s="250"/>
      <c r="Q113" s="55">
        <v>0</v>
      </c>
      <c r="R113" s="48" t="b">
        <f>IF(COUNTBLANK($V113),FALSE,OR(IFERROR(MATCH(INDEX(Activos!$C$6:$C$1015,MATCH($V113,Activos!$U$6:$U$1015,0)),$AH$22:$AH$25,0),FALSE),IFERROR(MATCH(INDEX($E$5:$E112,MATCH($V113,$V$5:$V112,0)),$AH$22:$AH$25,0),FALSE)))</f>
        <v>0</v>
      </c>
      <c r="S113" s="48" t="b">
        <f>OR(IFERROR(MATCH($V113,Activos!$U$6:$U$1015,0),FALSE),IFERROR(MATCH($V113,$V$5:$V112,0),FALSE))</f>
        <v>1</v>
      </c>
      <c r="T113" s="48" t="str">
        <f t="shared" si="5"/>
        <v/>
      </c>
      <c r="U113" s="48" t="str">
        <f>IF(AND(ISERROR(MATCH($V113,Activos!$U$6:$U$1015,0)),ISERROR(MATCH($V113,$U$5:$U112,0))),$V113,"")</f>
        <v/>
      </c>
      <c r="V113" s="48" t="str">
        <f t="shared" si="6"/>
        <v/>
      </c>
      <c r="W113" s="48" t="b">
        <f>IF(OR(COUNTBLANK($E113),COUNTBLANK($V113)),FALSE,IF(ISERROR(MATCH($V113,Activos!$U$6:$U$1015,0)),FALSE,IF(ISERROR(MATCH(INDEX(Activos!$C$6:$C$1015,MATCH($V113,Activos!$U$6:$U$1015,0)),$AH$22:$AH$25,0)),ISERROR(MATCH($E113,$AH$26:$AH$31,0)),ISERROR(MATCH($E113,$AH$22:$AH$25,0)))))</f>
        <v>0</v>
      </c>
      <c r="X113" s="48" t="b">
        <f>IF(OR(COUNTBLANK($E113),COUNTBLANK($V113)),FALSE,IF(ISERROR(MATCH($V113,V$5:$V112,0)),FALSE,IF(ISERROR(MATCH(INDEX($E$6:$E$1015,MATCH($V113,$V$6:$V$1015,0)),$AH$22:$AH$25,0)),ISERROR(MATCH($E113,$AH$26:$AH$31,0)),ISERROR(MATCH($E113,$AH$22:$AH$25,0)))))</f>
        <v>0</v>
      </c>
      <c r="Y113" s="48" t="b">
        <f t="shared" si="7"/>
        <v>0</v>
      </c>
    </row>
    <row r="114" spans="1:25" ht="15.95" customHeight="1" x14ac:dyDescent="0.2">
      <c r="A114" s="1">
        <f t="shared" si="8"/>
        <v>109</v>
      </c>
      <c r="B114" s="257">
        <v>45459</v>
      </c>
      <c r="C114" s="50" t="s">
        <v>13</v>
      </c>
      <c r="D114" s="51" t="s">
        <v>17</v>
      </c>
      <c r="E114" s="42" t="str">
        <f>IF(COUNTBLANK($V114),"",IF($U114&lt;&gt;"","Ingresar Categoria!",IFERROR(INDEX(Activos!$C$6:$C$1015,MATCH($V114,Activos!$U$6:$U$1015,0)),IFERROR(INDEX($E$5:$E113,MATCH($V114,$U$5:$U113,0)),""))))</f>
        <v/>
      </c>
      <c r="F114" s="52"/>
      <c r="G114" s="51"/>
      <c r="H114" s="44"/>
      <c r="I114" s="53"/>
      <c r="J114" s="46"/>
      <c r="K114" s="46"/>
      <c r="L114" s="54"/>
      <c r="M114" s="54"/>
      <c r="N114" s="306" t="str">
        <f>IF(COUNTBLANK($V114),"",IFERROR(INDEX(Activos!$E$6:$E$1015,MATCH($V114,Activos!$U$6:$U$1015,0)),IFERROR(INDEX($N$5:$N113,MATCH($V114,$U$5:$U113,0)),"")))</f>
        <v/>
      </c>
      <c r="O114" s="256"/>
      <c r="P114" s="250"/>
      <c r="Q114" s="55">
        <v>0</v>
      </c>
      <c r="R114" s="48" t="b">
        <f>IF(COUNTBLANK($V114),FALSE,OR(IFERROR(MATCH(INDEX(Activos!$C$6:$C$1015,MATCH($V114,Activos!$U$6:$U$1015,0)),$AH$22:$AH$25,0),FALSE),IFERROR(MATCH(INDEX($E$5:$E113,MATCH($V114,$V$5:$V113,0)),$AH$22:$AH$25,0),FALSE)))</f>
        <v>0</v>
      </c>
      <c r="S114" s="48" t="b">
        <f>OR(IFERROR(MATCH($V114,Activos!$U$6:$U$1015,0),FALSE),IFERROR(MATCH($V114,$V$5:$V113,0),FALSE))</f>
        <v>1</v>
      </c>
      <c r="T114" s="48" t="str">
        <f t="shared" si="5"/>
        <v/>
      </c>
      <c r="U114" s="48" t="str">
        <f>IF(AND(ISERROR(MATCH($V114,Activos!$U$6:$U$1015,0)),ISERROR(MATCH($V114,$U$5:$U113,0))),$V114,"")</f>
        <v/>
      </c>
      <c r="V114" s="48" t="str">
        <f t="shared" si="6"/>
        <v/>
      </c>
      <c r="W114" s="48" t="b">
        <f>IF(OR(COUNTBLANK($E114),COUNTBLANK($V114)),FALSE,IF(ISERROR(MATCH($V114,Activos!$U$6:$U$1015,0)),FALSE,IF(ISERROR(MATCH(INDEX(Activos!$C$6:$C$1015,MATCH($V114,Activos!$U$6:$U$1015,0)),$AH$22:$AH$25,0)),ISERROR(MATCH($E114,$AH$26:$AH$31,0)),ISERROR(MATCH($E114,$AH$22:$AH$25,0)))))</f>
        <v>0</v>
      </c>
      <c r="X114" s="48" t="b">
        <f>IF(OR(COUNTBLANK($E114),COUNTBLANK($V114)),FALSE,IF(ISERROR(MATCH($V114,V$5:$V113,0)),FALSE,IF(ISERROR(MATCH(INDEX($E$6:$E$1015,MATCH($V114,$V$6:$V$1015,0)),$AH$22:$AH$25,0)),ISERROR(MATCH($E114,$AH$26:$AH$31,0)),ISERROR(MATCH($E114,$AH$22:$AH$25,0)))))</f>
        <v>0</v>
      </c>
      <c r="Y114" s="48" t="b">
        <f t="shared" si="7"/>
        <v>0</v>
      </c>
    </row>
    <row r="115" spans="1:25" ht="15.95" customHeight="1" x14ac:dyDescent="0.2">
      <c r="A115" s="1">
        <f t="shared" si="8"/>
        <v>110</v>
      </c>
      <c r="B115" s="257">
        <v>45459</v>
      </c>
      <c r="C115" s="50" t="s">
        <v>13</v>
      </c>
      <c r="D115" s="51" t="s">
        <v>17</v>
      </c>
      <c r="E115" s="42" t="str">
        <f>IF(COUNTBLANK($V115),"",IF($U115&lt;&gt;"","Ingresar Categoria!",IFERROR(INDEX(Activos!$C$6:$C$1015,MATCH($V115,Activos!$U$6:$U$1015,0)),IFERROR(INDEX($E$5:$E114,MATCH($V115,$U$5:$U114,0)),""))))</f>
        <v/>
      </c>
      <c r="F115" s="52"/>
      <c r="G115" s="51"/>
      <c r="H115" s="44"/>
      <c r="I115" s="53"/>
      <c r="J115" s="46"/>
      <c r="K115" s="46"/>
      <c r="L115" s="54"/>
      <c r="M115" s="54"/>
      <c r="N115" s="306" t="str">
        <f>IF(COUNTBLANK($V115),"",IFERROR(INDEX(Activos!$E$6:$E$1015,MATCH($V115,Activos!$U$6:$U$1015,0)),IFERROR(INDEX($N$5:$N114,MATCH($V115,$U$5:$U114,0)),"")))</f>
        <v/>
      </c>
      <c r="O115" s="256"/>
      <c r="P115" s="250"/>
      <c r="Q115" s="55">
        <v>0</v>
      </c>
      <c r="R115" s="48" t="b">
        <f>IF(COUNTBLANK($V115),FALSE,OR(IFERROR(MATCH(INDEX(Activos!$C$6:$C$1015,MATCH($V115,Activos!$U$6:$U$1015,0)),$AH$22:$AH$25,0),FALSE),IFERROR(MATCH(INDEX($E$5:$E114,MATCH($V115,$V$5:$V114,0)),$AH$22:$AH$25,0),FALSE)))</f>
        <v>0</v>
      </c>
      <c r="S115" s="48" t="b">
        <f>OR(IFERROR(MATCH($V115,Activos!$U$6:$U$1015,0),FALSE),IFERROR(MATCH($V115,$V$5:$V114,0),FALSE))</f>
        <v>1</v>
      </c>
      <c r="T115" s="48" t="str">
        <f t="shared" si="5"/>
        <v/>
      </c>
      <c r="U115" s="48" t="str">
        <f>IF(AND(ISERROR(MATCH($V115,Activos!$U$6:$U$1015,0)),ISERROR(MATCH($V115,$U$5:$U114,0))),$V115,"")</f>
        <v/>
      </c>
      <c r="V115" s="48" t="str">
        <f t="shared" si="6"/>
        <v/>
      </c>
      <c r="W115" s="48" t="b">
        <f>IF(OR(COUNTBLANK($E115),COUNTBLANK($V115)),FALSE,IF(ISERROR(MATCH($V115,Activos!$U$6:$U$1015,0)),FALSE,IF(ISERROR(MATCH(INDEX(Activos!$C$6:$C$1015,MATCH($V115,Activos!$U$6:$U$1015,0)),$AH$22:$AH$25,0)),ISERROR(MATCH($E115,$AH$26:$AH$31,0)),ISERROR(MATCH($E115,$AH$22:$AH$25,0)))))</f>
        <v>0</v>
      </c>
      <c r="X115" s="48" t="b">
        <f>IF(OR(COUNTBLANK($E115),COUNTBLANK($V115)),FALSE,IF(ISERROR(MATCH($V115,V$5:$V114,0)),FALSE,IF(ISERROR(MATCH(INDEX($E$6:$E$1015,MATCH($V115,$V$6:$V$1015,0)),$AH$22:$AH$25,0)),ISERROR(MATCH($E115,$AH$26:$AH$31,0)),ISERROR(MATCH($E115,$AH$22:$AH$25,0)))))</f>
        <v>0</v>
      </c>
      <c r="Y115" s="48" t="b">
        <f t="shared" si="7"/>
        <v>0</v>
      </c>
    </row>
    <row r="116" spans="1:25" ht="15.95" customHeight="1" x14ac:dyDescent="0.2">
      <c r="A116" s="1">
        <f t="shared" si="8"/>
        <v>111</v>
      </c>
      <c r="B116" s="257">
        <v>45459</v>
      </c>
      <c r="C116" s="50" t="s">
        <v>13</v>
      </c>
      <c r="D116" s="51" t="s">
        <v>17</v>
      </c>
      <c r="E116" s="42" t="str">
        <f>IF(COUNTBLANK($V116),"",IF($U116&lt;&gt;"","Ingresar Categoria!",IFERROR(INDEX(Activos!$C$6:$C$1015,MATCH($V116,Activos!$U$6:$U$1015,0)),IFERROR(INDEX($E$5:$E115,MATCH($V116,$U$5:$U115,0)),""))))</f>
        <v/>
      </c>
      <c r="F116" s="52"/>
      <c r="G116" s="51"/>
      <c r="H116" s="44"/>
      <c r="I116" s="53"/>
      <c r="J116" s="46"/>
      <c r="K116" s="46"/>
      <c r="L116" s="54"/>
      <c r="M116" s="54"/>
      <c r="N116" s="306" t="str">
        <f>IF(COUNTBLANK($V116),"",IFERROR(INDEX(Activos!$E$6:$E$1015,MATCH($V116,Activos!$U$6:$U$1015,0)),IFERROR(INDEX($N$5:$N115,MATCH($V116,$U$5:$U115,0)),"")))</f>
        <v/>
      </c>
      <c r="O116" s="256"/>
      <c r="P116" s="250"/>
      <c r="Q116" s="55">
        <v>0</v>
      </c>
      <c r="R116" s="48" t="b">
        <f>IF(COUNTBLANK($V116),FALSE,OR(IFERROR(MATCH(INDEX(Activos!$C$6:$C$1015,MATCH($V116,Activos!$U$6:$U$1015,0)),$AH$22:$AH$25,0),FALSE),IFERROR(MATCH(INDEX($E$5:$E115,MATCH($V116,$V$5:$V115,0)),$AH$22:$AH$25,0),FALSE)))</f>
        <v>0</v>
      </c>
      <c r="S116" s="48" t="b">
        <f>OR(IFERROR(MATCH($V116,Activos!$U$6:$U$1015,0),FALSE),IFERROR(MATCH($V116,$V$5:$V115,0),FALSE))</f>
        <v>1</v>
      </c>
      <c r="T116" s="48" t="str">
        <f t="shared" si="5"/>
        <v/>
      </c>
      <c r="U116" s="48" t="str">
        <f>IF(AND(ISERROR(MATCH($V116,Activos!$U$6:$U$1015,0)),ISERROR(MATCH($V116,$U$5:$U115,0))),$V116,"")</f>
        <v/>
      </c>
      <c r="V116" s="48" t="str">
        <f t="shared" si="6"/>
        <v/>
      </c>
      <c r="W116" s="48" t="b">
        <f>IF(OR(COUNTBLANK($E116),COUNTBLANK($V116)),FALSE,IF(ISERROR(MATCH($V116,Activos!$U$6:$U$1015,0)),FALSE,IF(ISERROR(MATCH(INDEX(Activos!$C$6:$C$1015,MATCH($V116,Activos!$U$6:$U$1015,0)),$AH$22:$AH$25,0)),ISERROR(MATCH($E116,$AH$26:$AH$31,0)),ISERROR(MATCH($E116,$AH$22:$AH$25,0)))))</f>
        <v>0</v>
      </c>
      <c r="X116" s="48" t="b">
        <f>IF(OR(COUNTBLANK($E116),COUNTBLANK($V116)),FALSE,IF(ISERROR(MATCH($V116,V$5:$V115,0)),FALSE,IF(ISERROR(MATCH(INDEX($E$6:$E$1015,MATCH($V116,$V$6:$V$1015,0)),$AH$22:$AH$25,0)),ISERROR(MATCH($E116,$AH$26:$AH$31,0)),ISERROR(MATCH($E116,$AH$22:$AH$25,0)))))</f>
        <v>0</v>
      </c>
      <c r="Y116" s="48" t="b">
        <f t="shared" si="7"/>
        <v>0</v>
      </c>
    </row>
    <row r="117" spans="1:25" ht="15.95" customHeight="1" x14ac:dyDescent="0.2">
      <c r="A117" s="1">
        <f t="shared" si="8"/>
        <v>112</v>
      </c>
      <c r="B117" s="257">
        <v>45459</v>
      </c>
      <c r="C117" s="50" t="s">
        <v>13</v>
      </c>
      <c r="D117" s="51" t="s">
        <v>17</v>
      </c>
      <c r="E117" s="42" t="str">
        <f>IF(COUNTBLANK($V117),"",IF($U117&lt;&gt;"","Ingresar Categoria!",IFERROR(INDEX(Activos!$C$6:$C$1015,MATCH($V117,Activos!$U$6:$U$1015,0)),IFERROR(INDEX($E$5:$E116,MATCH($V117,$U$5:$U116,0)),""))))</f>
        <v/>
      </c>
      <c r="F117" s="52"/>
      <c r="G117" s="51"/>
      <c r="H117" s="44"/>
      <c r="I117" s="53"/>
      <c r="J117" s="46"/>
      <c r="K117" s="46"/>
      <c r="L117" s="54"/>
      <c r="M117" s="54"/>
      <c r="N117" s="306" t="str">
        <f>IF(COUNTBLANK($V117),"",IFERROR(INDEX(Activos!$E$6:$E$1015,MATCH($V117,Activos!$U$6:$U$1015,0)),IFERROR(INDEX($N$5:$N116,MATCH($V117,$U$5:$U116,0)),"")))</f>
        <v/>
      </c>
      <c r="O117" s="256"/>
      <c r="P117" s="250"/>
      <c r="Q117" s="55">
        <v>0</v>
      </c>
      <c r="R117" s="48" t="b">
        <f>IF(COUNTBLANK($V117),FALSE,OR(IFERROR(MATCH(INDEX(Activos!$C$6:$C$1015,MATCH($V117,Activos!$U$6:$U$1015,0)),$AH$22:$AH$25,0),FALSE),IFERROR(MATCH(INDEX($E$5:$E116,MATCH($V117,$V$5:$V116,0)),$AH$22:$AH$25,0),FALSE)))</f>
        <v>0</v>
      </c>
      <c r="S117" s="48" t="b">
        <f>OR(IFERROR(MATCH($V117,Activos!$U$6:$U$1015,0),FALSE),IFERROR(MATCH($V117,$V$5:$V116,0),FALSE))</f>
        <v>1</v>
      </c>
      <c r="T117" s="48" t="str">
        <f t="shared" si="5"/>
        <v/>
      </c>
      <c r="U117" s="48" t="str">
        <f>IF(AND(ISERROR(MATCH($V117,Activos!$U$6:$U$1015,0)),ISERROR(MATCH($V117,$U$5:$U116,0))),$V117,"")</f>
        <v/>
      </c>
      <c r="V117" s="48" t="str">
        <f t="shared" si="6"/>
        <v/>
      </c>
      <c r="W117" s="48" t="b">
        <f>IF(OR(COUNTBLANK($E117),COUNTBLANK($V117)),FALSE,IF(ISERROR(MATCH($V117,Activos!$U$6:$U$1015,0)),FALSE,IF(ISERROR(MATCH(INDEX(Activos!$C$6:$C$1015,MATCH($V117,Activos!$U$6:$U$1015,0)),$AH$22:$AH$25,0)),ISERROR(MATCH($E117,$AH$26:$AH$31,0)),ISERROR(MATCH($E117,$AH$22:$AH$25,0)))))</f>
        <v>0</v>
      </c>
      <c r="X117" s="48" t="b">
        <f>IF(OR(COUNTBLANK($E117),COUNTBLANK($V117)),FALSE,IF(ISERROR(MATCH($V117,V$5:$V116,0)),FALSE,IF(ISERROR(MATCH(INDEX($E$6:$E$1015,MATCH($V117,$V$6:$V$1015,0)),$AH$22:$AH$25,0)),ISERROR(MATCH($E117,$AH$26:$AH$31,0)),ISERROR(MATCH($E117,$AH$22:$AH$25,0)))))</f>
        <v>0</v>
      </c>
      <c r="Y117" s="48" t="b">
        <f t="shared" si="7"/>
        <v>0</v>
      </c>
    </row>
    <row r="118" spans="1:25" ht="15.95" customHeight="1" x14ac:dyDescent="0.2">
      <c r="A118" s="1">
        <f t="shared" si="8"/>
        <v>113</v>
      </c>
      <c r="B118" s="257">
        <v>45459</v>
      </c>
      <c r="C118" s="50" t="s">
        <v>13</v>
      </c>
      <c r="D118" s="51" t="s">
        <v>17</v>
      </c>
      <c r="E118" s="42" t="str">
        <f>IF(COUNTBLANK($V118),"",IF($U118&lt;&gt;"","Ingresar Categoria!",IFERROR(INDEX(Activos!$C$6:$C$1015,MATCH($V118,Activos!$U$6:$U$1015,0)),IFERROR(INDEX($E$5:$E117,MATCH($V118,$U$5:$U117,0)),""))))</f>
        <v/>
      </c>
      <c r="F118" s="52"/>
      <c r="G118" s="51"/>
      <c r="H118" s="44"/>
      <c r="I118" s="53"/>
      <c r="J118" s="46"/>
      <c r="K118" s="46"/>
      <c r="L118" s="54"/>
      <c r="M118" s="54"/>
      <c r="N118" s="306" t="str">
        <f>IF(COUNTBLANK($V118),"",IFERROR(INDEX(Activos!$E$6:$E$1015,MATCH($V118,Activos!$U$6:$U$1015,0)),IFERROR(INDEX($N$5:$N117,MATCH($V118,$U$5:$U117,0)),"")))</f>
        <v/>
      </c>
      <c r="O118" s="256"/>
      <c r="P118" s="250"/>
      <c r="Q118" s="55">
        <v>0</v>
      </c>
      <c r="R118" s="48" t="b">
        <f>IF(COUNTBLANK($V118),FALSE,OR(IFERROR(MATCH(INDEX(Activos!$C$6:$C$1015,MATCH($V118,Activos!$U$6:$U$1015,0)),$AH$22:$AH$25,0),FALSE),IFERROR(MATCH(INDEX($E$5:$E117,MATCH($V118,$V$5:$V117,0)),$AH$22:$AH$25,0),FALSE)))</f>
        <v>0</v>
      </c>
      <c r="S118" s="48" t="b">
        <f>OR(IFERROR(MATCH($V118,Activos!$U$6:$U$1015,0),FALSE),IFERROR(MATCH($V118,$V$5:$V117,0),FALSE))</f>
        <v>1</v>
      </c>
      <c r="T118" s="48" t="str">
        <f t="shared" si="5"/>
        <v/>
      </c>
      <c r="U118" s="48" t="str">
        <f>IF(AND(ISERROR(MATCH($V118,Activos!$U$6:$U$1015,0)),ISERROR(MATCH($V118,$U$5:$U117,0))),$V118,"")</f>
        <v/>
      </c>
      <c r="V118" s="48" t="str">
        <f t="shared" si="6"/>
        <v/>
      </c>
      <c r="W118" s="48" t="b">
        <f>IF(OR(COUNTBLANK($E118),COUNTBLANK($V118)),FALSE,IF(ISERROR(MATCH($V118,Activos!$U$6:$U$1015,0)),FALSE,IF(ISERROR(MATCH(INDEX(Activos!$C$6:$C$1015,MATCH($V118,Activos!$U$6:$U$1015,0)),$AH$22:$AH$25,0)),ISERROR(MATCH($E118,$AH$26:$AH$31,0)),ISERROR(MATCH($E118,$AH$22:$AH$25,0)))))</f>
        <v>0</v>
      </c>
      <c r="X118" s="48" t="b">
        <f>IF(OR(COUNTBLANK($E118),COUNTBLANK($V118)),FALSE,IF(ISERROR(MATCH($V118,V$5:$V117,0)),FALSE,IF(ISERROR(MATCH(INDEX($E$6:$E$1015,MATCH($V118,$V$6:$V$1015,0)),$AH$22:$AH$25,0)),ISERROR(MATCH($E118,$AH$26:$AH$31,0)),ISERROR(MATCH($E118,$AH$22:$AH$25,0)))))</f>
        <v>0</v>
      </c>
      <c r="Y118" s="48" t="b">
        <f t="shared" si="7"/>
        <v>0</v>
      </c>
    </row>
    <row r="119" spans="1:25" ht="15.95" customHeight="1" x14ac:dyDescent="0.2">
      <c r="A119" s="1">
        <f t="shared" si="8"/>
        <v>114</v>
      </c>
      <c r="B119" s="257">
        <v>45459</v>
      </c>
      <c r="C119" s="50" t="s">
        <v>13</v>
      </c>
      <c r="D119" s="51" t="s">
        <v>17</v>
      </c>
      <c r="E119" s="42" t="str">
        <f>IF(COUNTBLANK($V119),"",IF($U119&lt;&gt;"","Ingresar Categoria!",IFERROR(INDEX(Activos!$C$6:$C$1015,MATCH($V119,Activos!$U$6:$U$1015,0)),IFERROR(INDEX($E$5:$E118,MATCH($V119,$U$5:$U118,0)),""))))</f>
        <v/>
      </c>
      <c r="F119" s="52"/>
      <c r="G119" s="51"/>
      <c r="H119" s="44"/>
      <c r="I119" s="53"/>
      <c r="J119" s="46"/>
      <c r="K119" s="46"/>
      <c r="L119" s="54"/>
      <c r="M119" s="54"/>
      <c r="N119" s="306" t="str">
        <f>IF(COUNTBLANK($V119),"",IFERROR(INDEX(Activos!$E$6:$E$1015,MATCH($V119,Activos!$U$6:$U$1015,0)),IFERROR(INDEX($N$5:$N118,MATCH($V119,$U$5:$U118,0)),"")))</f>
        <v/>
      </c>
      <c r="O119" s="256"/>
      <c r="P119" s="250"/>
      <c r="Q119" s="55">
        <v>0</v>
      </c>
      <c r="R119" s="48" t="b">
        <f>IF(COUNTBLANK($V119),FALSE,OR(IFERROR(MATCH(INDEX(Activos!$C$6:$C$1015,MATCH($V119,Activos!$U$6:$U$1015,0)),$AH$22:$AH$25,0),FALSE),IFERROR(MATCH(INDEX($E$5:$E118,MATCH($V119,$V$5:$V118,0)),$AH$22:$AH$25,0),FALSE)))</f>
        <v>0</v>
      </c>
      <c r="S119" s="48" t="b">
        <f>OR(IFERROR(MATCH($V119,Activos!$U$6:$U$1015,0),FALSE),IFERROR(MATCH($V119,$V$5:$V118,0),FALSE))</f>
        <v>1</v>
      </c>
      <c r="T119" s="48" t="str">
        <f t="shared" si="5"/>
        <v/>
      </c>
      <c r="U119" s="48" t="str">
        <f>IF(AND(ISERROR(MATCH($V119,Activos!$U$6:$U$1015,0)),ISERROR(MATCH($V119,$U$5:$U118,0))),$V119,"")</f>
        <v/>
      </c>
      <c r="V119" s="48" t="str">
        <f t="shared" si="6"/>
        <v/>
      </c>
      <c r="W119" s="48" t="b">
        <f>IF(OR(COUNTBLANK($E119),COUNTBLANK($V119)),FALSE,IF(ISERROR(MATCH($V119,Activos!$U$6:$U$1015,0)),FALSE,IF(ISERROR(MATCH(INDEX(Activos!$C$6:$C$1015,MATCH($V119,Activos!$U$6:$U$1015,0)),$AH$22:$AH$25,0)),ISERROR(MATCH($E119,$AH$26:$AH$31,0)),ISERROR(MATCH($E119,$AH$22:$AH$25,0)))))</f>
        <v>0</v>
      </c>
      <c r="X119" s="48" t="b">
        <f>IF(OR(COUNTBLANK($E119),COUNTBLANK($V119)),FALSE,IF(ISERROR(MATCH($V119,V$5:$V118,0)),FALSE,IF(ISERROR(MATCH(INDEX($E$6:$E$1015,MATCH($V119,$V$6:$V$1015,0)),$AH$22:$AH$25,0)),ISERROR(MATCH($E119,$AH$26:$AH$31,0)),ISERROR(MATCH($E119,$AH$22:$AH$25,0)))))</f>
        <v>0</v>
      </c>
      <c r="Y119" s="48" t="b">
        <f t="shared" si="7"/>
        <v>0</v>
      </c>
    </row>
    <row r="120" spans="1:25" ht="15.95" customHeight="1" x14ac:dyDescent="0.2">
      <c r="A120" s="1">
        <f t="shared" si="8"/>
        <v>115</v>
      </c>
      <c r="B120" s="257">
        <v>45459</v>
      </c>
      <c r="C120" s="50" t="s">
        <v>13</v>
      </c>
      <c r="D120" s="51" t="s">
        <v>17</v>
      </c>
      <c r="E120" s="42" t="str">
        <f>IF(COUNTBLANK($V120),"",IF($U120&lt;&gt;"","Ingresar Categoria!",IFERROR(INDEX(Activos!$C$6:$C$1015,MATCH($V120,Activos!$U$6:$U$1015,0)),IFERROR(INDEX($E$5:$E119,MATCH($V120,$U$5:$U119,0)),""))))</f>
        <v/>
      </c>
      <c r="F120" s="52"/>
      <c r="G120" s="51"/>
      <c r="H120" s="44"/>
      <c r="I120" s="53"/>
      <c r="J120" s="46"/>
      <c r="K120" s="46"/>
      <c r="L120" s="54"/>
      <c r="M120" s="54"/>
      <c r="N120" s="306" t="str">
        <f>IF(COUNTBLANK($V120),"",IFERROR(INDEX(Activos!$E$6:$E$1015,MATCH($V120,Activos!$U$6:$U$1015,0)),IFERROR(INDEX($N$5:$N119,MATCH($V120,$U$5:$U119,0)),"")))</f>
        <v/>
      </c>
      <c r="O120" s="256"/>
      <c r="P120" s="250"/>
      <c r="Q120" s="55">
        <v>0</v>
      </c>
      <c r="R120" s="48" t="b">
        <f>IF(COUNTBLANK($V120),FALSE,OR(IFERROR(MATCH(INDEX(Activos!$C$6:$C$1015,MATCH($V120,Activos!$U$6:$U$1015,0)),$AH$22:$AH$25,0),FALSE),IFERROR(MATCH(INDEX($E$5:$E119,MATCH($V120,$V$5:$V119,0)),$AH$22:$AH$25,0),FALSE)))</f>
        <v>0</v>
      </c>
      <c r="S120" s="48" t="b">
        <f>OR(IFERROR(MATCH($V120,Activos!$U$6:$U$1015,0),FALSE),IFERROR(MATCH($V120,$V$5:$V119,0),FALSE))</f>
        <v>1</v>
      </c>
      <c r="T120" s="48" t="str">
        <f t="shared" si="5"/>
        <v/>
      </c>
      <c r="U120" s="48" t="str">
        <f>IF(AND(ISERROR(MATCH($V120,Activos!$U$6:$U$1015,0)),ISERROR(MATCH($V120,$U$5:$U119,0))),$V120,"")</f>
        <v/>
      </c>
      <c r="V120" s="48" t="str">
        <f t="shared" si="6"/>
        <v/>
      </c>
      <c r="W120" s="48" t="b">
        <f>IF(OR(COUNTBLANK($E120),COUNTBLANK($V120)),FALSE,IF(ISERROR(MATCH($V120,Activos!$U$6:$U$1015,0)),FALSE,IF(ISERROR(MATCH(INDEX(Activos!$C$6:$C$1015,MATCH($V120,Activos!$U$6:$U$1015,0)),$AH$22:$AH$25,0)),ISERROR(MATCH($E120,$AH$26:$AH$31,0)),ISERROR(MATCH($E120,$AH$22:$AH$25,0)))))</f>
        <v>0</v>
      </c>
      <c r="X120" s="48" t="b">
        <f>IF(OR(COUNTBLANK($E120),COUNTBLANK($V120)),FALSE,IF(ISERROR(MATCH($V120,V$5:$V119,0)),FALSE,IF(ISERROR(MATCH(INDEX($E$6:$E$1015,MATCH($V120,$V$6:$V$1015,0)),$AH$22:$AH$25,0)),ISERROR(MATCH($E120,$AH$26:$AH$31,0)),ISERROR(MATCH($E120,$AH$22:$AH$25,0)))))</f>
        <v>0</v>
      </c>
      <c r="Y120" s="48" t="b">
        <f t="shared" si="7"/>
        <v>0</v>
      </c>
    </row>
    <row r="121" spans="1:25" ht="15.95" customHeight="1" x14ac:dyDescent="0.2">
      <c r="A121" s="1">
        <f t="shared" si="8"/>
        <v>116</v>
      </c>
      <c r="B121" s="257">
        <v>45459</v>
      </c>
      <c r="C121" s="50" t="s">
        <v>13</v>
      </c>
      <c r="D121" s="51" t="s">
        <v>17</v>
      </c>
      <c r="E121" s="42" t="str">
        <f>IF(COUNTBLANK($V121),"",IF($U121&lt;&gt;"","Ingresar Categoria!",IFERROR(INDEX(Activos!$C$6:$C$1015,MATCH($V121,Activos!$U$6:$U$1015,0)),IFERROR(INDEX($E$5:$E120,MATCH($V121,$U$5:$U120,0)),""))))</f>
        <v/>
      </c>
      <c r="F121" s="52"/>
      <c r="G121" s="51"/>
      <c r="H121" s="44"/>
      <c r="I121" s="53"/>
      <c r="J121" s="46"/>
      <c r="K121" s="46"/>
      <c r="L121" s="54"/>
      <c r="M121" s="54"/>
      <c r="N121" s="306" t="str">
        <f>IF(COUNTBLANK($V121),"",IFERROR(INDEX(Activos!$E$6:$E$1015,MATCH($V121,Activos!$U$6:$U$1015,0)),IFERROR(INDEX($N$5:$N120,MATCH($V121,$U$5:$U120,0)),"")))</f>
        <v/>
      </c>
      <c r="O121" s="256"/>
      <c r="P121" s="250"/>
      <c r="Q121" s="55">
        <v>0</v>
      </c>
      <c r="R121" s="48" t="b">
        <f>IF(COUNTBLANK($V121),FALSE,OR(IFERROR(MATCH(INDEX(Activos!$C$6:$C$1015,MATCH($V121,Activos!$U$6:$U$1015,0)),$AH$22:$AH$25,0),FALSE),IFERROR(MATCH(INDEX($E$5:$E120,MATCH($V121,$V$5:$V120,0)),$AH$22:$AH$25,0),FALSE)))</f>
        <v>0</v>
      </c>
      <c r="S121" s="48" t="b">
        <f>OR(IFERROR(MATCH($V121,Activos!$U$6:$U$1015,0),FALSE),IFERROR(MATCH($V121,$V$5:$V120,0),FALSE))</f>
        <v>1</v>
      </c>
      <c r="T121" s="48" t="str">
        <f t="shared" si="5"/>
        <v/>
      </c>
      <c r="U121" s="48" t="str">
        <f>IF(AND(ISERROR(MATCH($V121,Activos!$U$6:$U$1015,0)),ISERROR(MATCH($V121,$U$5:$U120,0))),$V121,"")</f>
        <v/>
      </c>
      <c r="V121" s="48" t="str">
        <f t="shared" si="6"/>
        <v/>
      </c>
      <c r="W121" s="48" t="b">
        <f>IF(OR(COUNTBLANK($E121),COUNTBLANK($V121)),FALSE,IF(ISERROR(MATCH($V121,Activos!$U$6:$U$1015,0)),FALSE,IF(ISERROR(MATCH(INDEX(Activos!$C$6:$C$1015,MATCH($V121,Activos!$U$6:$U$1015,0)),$AH$22:$AH$25,0)),ISERROR(MATCH($E121,$AH$26:$AH$31,0)),ISERROR(MATCH($E121,$AH$22:$AH$25,0)))))</f>
        <v>0</v>
      </c>
      <c r="X121" s="48" t="b">
        <f>IF(OR(COUNTBLANK($E121),COUNTBLANK($V121)),FALSE,IF(ISERROR(MATCH($V121,V$5:$V120,0)),FALSE,IF(ISERROR(MATCH(INDEX($E$6:$E$1015,MATCH($V121,$V$6:$V$1015,0)),$AH$22:$AH$25,0)),ISERROR(MATCH($E121,$AH$26:$AH$31,0)),ISERROR(MATCH($E121,$AH$22:$AH$25,0)))))</f>
        <v>0</v>
      </c>
      <c r="Y121" s="48" t="b">
        <f t="shared" si="7"/>
        <v>0</v>
      </c>
    </row>
    <row r="122" spans="1:25" ht="15.95" customHeight="1" x14ac:dyDescent="0.2">
      <c r="A122" s="1">
        <f t="shared" si="8"/>
        <v>117</v>
      </c>
      <c r="B122" s="257">
        <v>45459</v>
      </c>
      <c r="C122" s="50" t="s">
        <v>13</v>
      </c>
      <c r="D122" s="51" t="s">
        <v>17</v>
      </c>
      <c r="E122" s="42" t="str">
        <f>IF(COUNTBLANK($V122),"",IF($U122&lt;&gt;"","Ingresar Categoria!",IFERROR(INDEX(Activos!$C$6:$C$1015,MATCH($V122,Activos!$U$6:$U$1015,0)),IFERROR(INDEX($E$5:$E121,MATCH($V122,$U$5:$U121,0)),""))))</f>
        <v/>
      </c>
      <c r="F122" s="52"/>
      <c r="G122" s="51"/>
      <c r="H122" s="44"/>
      <c r="I122" s="53"/>
      <c r="J122" s="46"/>
      <c r="K122" s="46"/>
      <c r="L122" s="54"/>
      <c r="M122" s="54"/>
      <c r="N122" s="306" t="str">
        <f>IF(COUNTBLANK($V122),"",IFERROR(INDEX(Activos!$E$6:$E$1015,MATCH($V122,Activos!$U$6:$U$1015,0)),IFERROR(INDEX($N$5:$N121,MATCH($V122,$U$5:$U121,0)),"")))</f>
        <v/>
      </c>
      <c r="O122" s="256"/>
      <c r="P122" s="250"/>
      <c r="Q122" s="55">
        <v>0</v>
      </c>
      <c r="R122" s="48" t="b">
        <f>IF(COUNTBLANK($V122),FALSE,OR(IFERROR(MATCH(INDEX(Activos!$C$6:$C$1015,MATCH($V122,Activos!$U$6:$U$1015,0)),$AH$22:$AH$25,0),FALSE),IFERROR(MATCH(INDEX($E$5:$E121,MATCH($V122,$V$5:$V121,0)),$AH$22:$AH$25,0),FALSE)))</f>
        <v>0</v>
      </c>
      <c r="S122" s="48" t="b">
        <f>OR(IFERROR(MATCH($V122,Activos!$U$6:$U$1015,0),FALSE),IFERROR(MATCH($V122,$V$5:$V121,0),FALSE))</f>
        <v>1</v>
      </c>
      <c r="T122" s="48" t="str">
        <f t="shared" si="5"/>
        <v/>
      </c>
      <c r="U122" s="48" t="str">
        <f>IF(AND(ISERROR(MATCH($V122,Activos!$U$6:$U$1015,0)),ISERROR(MATCH($V122,$U$5:$U121,0))),$V122,"")</f>
        <v/>
      </c>
      <c r="V122" s="48" t="str">
        <f t="shared" si="6"/>
        <v/>
      </c>
      <c r="W122" s="48" t="b">
        <f>IF(OR(COUNTBLANK($E122),COUNTBLANK($V122)),FALSE,IF(ISERROR(MATCH($V122,Activos!$U$6:$U$1015,0)),FALSE,IF(ISERROR(MATCH(INDEX(Activos!$C$6:$C$1015,MATCH($V122,Activos!$U$6:$U$1015,0)),$AH$22:$AH$25,0)),ISERROR(MATCH($E122,$AH$26:$AH$31,0)),ISERROR(MATCH($E122,$AH$22:$AH$25,0)))))</f>
        <v>0</v>
      </c>
      <c r="X122" s="48" t="b">
        <f>IF(OR(COUNTBLANK($E122),COUNTBLANK($V122)),FALSE,IF(ISERROR(MATCH($V122,V$5:$V121,0)),FALSE,IF(ISERROR(MATCH(INDEX($E$6:$E$1015,MATCH($V122,$V$6:$V$1015,0)),$AH$22:$AH$25,0)),ISERROR(MATCH($E122,$AH$26:$AH$31,0)),ISERROR(MATCH($E122,$AH$22:$AH$25,0)))))</f>
        <v>0</v>
      </c>
      <c r="Y122" s="48" t="b">
        <f t="shared" si="7"/>
        <v>0</v>
      </c>
    </row>
    <row r="123" spans="1:25" ht="15.95" customHeight="1" x14ac:dyDescent="0.2">
      <c r="A123" s="1">
        <f t="shared" si="8"/>
        <v>118</v>
      </c>
      <c r="B123" s="257">
        <v>45459</v>
      </c>
      <c r="C123" s="50" t="s">
        <v>13</v>
      </c>
      <c r="D123" s="51" t="s">
        <v>17</v>
      </c>
      <c r="E123" s="42" t="str">
        <f>IF(COUNTBLANK($V123),"",IF($U123&lt;&gt;"","Ingresar Categoria!",IFERROR(INDEX(Activos!$C$6:$C$1015,MATCH($V123,Activos!$U$6:$U$1015,0)),IFERROR(INDEX($E$5:$E122,MATCH($V123,$U$5:$U122,0)),""))))</f>
        <v/>
      </c>
      <c r="F123" s="52"/>
      <c r="G123" s="51"/>
      <c r="H123" s="44"/>
      <c r="I123" s="53"/>
      <c r="J123" s="46"/>
      <c r="K123" s="46"/>
      <c r="L123" s="54"/>
      <c r="M123" s="54"/>
      <c r="N123" s="306" t="str">
        <f>IF(COUNTBLANK($V123),"",IFERROR(INDEX(Activos!$E$6:$E$1015,MATCH($V123,Activos!$U$6:$U$1015,0)),IFERROR(INDEX($N$5:$N122,MATCH($V123,$U$5:$U122,0)),"")))</f>
        <v/>
      </c>
      <c r="O123" s="256"/>
      <c r="P123" s="250"/>
      <c r="Q123" s="55">
        <v>0</v>
      </c>
      <c r="R123" s="48" t="b">
        <f>IF(COUNTBLANK($V123),FALSE,OR(IFERROR(MATCH(INDEX(Activos!$C$6:$C$1015,MATCH($V123,Activos!$U$6:$U$1015,0)),$AH$22:$AH$25,0),FALSE),IFERROR(MATCH(INDEX($E$5:$E122,MATCH($V123,$V$5:$V122,0)),$AH$22:$AH$25,0),FALSE)))</f>
        <v>0</v>
      </c>
      <c r="S123" s="48" t="b">
        <f>OR(IFERROR(MATCH($V123,Activos!$U$6:$U$1015,0),FALSE),IFERROR(MATCH($V123,$V$5:$V122,0),FALSE))</f>
        <v>1</v>
      </c>
      <c r="T123" s="48" t="str">
        <f t="shared" si="5"/>
        <v/>
      </c>
      <c r="U123" s="48" t="str">
        <f>IF(AND(ISERROR(MATCH($V123,Activos!$U$6:$U$1015,0)),ISERROR(MATCH($V123,$U$5:$U122,0))),$V123,"")</f>
        <v/>
      </c>
      <c r="V123" s="48" t="str">
        <f t="shared" si="6"/>
        <v/>
      </c>
      <c r="W123" s="48" t="b">
        <f>IF(OR(COUNTBLANK($E123),COUNTBLANK($V123)),FALSE,IF(ISERROR(MATCH($V123,Activos!$U$6:$U$1015,0)),FALSE,IF(ISERROR(MATCH(INDEX(Activos!$C$6:$C$1015,MATCH($V123,Activos!$U$6:$U$1015,0)),$AH$22:$AH$25,0)),ISERROR(MATCH($E123,$AH$26:$AH$31,0)),ISERROR(MATCH($E123,$AH$22:$AH$25,0)))))</f>
        <v>0</v>
      </c>
      <c r="X123" s="48" t="b">
        <f>IF(OR(COUNTBLANK($E123),COUNTBLANK($V123)),FALSE,IF(ISERROR(MATCH($V123,V$5:$V122,0)),FALSE,IF(ISERROR(MATCH(INDEX($E$6:$E$1015,MATCH($V123,$V$6:$V$1015,0)),$AH$22:$AH$25,0)),ISERROR(MATCH($E123,$AH$26:$AH$31,0)),ISERROR(MATCH($E123,$AH$22:$AH$25,0)))))</f>
        <v>0</v>
      </c>
      <c r="Y123" s="48" t="b">
        <f t="shared" si="7"/>
        <v>0</v>
      </c>
    </row>
    <row r="124" spans="1:25" ht="15.95" customHeight="1" x14ac:dyDescent="0.2">
      <c r="A124" s="1">
        <f t="shared" si="8"/>
        <v>119</v>
      </c>
      <c r="B124" s="257">
        <v>45459</v>
      </c>
      <c r="C124" s="50" t="s">
        <v>13</v>
      </c>
      <c r="D124" s="51" t="s">
        <v>17</v>
      </c>
      <c r="E124" s="42" t="str">
        <f>IF(COUNTBLANK($V124),"",IF($U124&lt;&gt;"","Ingresar Categoria!",IFERROR(INDEX(Activos!$C$6:$C$1015,MATCH($V124,Activos!$U$6:$U$1015,0)),IFERROR(INDEX($E$5:$E123,MATCH($V124,$U$5:$U123,0)),""))))</f>
        <v/>
      </c>
      <c r="F124" s="52"/>
      <c r="G124" s="51"/>
      <c r="H124" s="44"/>
      <c r="I124" s="53"/>
      <c r="J124" s="46"/>
      <c r="K124" s="46"/>
      <c r="L124" s="54"/>
      <c r="M124" s="54"/>
      <c r="N124" s="306" t="str">
        <f>IF(COUNTBLANK($V124),"",IFERROR(INDEX(Activos!$E$6:$E$1015,MATCH($V124,Activos!$U$6:$U$1015,0)),IFERROR(INDEX($N$5:$N123,MATCH($V124,$U$5:$U123,0)),"")))</f>
        <v/>
      </c>
      <c r="O124" s="256"/>
      <c r="P124" s="250"/>
      <c r="Q124" s="55">
        <v>0</v>
      </c>
      <c r="R124" s="48" t="b">
        <f>IF(COUNTBLANK($V124),FALSE,OR(IFERROR(MATCH(INDEX(Activos!$C$6:$C$1015,MATCH($V124,Activos!$U$6:$U$1015,0)),$AH$22:$AH$25,0),FALSE),IFERROR(MATCH(INDEX($E$5:$E123,MATCH($V124,$V$5:$V123,0)),$AH$22:$AH$25,0),FALSE)))</f>
        <v>0</v>
      </c>
      <c r="S124" s="48" t="b">
        <f>OR(IFERROR(MATCH($V124,Activos!$U$6:$U$1015,0),FALSE),IFERROR(MATCH($V124,$V$5:$V123,0),FALSE))</f>
        <v>1</v>
      </c>
      <c r="T124" s="48" t="str">
        <f t="shared" si="5"/>
        <v/>
      </c>
      <c r="U124" s="48" t="str">
        <f>IF(AND(ISERROR(MATCH($V124,Activos!$U$6:$U$1015,0)),ISERROR(MATCH($V124,$U$5:$U123,0))),$V124,"")</f>
        <v/>
      </c>
      <c r="V124" s="48" t="str">
        <f t="shared" si="6"/>
        <v/>
      </c>
      <c r="W124" s="48" t="b">
        <f>IF(OR(COUNTBLANK($E124),COUNTBLANK($V124)),FALSE,IF(ISERROR(MATCH($V124,Activos!$U$6:$U$1015,0)),FALSE,IF(ISERROR(MATCH(INDEX(Activos!$C$6:$C$1015,MATCH($V124,Activos!$U$6:$U$1015,0)),$AH$22:$AH$25,0)),ISERROR(MATCH($E124,$AH$26:$AH$31,0)),ISERROR(MATCH($E124,$AH$22:$AH$25,0)))))</f>
        <v>0</v>
      </c>
      <c r="X124" s="48" t="b">
        <f>IF(OR(COUNTBLANK($E124),COUNTBLANK($V124)),FALSE,IF(ISERROR(MATCH($V124,V$5:$V123,0)),FALSE,IF(ISERROR(MATCH(INDEX($E$6:$E$1015,MATCH($V124,$V$6:$V$1015,0)),$AH$22:$AH$25,0)),ISERROR(MATCH($E124,$AH$26:$AH$31,0)),ISERROR(MATCH($E124,$AH$22:$AH$25,0)))))</f>
        <v>0</v>
      </c>
      <c r="Y124" s="48" t="b">
        <f t="shared" si="7"/>
        <v>0</v>
      </c>
    </row>
    <row r="125" spans="1:25" ht="15.95" customHeight="1" x14ac:dyDescent="0.2">
      <c r="A125" s="1">
        <f t="shared" si="8"/>
        <v>120</v>
      </c>
      <c r="B125" s="257">
        <v>45459</v>
      </c>
      <c r="C125" s="50" t="s">
        <v>13</v>
      </c>
      <c r="D125" s="51" t="s">
        <v>17</v>
      </c>
      <c r="E125" s="42" t="str">
        <f>IF(COUNTBLANK($V125),"",IF($U125&lt;&gt;"","Ingresar Categoria!",IFERROR(INDEX(Activos!$C$6:$C$1015,MATCH($V125,Activos!$U$6:$U$1015,0)),IFERROR(INDEX($E$5:$E124,MATCH($V125,$U$5:$U124,0)),""))))</f>
        <v/>
      </c>
      <c r="F125" s="52"/>
      <c r="G125" s="51"/>
      <c r="H125" s="44"/>
      <c r="I125" s="53"/>
      <c r="J125" s="46"/>
      <c r="K125" s="46"/>
      <c r="L125" s="54"/>
      <c r="M125" s="54"/>
      <c r="N125" s="306" t="str">
        <f>IF(COUNTBLANK($V125),"",IFERROR(INDEX(Activos!$E$6:$E$1015,MATCH($V125,Activos!$U$6:$U$1015,0)),IFERROR(INDEX($N$5:$N124,MATCH($V125,$U$5:$U124,0)),"")))</f>
        <v/>
      </c>
      <c r="O125" s="256"/>
      <c r="P125" s="250"/>
      <c r="Q125" s="55">
        <v>0</v>
      </c>
      <c r="R125" s="48" t="b">
        <f>IF(COUNTBLANK($V125),FALSE,OR(IFERROR(MATCH(INDEX(Activos!$C$6:$C$1015,MATCH($V125,Activos!$U$6:$U$1015,0)),$AH$22:$AH$25,0),FALSE),IFERROR(MATCH(INDEX($E$5:$E124,MATCH($V125,$V$5:$V124,0)),$AH$22:$AH$25,0),FALSE)))</f>
        <v>0</v>
      </c>
      <c r="S125" s="48" t="b">
        <f>OR(IFERROR(MATCH($V125,Activos!$U$6:$U$1015,0),FALSE),IFERROR(MATCH($V125,$V$5:$V124,0),FALSE))</f>
        <v>1</v>
      </c>
      <c r="T125" s="48" t="str">
        <f t="shared" si="5"/>
        <v/>
      </c>
      <c r="U125" s="48" t="str">
        <f>IF(AND(ISERROR(MATCH($V125,Activos!$U$6:$U$1015,0)),ISERROR(MATCH($V125,$U$5:$U124,0))),$V125,"")</f>
        <v/>
      </c>
      <c r="V125" s="48" t="str">
        <f t="shared" si="6"/>
        <v/>
      </c>
      <c r="W125" s="48" t="b">
        <f>IF(OR(COUNTBLANK($E125),COUNTBLANK($V125)),FALSE,IF(ISERROR(MATCH($V125,Activos!$U$6:$U$1015,0)),FALSE,IF(ISERROR(MATCH(INDEX(Activos!$C$6:$C$1015,MATCH($V125,Activos!$U$6:$U$1015,0)),$AH$22:$AH$25,0)),ISERROR(MATCH($E125,$AH$26:$AH$31,0)),ISERROR(MATCH($E125,$AH$22:$AH$25,0)))))</f>
        <v>0</v>
      </c>
      <c r="X125" s="48" t="b">
        <f>IF(OR(COUNTBLANK($E125),COUNTBLANK($V125)),FALSE,IF(ISERROR(MATCH($V125,V$5:$V124,0)),FALSE,IF(ISERROR(MATCH(INDEX($E$6:$E$1015,MATCH($V125,$V$6:$V$1015,0)),$AH$22:$AH$25,0)),ISERROR(MATCH($E125,$AH$26:$AH$31,0)),ISERROR(MATCH($E125,$AH$22:$AH$25,0)))))</f>
        <v>0</v>
      </c>
      <c r="Y125" s="48" t="b">
        <f t="shared" si="7"/>
        <v>0</v>
      </c>
    </row>
    <row r="126" spans="1:25" ht="15.95" customHeight="1" x14ac:dyDescent="0.2">
      <c r="A126" s="1">
        <f t="shared" si="8"/>
        <v>121</v>
      </c>
      <c r="B126" s="257">
        <v>45459</v>
      </c>
      <c r="C126" s="50" t="s">
        <v>13</v>
      </c>
      <c r="D126" s="51" t="s">
        <v>17</v>
      </c>
      <c r="E126" s="42" t="str">
        <f>IF(COUNTBLANK($V126),"",IF($U126&lt;&gt;"","Ingresar Categoria!",IFERROR(INDEX(Activos!$C$6:$C$1015,MATCH($V126,Activos!$U$6:$U$1015,0)),IFERROR(INDEX($E$5:$E125,MATCH($V126,$U$5:$U125,0)),""))))</f>
        <v/>
      </c>
      <c r="F126" s="52"/>
      <c r="G126" s="51"/>
      <c r="H126" s="44"/>
      <c r="I126" s="53"/>
      <c r="J126" s="46"/>
      <c r="K126" s="46"/>
      <c r="L126" s="54"/>
      <c r="M126" s="54"/>
      <c r="N126" s="306" t="str">
        <f>IF(COUNTBLANK($V126),"",IFERROR(INDEX(Activos!$E$6:$E$1015,MATCH($V126,Activos!$U$6:$U$1015,0)),IFERROR(INDEX($N$5:$N125,MATCH($V126,$U$5:$U125,0)),"")))</f>
        <v/>
      </c>
      <c r="O126" s="256"/>
      <c r="P126" s="250"/>
      <c r="Q126" s="55">
        <v>0</v>
      </c>
      <c r="R126" s="48" t="b">
        <f>IF(COUNTBLANK($V126),FALSE,OR(IFERROR(MATCH(INDEX(Activos!$C$6:$C$1015,MATCH($V126,Activos!$U$6:$U$1015,0)),$AH$22:$AH$25,0),FALSE),IFERROR(MATCH(INDEX($E$5:$E125,MATCH($V126,$V$5:$V125,0)),$AH$22:$AH$25,0),FALSE)))</f>
        <v>0</v>
      </c>
      <c r="S126" s="48" t="b">
        <f>OR(IFERROR(MATCH($V126,Activos!$U$6:$U$1015,0),FALSE),IFERROR(MATCH($V126,$V$5:$V125,0),FALSE))</f>
        <v>1</v>
      </c>
      <c r="T126" s="48" t="str">
        <f t="shared" si="5"/>
        <v/>
      </c>
      <c r="U126" s="48" t="str">
        <f>IF(AND(ISERROR(MATCH($V126,Activos!$U$6:$U$1015,0)),ISERROR(MATCH($V126,$U$5:$U125,0))),$V126,"")</f>
        <v/>
      </c>
      <c r="V126" s="48" t="str">
        <f t="shared" si="6"/>
        <v/>
      </c>
      <c r="W126" s="48" t="b">
        <f>IF(OR(COUNTBLANK($E126),COUNTBLANK($V126)),FALSE,IF(ISERROR(MATCH($V126,Activos!$U$6:$U$1015,0)),FALSE,IF(ISERROR(MATCH(INDEX(Activos!$C$6:$C$1015,MATCH($V126,Activos!$U$6:$U$1015,0)),$AH$22:$AH$25,0)),ISERROR(MATCH($E126,$AH$26:$AH$31,0)),ISERROR(MATCH($E126,$AH$22:$AH$25,0)))))</f>
        <v>0</v>
      </c>
      <c r="X126" s="48" t="b">
        <f>IF(OR(COUNTBLANK($E126),COUNTBLANK($V126)),FALSE,IF(ISERROR(MATCH($V126,V$5:$V125,0)),FALSE,IF(ISERROR(MATCH(INDEX($E$6:$E$1015,MATCH($V126,$V$6:$V$1015,0)),$AH$22:$AH$25,0)),ISERROR(MATCH($E126,$AH$26:$AH$31,0)),ISERROR(MATCH($E126,$AH$22:$AH$25,0)))))</f>
        <v>0</v>
      </c>
      <c r="Y126" s="48" t="b">
        <f t="shared" si="7"/>
        <v>0</v>
      </c>
    </row>
    <row r="127" spans="1:25" ht="15.95" customHeight="1" x14ac:dyDescent="0.2">
      <c r="A127" s="1">
        <f t="shared" si="8"/>
        <v>122</v>
      </c>
      <c r="B127" s="257">
        <v>45459</v>
      </c>
      <c r="C127" s="50" t="s">
        <v>13</v>
      </c>
      <c r="D127" s="51" t="s">
        <v>17</v>
      </c>
      <c r="E127" s="42" t="str">
        <f>IF(COUNTBLANK($V127),"",IF($U127&lt;&gt;"","Ingresar Categoria!",IFERROR(INDEX(Activos!$C$6:$C$1015,MATCH($V127,Activos!$U$6:$U$1015,0)),IFERROR(INDEX($E$5:$E126,MATCH($V127,$U$5:$U126,0)),""))))</f>
        <v/>
      </c>
      <c r="F127" s="52"/>
      <c r="G127" s="51"/>
      <c r="H127" s="44"/>
      <c r="I127" s="53"/>
      <c r="J127" s="46"/>
      <c r="K127" s="46"/>
      <c r="L127" s="54"/>
      <c r="M127" s="54"/>
      <c r="N127" s="306" t="str">
        <f>IF(COUNTBLANK($V127),"",IFERROR(INDEX(Activos!$E$6:$E$1015,MATCH($V127,Activos!$U$6:$U$1015,0)),IFERROR(INDEX($N$5:$N126,MATCH($V127,$U$5:$U126,0)),"")))</f>
        <v/>
      </c>
      <c r="O127" s="256"/>
      <c r="P127" s="250"/>
      <c r="Q127" s="55">
        <v>0</v>
      </c>
      <c r="R127" s="48" t="b">
        <f>IF(COUNTBLANK($V127),FALSE,OR(IFERROR(MATCH(INDEX(Activos!$C$6:$C$1015,MATCH($V127,Activos!$U$6:$U$1015,0)),$AH$22:$AH$25,0),FALSE),IFERROR(MATCH(INDEX($E$5:$E126,MATCH($V127,$V$5:$V126,0)),$AH$22:$AH$25,0),FALSE)))</f>
        <v>0</v>
      </c>
      <c r="S127" s="48" t="b">
        <f>OR(IFERROR(MATCH($V127,Activos!$U$6:$U$1015,0),FALSE),IFERROR(MATCH($V127,$V$5:$V126,0),FALSE))</f>
        <v>1</v>
      </c>
      <c r="T127" s="48" t="str">
        <f t="shared" si="5"/>
        <v/>
      </c>
      <c r="U127" s="48" t="str">
        <f>IF(AND(ISERROR(MATCH($V127,Activos!$U$6:$U$1015,0)),ISERROR(MATCH($V127,$U$5:$U126,0))),$V127,"")</f>
        <v/>
      </c>
      <c r="V127" s="48" t="str">
        <f t="shared" si="6"/>
        <v/>
      </c>
      <c r="W127" s="48" t="b">
        <f>IF(OR(COUNTBLANK($E127),COUNTBLANK($V127)),FALSE,IF(ISERROR(MATCH($V127,Activos!$U$6:$U$1015,0)),FALSE,IF(ISERROR(MATCH(INDEX(Activos!$C$6:$C$1015,MATCH($V127,Activos!$U$6:$U$1015,0)),$AH$22:$AH$25,0)),ISERROR(MATCH($E127,$AH$26:$AH$31,0)),ISERROR(MATCH($E127,$AH$22:$AH$25,0)))))</f>
        <v>0</v>
      </c>
      <c r="X127" s="48" t="b">
        <f>IF(OR(COUNTBLANK($E127),COUNTBLANK($V127)),FALSE,IF(ISERROR(MATCH($V127,V$5:$V126,0)),FALSE,IF(ISERROR(MATCH(INDEX($E$6:$E$1015,MATCH($V127,$V$6:$V$1015,0)),$AH$22:$AH$25,0)),ISERROR(MATCH($E127,$AH$26:$AH$31,0)),ISERROR(MATCH($E127,$AH$22:$AH$25,0)))))</f>
        <v>0</v>
      </c>
      <c r="Y127" s="48" t="b">
        <f t="shared" si="7"/>
        <v>0</v>
      </c>
    </row>
    <row r="128" spans="1:25" ht="15.95" customHeight="1" x14ac:dyDescent="0.2">
      <c r="A128" s="1">
        <f t="shared" si="8"/>
        <v>123</v>
      </c>
      <c r="B128" s="257">
        <v>45459</v>
      </c>
      <c r="C128" s="50" t="s">
        <v>13</v>
      </c>
      <c r="D128" s="51" t="s">
        <v>17</v>
      </c>
      <c r="E128" s="42" t="str">
        <f>IF(COUNTBLANK($V128),"",IF($U128&lt;&gt;"","Ingresar Categoria!",IFERROR(INDEX(Activos!$C$6:$C$1015,MATCH($V128,Activos!$U$6:$U$1015,0)),IFERROR(INDEX($E$5:$E127,MATCH($V128,$U$5:$U127,0)),""))))</f>
        <v/>
      </c>
      <c r="F128" s="52"/>
      <c r="G128" s="51"/>
      <c r="H128" s="44"/>
      <c r="I128" s="53"/>
      <c r="J128" s="46"/>
      <c r="K128" s="46"/>
      <c r="L128" s="54"/>
      <c r="M128" s="54"/>
      <c r="N128" s="306" t="str">
        <f>IF(COUNTBLANK($V128),"",IFERROR(INDEX(Activos!$E$6:$E$1015,MATCH($V128,Activos!$U$6:$U$1015,0)),IFERROR(INDEX($N$5:$N127,MATCH($V128,$U$5:$U127,0)),"")))</f>
        <v/>
      </c>
      <c r="O128" s="256"/>
      <c r="P128" s="250"/>
      <c r="Q128" s="55">
        <v>0</v>
      </c>
      <c r="R128" s="48" t="b">
        <f>IF(COUNTBLANK($V128),FALSE,OR(IFERROR(MATCH(INDEX(Activos!$C$6:$C$1015,MATCH($V128,Activos!$U$6:$U$1015,0)),$AH$22:$AH$25,0),FALSE),IFERROR(MATCH(INDEX($E$5:$E127,MATCH($V128,$V$5:$V127,0)),$AH$22:$AH$25,0),FALSE)))</f>
        <v>0</v>
      </c>
      <c r="S128" s="48" t="b">
        <f>OR(IFERROR(MATCH($V128,Activos!$U$6:$U$1015,0),FALSE),IFERROR(MATCH($V128,$V$5:$V127,0),FALSE))</f>
        <v>1</v>
      </c>
      <c r="T128" s="48" t="str">
        <f t="shared" si="5"/>
        <v/>
      </c>
      <c r="U128" s="48" t="str">
        <f>IF(AND(ISERROR(MATCH($V128,Activos!$U$6:$U$1015,0)),ISERROR(MATCH($V128,$U$5:$U127,0))),$V128,"")</f>
        <v/>
      </c>
      <c r="V128" s="48" t="str">
        <f t="shared" si="6"/>
        <v/>
      </c>
      <c r="W128" s="48" t="b">
        <f>IF(OR(COUNTBLANK($E128),COUNTBLANK($V128)),FALSE,IF(ISERROR(MATCH($V128,Activos!$U$6:$U$1015,0)),FALSE,IF(ISERROR(MATCH(INDEX(Activos!$C$6:$C$1015,MATCH($V128,Activos!$U$6:$U$1015,0)),$AH$22:$AH$25,0)),ISERROR(MATCH($E128,$AH$26:$AH$31,0)),ISERROR(MATCH($E128,$AH$22:$AH$25,0)))))</f>
        <v>0</v>
      </c>
      <c r="X128" s="48" t="b">
        <f>IF(OR(COUNTBLANK($E128),COUNTBLANK($V128)),FALSE,IF(ISERROR(MATCH($V128,V$5:$V127,0)),FALSE,IF(ISERROR(MATCH(INDEX($E$6:$E$1015,MATCH($V128,$V$6:$V$1015,0)),$AH$22:$AH$25,0)),ISERROR(MATCH($E128,$AH$26:$AH$31,0)),ISERROR(MATCH($E128,$AH$22:$AH$25,0)))))</f>
        <v>0</v>
      </c>
      <c r="Y128" s="48" t="b">
        <f t="shared" si="7"/>
        <v>0</v>
      </c>
    </row>
    <row r="129" spans="1:25" ht="15.95" customHeight="1" x14ac:dyDescent="0.2">
      <c r="A129" s="1">
        <f t="shared" si="8"/>
        <v>124</v>
      </c>
      <c r="B129" s="257">
        <v>45459</v>
      </c>
      <c r="C129" s="50" t="s">
        <v>13</v>
      </c>
      <c r="D129" s="51" t="s">
        <v>17</v>
      </c>
      <c r="E129" s="42" t="str">
        <f>IF(COUNTBLANK($V129),"",IF($U129&lt;&gt;"","Ingresar Categoria!",IFERROR(INDEX(Activos!$C$6:$C$1015,MATCH($V129,Activos!$U$6:$U$1015,0)),IFERROR(INDEX($E$5:$E128,MATCH($V129,$U$5:$U128,0)),""))))</f>
        <v/>
      </c>
      <c r="F129" s="52"/>
      <c r="G129" s="51"/>
      <c r="H129" s="44"/>
      <c r="I129" s="53"/>
      <c r="J129" s="46"/>
      <c r="K129" s="46"/>
      <c r="L129" s="54"/>
      <c r="M129" s="54"/>
      <c r="N129" s="306" t="str">
        <f>IF(COUNTBLANK($V129),"",IFERROR(INDEX(Activos!$E$6:$E$1015,MATCH($V129,Activos!$U$6:$U$1015,0)),IFERROR(INDEX($N$5:$N128,MATCH($V129,$U$5:$U128,0)),"")))</f>
        <v/>
      </c>
      <c r="O129" s="256"/>
      <c r="P129" s="250"/>
      <c r="Q129" s="55">
        <v>0</v>
      </c>
      <c r="R129" s="48" t="b">
        <f>IF(COUNTBLANK($V129),FALSE,OR(IFERROR(MATCH(INDEX(Activos!$C$6:$C$1015,MATCH($V129,Activos!$U$6:$U$1015,0)),$AH$22:$AH$25,0),FALSE),IFERROR(MATCH(INDEX($E$5:$E128,MATCH($V129,$V$5:$V128,0)),$AH$22:$AH$25,0),FALSE)))</f>
        <v>0</v>
      </c>
      <c r="S129" s="48" t="b">
        <f>OR(IFERROR(MATCH($V129,Activos!$U$6:$U$1015,0),FALSE),IFERROR(MATCH($V129,$V$5:$V128,0),FALSE))</f>
        <v>1</v>
      </c>
      <c r="T129" s="48" t="str">
        <f t="shared" si="5"/>
        <v/>
      </c>
      <c r="U129" s="48" t="str">
        <f>IF(AND(ISERROR(MATCH($V129,Activos!$U$6:$U$1015,0)),ISERROR(MATCH($V129,$U$5:$U128,0))),$V129,"")</f>
        <v/>
      </c>
      <c r="V129" s="48" t="str">
        <f t="shared" si="6"/>
        <v/>
      </c>
      <c r="W129" s="48" t="b">
        <f>IF(OR(COUNTBLANK($E129),COUNTBLANK($V129)),FALSE,IF(ISERROR(MATCH($V129,Activos!$U$6:$U$1015,0)),FALSE,IF(ISERROR(MATCH(INDEX(Activos!$C$6:$C$1015,MATCH($V129,Activos!$U$6:$U$1015,0)),$AH$22:$AH$25,0)),ISERROR(MATCH($E129,$AH$26:$AH$31,0)),ISERROR(MATCH($E129,$AH$22:$AH$25,0)))))</f>
        <v>0</v>
      </c>
      <c r="X129" s="48" t="b">
        <f>IF(OR(COUNTBLANK($E129),COUNTBLANK($V129)),FALSE,IF(ISERROR(MATCH($V129,V$5:$V128,0)),FALSE,IF(ISERROR(MATCH(INDEX($E$6:$E$1015,MATCH($V129,$V$6:$V$1015,0)),$AH$22:$AH$25,0)),ISERROR(MATCH($E129,$AH$26:$AH$31,0)),ISERROR(MATCH($E129,$AH$22:$AH$25,0)))))</f>
        <v>0</v>
      </c>
      <c r="Y129" s="48" t="b">
        <f t="shared" si="7"/>
        <v>0</v>
      </c>
    </row>
    <row r="130" spans="1:25" ht="15.95" customHeight="1" x14ac:dyDescent="0.2">
      <c r="A130" s="1">
        <f t="shared" si="8"/>
        <v>125</v>
      </c>
      <c r="B130" s="257">
        <v>45459</v>
      </c>
      <c r="C130" s="50" t="s">
        <v>13</v>
      </c>
      <c r="D130" s="51" t="s">
        <v>17</v>
      </c>
      <c r="E130" s="42" t="str">
        <f>IF(COUNTBLANK($V130),"",IF($U130&lt;&gt;"","Ingresar Categoria!",IFERROR(INDEX(Activos!$C$6:$C$1015,MATCH($V130,Activos!$U$6:$U$1015,0)),IFERROR(INDEX($E$5:$E129,MATCH($V130,$U$5:$U129,0)),""))))</f>
        <v/>
      </c>
      <c r="F130" s="52"/>
      <c r="G130" s="51"/>
      <c r="H130" s="44"/>
      <c r="I130" s="53"/>
      <c r="J130" s="46"/>
      <c r="K130" s="46"/>
      <c r="L130" s="54"/>
      <c r="M130" s="54"/>
      <c r="N130" s="306" t="str">
        <f>IF(COUNTBLANK($V130),"",IFERROR(INDEX(Activos!$E$6:$E$1015,MATCH($V130,Activos!$U$6:$U$1015,0)),IFERROR(INDEX($N$5:$N129,MATCH($V130,$U$5:$U129,0)),"")))</f>
        <v/>
      </c>
      <c r="O130" s="256"/>
      <c r="P130" s="250"/>
      <c r="Q130" s="55">
        <v>0</v>
      </c>
      <c r="R130" s="48" t="b">
        <f>IF(COUNTBLANK($V130),FALSE,OR(IFERROR(MATCH(INDEX(Activos!$C$6:$C$1015,MATCH($V130,Activos!$U$6:$U$1015,0)),$AH$22:$AH$25,0),FALSE),IFERROR(MATCH(INDEX($E$5:$E129,MATCH($V130,$V$5:$V129,0)),$AH$22:$AH$25,0),FALSE)))</f>
        <v>0</v>
      </c>
      <c r="S130" s="48" t="b">
        <f>OR(IFERROR(MATCH($V130,Activos!$U$6:$U$1015,0),FALSE),IFERROR(MATCH($V130,$V$5:$V129,0),FALSE))</f>
        <v>1</v>
      </c>
      <c r="T130" s="48" t="str">
        <f t="shared" si="5"/>
        <v/>
      </c>
      <c r="U130" s="48" t="str">
        <f>IF(AND(ISERROR(MATCH($V130,Activos!$U$6:$U$1015,0)),ISERROR(MATCH($V130,$U$5:$U129,0))),$V130,"")</f>
        <v/>
      </c>
      <c r="V130" s="48" t="str">
        <f t="shared" si="6"/>
        <v/>
      </c>
      <c r="W130" s="48" t="b">
        <f>IF(OR(COUNTBLANK($E130),COUNTBLANK($V130)),FALSE,IF(ISERROR(MATCH($V130,Activos!$U$6:$U$1015,0)),FALSE,IF(ISERROR(MATCH(INDEX(Activos!$C$6:$C$1015,MATCH($V130,Activos!$U$6:$U$1015,0)),$AH$22:$AH$25,0)),ISERROR(MATCH($E130,$AH$26:$AH$31,0)),ISERROR(MATCH($E130,$AH$22:$AH$25,0)))))</f>
        <v>0</v>
      </c>
      <c r="X130" s="48" t="b">
        <f>IF(OR(COUNTBLANK($E130),COUNTBLANK($V130)),FALSE,IF(ISERROR(MATCH($V130,V$5:$V129,0)),FALSE,IF(ISERROR(MATCH(INDEX($E$6:$E$1015,MATCH($V130,$V$6:$V$1015,0)),$AH$22:$AH$25,0)),ISERROR(MATCH($E130,$AH$26:$AH$31,0)),ISERROR(MATCH($E130,$AH$22:$AH$25,0)))))</f>
        <v>0</v>
      </c>
      <c r="Y130" s="48" t="b">
        <f t="shared" si="7"/>
        <v>0</v>
      </c>
    </row>
    <row r="131" spans="1:25" ht="15.95" customHeight="1" x14ac:dyDescent="0.2">
      <c r="A131" s="1">
        <f t="shared" si="8"/>
        <v>126</v>
      </c>
      <c r="B131" s="257">
        <v>45459</v>
      </c>
      <c r="C131" s="50" t="s">
        <v>13</v>
      </c>
      <c r="D131" s="51" t="s">
        <v>17</v>
      </c>
      <c r="E131" s="42" t="str">
        <f>IF(COUNTBLANK($V131),"",IF($U131&lt;&gt;"","Ingresar Categoria!",IFERROR(INDEX(Activos!$C$6:$C$1015,MATCH($V131,Activos!$U$6:$U$1015,0)),IFERROR(INDEX($E$5:$E130,MATCH($V131,$U$5:$U130,0)),""))))</f>
        <v/>
      </c>
      <c r="F131" s="52"/>
      <c r="G131" s="51"/>
      <c r="H131" s="44"/>
      <c r="I131" s="53"/>
      <c r="J131" s="46"/>
      <c r="K131" s="46"/>
      <c r="L131" s="54"/>
      <c r="M131" s="54"/>
      <c r="N131" s="306" t="str">
        <f>IF(COUNTBLANK($V131),"",IFERROR(INDEX(Activos!$E$6:$E$1015,MATCH($V131,Activos!$U$6:$U$1015,0)),IFERROR(INDEX($N$5:$N130,MATCH($V131,$U$5:$U130,0)),"")))</f>
        <v/>
      </c>
      <c r="O131" s="256"/>
      <c r="P131" s="250"/>
      <c r="Q131" s="55">
        <v>0</v>
      </c>
      <c r="R131" s="48" t="b">
        <f>IF(COUNTBLANK($V131),FALSE,OR(IFERROR(MATCH(INDEX(Activos!$C$6:$C$1015,MATCH($V131,Activos!$U$6:$U$1015,0)),$AH$22:$AH$25,0),FALSE),IFERROR(MATCH(INDEX($E$5:$E130,MATCH($V131,$V$5:$V130,0)),$AH$22:$AH$25,0),FALSE)))</f>
        <v>0</v>
      </c>
      <c r="S131" s="48" t="b">
        <f>OR(IFERROR(MATCH($V131,Activos!$U$6:$U$1015,0),FALSE),IFERROR(MATCH($V131,$V$5:$V130,0),FALSE))</f>
        <v>1</v>
      </c>
      <c r="T131" s="48" t="str">
        <f t="shared" si="5"/>
        <v/>
      </c>
      <c r="U131" s="48" t="str">
        <f>IF(AND(ISERROR(MATCH($V131,Activos!$U$6:$U$1015,0)),ISERROR(MATCH($V131,$U$5:$U130,0))),$V131,"")</f>
        <v/>
      </c>
      <c r="V131" s="48" t="str">
        <f t="shared" si="6"/>
        <v/>
      </c>
      <c r="W131" s="48" t="b">
        <f>IF(OR(COUNTBLANK($E131),COUNTBLANK($V131)),FALSE,IF(ISERROR(MATCH($V131,Activos!$U$6:$U$1015,0)),FALSE,IF(ISERROR(MATCH(INDEX(Activos!$C$6:$C$1015,MATCH($V131,Activos!$U$6:$U$1015,0)),$AH$22:$AH$25,0)),ISERROR(MATCH($E131,$AH$26:$AH$31,0)),ISERROR(MATCH($E131,$AH$22:$AH$25,0)))))</f>
        <v>0</v>
      </c>
      <c r="X131" s="48" t="b">
        <f>IF(OR(COUNTBLANK($E131),COUNTBLANK($V131)),FALSE,IF(ISERROR(MATCH($V131,V$5:$V130,0)),FALSE,IF(ISERROR(MATCH(INDEX($E$6:$E$1015,MATCH($V131,$V$6:$V$1015,0)),$AH$22:$AH$25,0)),ISERROR(MATCH($E131,$AH$26:$AH$31,0)),ISERROR(MATCH($E131,$AH$22:$AH$25,0)))))</f>
        <v>0</v>
      </c>
      <c r="Y131" s="48" t="b">
        <f t="shared" si="7"/>
        <v>0</v>
      </c>
    </row>
    <row r="132" spans="1:25" ht="15.95" customHeight="1" x14ac:dyDescent="0.2">
      <c r="A132" s="1">
        <f t="shared" si="8"/>
        <v>127</v>
      </c>
      <c r="B132" s="257">
        <v>45459</v>
      </c>
      <c r="C132" s="50" t="s">
        <v>13</v>
      </c>
      <c r="D132" s="51" t="s">
        <v>17</v>
      </c>
      <c r="E132" s="42" t="str">
        <f>IF(COUNTBLANK($V132),"",IF($U132&lt;&gt;"","Ingresar Categoria!",IFERROR(INDEX(Activos!$C$6:$C$1015,MATCH($V132,Activos!$U$6:$U$1015,0)),IFERROR(INDEX($E$5:$E131,MATCH($V132,$U$5:$U131,0)),""))))</f>
        <v/>
      </c>
      <c r="F132" s="52"/>
      <c r="G132" s="51"/>
      <c r="H132" s="44"/>
      <c r="I132" s="53"/>
      <c r="J132" s="46"/>
      <c r="K132" s="46"/>
      <c r="L132" s="54"/>
      <c r="M132" s="54"/>
      <c r="N132" s="306" t="str">
        <f>IF(COUNTBLANK($V132),"",IFERROR(INDEX(Activos!$E$6:$E$1015,MATCH($V132,Activos!$U$6:$U$1015,0)),IFERROR(INDEX($N$5:$N131,MATCH($V132,$U$5:$U131,0)),"")))</f>
        <v/>
      </c>
      <c r="O132" s="256"/>
      <c r="P132" s="250"/>
      <c r="Q132" s="55">
        <v>0</v>
      </c>
      <c r="R132" s="48" t="b">
        <f>IF(COUNTBLANK($V132),FALSE,OR(IFERROR(MATCH(INDEX(Activos!$C$6:$C$1015,MATCH($V132,Activos!$U$6:$U$1015,0)),$AH$22:$AH$25,0),FALSE),IFERROR(MATCH(INDEX($E$5:$E131,MATCH($V132,$V$5:$V131,0)),$AH$22:$AH$25,0),FALSE)))</f>
        <v>0</v>
      </c>
      <c r="S132" s="48" t="b">
        <f>OR(IFERROR(MATCH($V132,Activos!$U$6:$U$1015,0),FALSE),IFERROR(MATCH($V132,$V$5:$V131,0),FALSE))</f>
        <v>1</v>
      </c>
      <c r="T132" s="48" t="str">
        <f t="shared" si="5"/>
        <v/>
      </c>
      <c r="U132" s="48" t="str">
        <f>IF(AND(ISERROR(MATCH($V132,Activos!$U$6:$U$1015,0)),ISERROR(MATCH($V132,$U$5:$U131,0))),$V132,"")</f>
        <v/>
      </c>
      <c r="V132" s="48" t="str">
        <f t="shared" si="6"/>
        <v/>
      </c>
      <c r="W132" s="48" t="b">
        <f>IF(OR(COUNTBLANK($E132),COUNTBLANK($V132)),FALSE,IF(ISERROR(MATCH($V132,Activos!$U$6:$U$1015,0)),FALSE,IF(ISERROR(MATCH(INDEX(Activos!$C$6:$C$1015,MATCH($V132,Activos!$U$6:$U$1015,0)),$AH$22:$AH$25,0)),ISERROR(MATCH($E132,$AH$26:$AH$31,0)),ISERROR(MATCH($E132,$AH$22:$AH$25,0)))))</f>
        <v>0</v>
      </c>
      <c r="X132" s="48" t="b">
        <f>IF(OR(COUNTBLANK($E132),COUNTBLANK($V132)),FALSE,IF(ISERROR(MATCH($V132,V$5:$V131,0)),FALSE,IF(ISERROR(MATCH(INDEX($E$6:$E$1015,MATCH($V132,$V$6:$V$1015,0)),$AH$22:$AH$25,0)),ISERROR(MATCH($E132,$AH$26:$AH$31,0)),ISERROR(MATCH($E132,$AH$22:$AH$25,0)))))</f>
        <v>0</v>
      </c>
      <c r="Y132" s="48" t="b">
        <f t="shared" si="7"/>
        <v>0</v>
      </c>
    </row>
    <row r="133" spans="1:25" ht="15.95" customHeight="1" x14ac:dyDescent="0.2">
      <c r="A133" s="1">
        <f t="shared" si="8"/>
        <v>128</v>
      </c>
      <c r="B133" s="257">
        <v>45459</v>
      </c>
      <c r="C133" s="50" t="s">
        <v>13</v>
      </c>
      <c r="D133" s="51" t="s">
        <v>17</v>
      </c>
      <c r="E133" s="42" t="str">
        <f>IF(COUNTBLANK($V133),"",IF($U133&lt;&gt;"","Ingresar Categoria!",IFERROR(INDEX(Activos!$C$6:$C$1015,MATCH($V133,Activos!$U$6:$U$1015,0)),IFERROR(INDEX($E$5:$E132,MATCH($V133,$U$5:$U132,0)),""))))</f>
        <v/>
      </c>
      <c r="F133" s="52"/>
      <c r="G133" s="51"/>
      <c r="H133" s="44"/>
      <c r="I133" s="53"/>
      <c r="J133" s="46"/>
      <c r="K133" s="46"/>
      <c r="L133" s="54"/>
      <c r="M133" s="54"/>
      <c r="N133" s="306" t="str">
        <f>IF(COUNTBLANK($V133),"",IFERROR(INDEX(Activos!$E$6:$E$1015,MATCH($V133,Activos!$U$6:$U$1015,0)),IFERROR(INDEX($N$5:$N132,MATCH($V133,$U$5:$U132,0)),"")))</f>
        <v/>
      </c>
      <c r="O133" s="256"/>
      <c r="P133" s="250"/>
      <c r="Q133" s="55">
        <v>0</v>
      </c>
      <c r="R133" s="48" t="b">
        <f>IF(COUNTBLANK($V133),FALSE,OR(IFERROR(MATCH(INDEX(Activos!$C$6:$C$1015,MATCH($V133,Activos!$U$6:$U$1015,0)),$AH$22:$AH$25,0),FALSE),IFERROR(MATCH(INDEX($E$5:$E132,MATCH($V133,$V$5:$V132,0)),$AH$22:$AH$25,0),FALSE)))</f>
        <v>0</v>
      </c>
      <c r="S133" s="48" t="b">
        <f>OR(IFERROR(MATCH($V133,Activos!$U$6:$U$1015,0),FALSE),IFERROR(MATCH($V133,$V$5:$V132,0),FALSE))</f>
        <v>1</v>
      </c>
      <c r="T133" s="48" t="str">
        <f t="shared" si="5"/>
        <v/>
      </c>
      <c r="U133" s="48" t="str">
        <f>IF(AND(ISERROR(MATCH($V133,Activos!$U$6:$U$1015,0)),ISERROR(MATCH($V133,$U$5:$U132,0))),$V133,"")</f>
        <v/>
      </c>
      <c r="V133" s="48" t="str">
        <f t="shared" si="6"/>
        <v/>
      </c>
      <c r="W133" s="48" t="b">
        <f>IF(OR(COUNTBLANK($E133),COUNTBLANK($V133)),FALSE,IF(ISERROR(MATCH($V133,Activos!$U$6:$U$1015,0)),FALSE,IF(ISERROR(MATCH(INDEX(Activos!$C$6:$C$1015,MATCH($V133,Activos!$U$6:$U$1015,0)),$AH$22:$AH$25,0)),ISERROR(MATCH($E133,$AH$26:$AH$31,0)),ISERROR(MATCH($E133,$AH$22:$AH$25,0)))))</f>
        <v>0</v>
      </c>
      <c r="X133" s="48" t="b">
        <f>IF(OR(COUNTBLANK($E133),COUNTBLANK($V133)),FALSE,IF(ISERROR(MATCH($V133,V$5:$V132,0)),FALSE,IF(ISERROR(MATCH(INDEX($E$6:$E$1015,MATCH($V133,$V$6:$V$1015,0)),$AH$22:$AH$25,0)),ISERROR(MATCH($E133,$AH$26:$AH$31,0)),ISERROR(MATCH($E133,$AH$22:$AH$25,0)))))</f>
        <v>0</v>
      </c>
      <c r="Y133" s="48" t="b">
        <f t="shared" si="7"/>
        <v>0</v>
      </c>
    </row>
    <row r="134" spans="1:25" ht="15.95" customHeight="1" x14ac:dyDescent="0.2">
      <c r="A134" s="1">
        <f t="shared" si="8"/>
        <v>129</v>
      </c>
      <c r="B134" s="257">
        <v>45459</v>
      </c>
      <c r="C134" s="50" t="s">
        <v>13</v>
      </c>
      <c r="D134" s="51" t="s">
        <v>17</v>
      </c>
      <c r="E134" s="42" t="str">
        <f>IF(COUNTBLANK($V134),"",IF($U134&lt;&gt;"","Ingresar Categoria!",IFERROR(INDEX(Activos!$C$6:$C$1015,MATCH($V134,Activos!$U$6:$U$1015,0)),IFERROR(INDEX($E$5:$E133,MATCH($V134,$U$5:$U133,0)),""))))</f>
        <v/>
      </c>
      <c r="F134" s="52"/>
      <c r="G134" s="51"/>
      <c r="H134" s="44"/>
      <c r="I134" s="53"/>
      <c r="J134" s="46"/>
      <c r="K134" s="46"/>
      <c r="L134" s="54"/>
      <c r="M134" s="54"/>
      <c r="N134" s="306" t="str">
        <f>IF(COUNTBLANK($V134),"",IFERROR(INDEX(Activos!$E$6:$E$1015,MATCH($V134,Activos!$U$6:$U$1015,0)),IFERROR(INDEX($N$5:$N133,MATCH($V134,$U$5:$U133,0)),"")))</f>
        <v/>
      </c>
      <c r="O134" s="256"/>
      <c r="P134" s="250"/>
      <c r="Q134" s="55">
        <v>0</v>
      </c>
      <c r="R134" s="48" t="b">
        <f>IF(COUNTBLANK($V134),FALSE,OR(IFERROR(MATCH(INDEX(Activos!$C$6:$C$1015,MATCH($V134,Activos!$U$6:$U$1015,0)),$AH$22:$AH$25,0),FALSE),IFERROR(MATCH(INDEX($E$5:$E133,MATCH($V134,$V$5:$V133,0)),$AH$22:$AH$25,0),FALSE)))</f>
        <v>0</v>
      </c>
      <c r="S134" s="48" t="b">
        <f>OR(IFERROR(MATCH($V134,Activos!$U$6:$U$1015,0),FALSE),IFERROR(MATCH($V134,$V$5:$V133,0),FALSE))</f>
        <v>1</v>
      </c>
      <c r="T134" s="48" t="str">
        <f t="shared" ref="T134:T197" si="9">IF(COUNTIFS($V$6:$V$1015,$V134)&gt;1,$V134,"")</f>
        <v/>
      </c>
      <c r="U134" s="48" t="str">
        <f>IF(AND(ISERROR(MATCH($V134,Activos!$U$6:$U$1015,0)),ISERROR(MATCH($V134,$U$5:$U133,0))),$V134,"")</f>
        <v/>
      </c>
      <c r="V134" s="48" t="str">
        <f t="shared" si="6"/>
        <v/>
      </c>
      <c r="W134" s="48" t="b">
        <f>IF(OR(COUNTBLANK($E134),COUNTBLANK($V134)),FALSE,IF(ISERROR(MATCH($V134,Activos!$U$6:$U$1015,0)),FALSE,IF(ISERROR(MATCH(INDEX(Activos!$C$6:$C$1015,MATCH($V134,Activos!$U$6:$U$1015,0)),$AH$22:$AH$25,0)),ISERROR(MATCH($E134,$AH$26:$AH$31,0)),ISERROR(MATCH($E134,$AH$22:$AH$25,0)))))</f>
        <v>0</v>
      </c>
      <c r="X134" s="48" t="b">
        <f>IF(OR(COUNTBLANK($E134),COUNTBLANK($V134)),FALSE,IF(ISERROR(MATCH($V134,V$5:$V133,0)),FALSE,IF(ISERROR(MATCH(INDEX($E$6:$E$1015,MATCH($V134,$V$6:$V$1015,0)),$AH$22:$AH$25,0)),ISERROR(MATCH($E134,$AH$26:$AH$31,0)),ISERROR(MATCH($E134,$AH$22:$AH$25,0)))))</f>
        <v>0</v>
      </c>
      <c r="Y134" s="48" t="b">
        <f t="shared" si="7"/>
        <v>0</v>
      </c>
    </row>
    <row r="135" spans="1:25" ht="15.95" customHeight="1" x14ac:dyDescent="0.2">
      <c r="A135" s="1">
        <f t="shared" si="8"/>
        <v>130</v>
      </c>
      <c r="B135" s="257">
        <v>45459</v>
      </c>
      <c r="C135" s="50" t="s">
        <v>13</v>
      </c>
      <c r="D135" s="51" t="s">
        <v>17</v>
      </c>
      <c r="E135" s="42" t="str">
        <f>IF(COUNTBLANK($V135),"",IF($U135&lt;&gt;"","Ingresar Categoria!",IFERROR(INDEX(Activos!$C$6:$C$1015,MATCH($V135,Activos!$U$6:$U$1015,0)),IFERROR(INDEX($E$5:$E134,MATCH($V135,$U$5:$U134,0)),""))))</f>
        <v/>
      </c>
      <c r="F135" s="52"/>
      <c r="G135" s="51"/>
      <c r="H135" s="44"/>
      <c r="I135" s="53"/>
      <c r="J135" s="46"/>
      <c r="K135" s="46"/>
      <c r="L135" s="54"/>
      <c r="M135" s="54"/>
      <c r="N135" s="306" t="str">
        <f>IF(COUNTBLANK($V135),"",IFERROR(INDEX(Activos!$E$6:$E$1015,MATCH($V135,Activos!$U$6:$U$1015,0)),IFERROR(INDEX($N$5:$N134,MATCH($V135,$U$5:$U134,0)),"")))</f>
        <v/>
      </c>
      <c r="O135" s="256"/>
      <c r="P135" s="250"/>
      <c r="Q135" s="55">
        <v>0</v>
      </c>
      <c r="R135" s="48" t="b">
        <f>IF(COUNTBLANK($V135),FALSE,OR(IFERROR(MATCH(INDEX(Activos!$C$6:$C$1015,MATCH($V135,Activos!$U$6:$U$1015,0)),$AH$22:$AH$25,0),FALSE),IFERROR(MATCH(INDEX($E$5:$E134,MATCH($V135,$V$5:$V134,0)),$AH$22:$AH$25,0),FALSE)))</f>
        <v>0</v>
      </c>
      <c r="S135" s="48" t="b">
        <f>OR(IFERROR(MATCH($V135,Activos!$U$6:$U$1015,0),FALSE),IFERROR(MATCH($V135,$V$5:$V134,0),FALSE))</f>
        <v>1</v>
      </c>
      <c r="T135" s="48" t="str">
        <f t="shared" si="9"/>
        <v/>
      </c>
      <c r="U135" s="48" t="str">
        <f>IF(AND(ISERROR(MATCH($V135,Activos!$U$6:$U$1015,0)),ISERROR(MATCH($V135,$U$5:$U134,0))),$V135,"")</f>
        <v/>
      </c>
      <c r="V135" s="48" t="str">
        <f t="shared" ref="V135:V166" si="10">TEXT(TRIM(CLEAN($F135)),"??????")</f>
        <v/>
      </c>
      <c r="W135" s="48" t="b">
        <f>IF(OR(COUNTBLANK($E135),COUNTBLANK($V135)),FALSE,IF(ISERROR(MATCH($V135,Activos!$U$6:$U$1015,0)),FALSE,IF(ISERROR(MATCH(INDEX(Activos!$C$6:$C$1015,MATCH($V135,Activos!$U$6:$U$1015,0)),$AH$22:$AH$25,0)),ISERROR(MATCH($E135,$AH$26:$AH$31,0)),ISERROR(MATCH($E135,$AH$22:$AH$25,0)))))</f>
        <v>0</v>
      </c>
      <c r="X135" s="48" t="b">
        <f>IF(OR(COUNTBLANK($E135),COUNTBLANK($V135)),FALSE,IF(ISERROR(MATCH($V135,V$5:$V134,0)),FALSE,IF(ISERROR(MATCH(INDEX($E$6:$E$1015,MATCH($V135,$V$6:$V$1015,0)),$AH$22:$AH$25,0)),ISERROR(MATCH($E135,$AH$26:$AH$31,0)),ISERROR(MATCH($E135,$AH$22:$AH$25,0)))))</f>
        <v>0</v>
      </c>
      <c r="Y135" s="48" t="b">
        <f t="shared" ref="Y135:Y198" si="11">AND(ISTEXT($J135)+ISTEXT($K135)&gt;0,COUNTBLANK($J135:$K135)&lt;2)</f>
        <v>0</v>
      </c>
    </row>
    <row r="136" spans="1:25" ht="15.95" customHeight="1" x14ac:dyDescent="0.2">
      <c r="A136" s="1">
        <f t="shared" ref="A136:A199" si="12">A135+1</f>
        <v>131</v>
      </c>
      <c r="B136" s="257">
        <v>45459</v>
      </c>
      <c r="C136" s="50" t="s">
        <v>13</v>
      </c>
      <c r="D136" s="51" t="s">
        <v>17</v>
      </c>
      <c r="E136" s="42" t="str">
        <f>IF(COUNTBLANK($V136),"",IF($U136&lt;&gt;"","Ingresar Categoria!",IFERROR(INDEX(Activos!$C$6:$C$1015,MATCH($V136,Activos!$U$6:$U$1015,0)),IFERROR(INDEX($E$5:$E135,MATCH($V136,$U$5:$U135,0)),""))))</f>
        <v/>
      </c>
      <c r="F136" s="52"/>
      <c r="G136" s="51"/>
      <c r="H136" s="44"/>
      <c r="I136" s="53"/>
      <c r="J136" s="46"/>
      <c r="K136" s="46"/>
      <c r="L136" s="54"/>
      <c r="M136" s="54"/>
      <c r="N136" s="306" t="str">
        <f>IF(COUNTBLANK($V136),"",IFERROR(INDEX(Activos!$E$6:$E$1015,MATCH($V136,Activos!$U$6:$U$1015,0)),IFERROR(INDEX($N$5:$N135,MATCH($V136,$U$5:$U135,0)),"")))</f>
        <v/>
      </c>
      <c r="O136" s="256"/>
      <c r="P136" s="250"/>
      <c r="Q136" s="55">
        <v>0</v>
      </c>
      <c r="R136" s="48" t="b">
        <f>IF(COUNTBLANK($V136),FALSE,OR(IFERROR(MATCH(INDEX(Activos!$C$6:$C$1015,MATCH($V136,Activos!$U$6:$U$1015,0)),$AH$22:$AH$25,0),FALSE),IFERROR(MATCH(INDEX($E$5:$E135,MATCH($V136,$V$5:$V135,0)),$AH$22:$AH$25,0),FALSE)))</f>
        <v>0</v>
      </c>
      <c r="S136" s="48" t="b">
        <f>OR(IFERROR(MATCH($V136,Activos!$U$6:$U$1015,0),FALSE),IFERROR(MATCH($V136,$V$5:$V135,0),FALSE))</f>
        <v>1</v>
      </c>
      <c r="T136" s="48" t="str">
        <f t="shared" si="9"/>
        <v/>
      </c>
      <c r="U136" s="48" t="str">
        <f>IF(AND(ISERROR(MATCH($V136,Activos!$U$6:$U$1015,0)),ISERROR(MATCH($V136,$U$5:$U135,0))),$V136,"")</f>
        <v/>
      </c>
      <c r="V136" s="48" t="str">
        <f t="shared" si="10"/>
        <v/>
      </c>
      <c r="W136" s="48" t="b">
        <f>IF(OR(COUNTBLANK($E136),COUNTBLANK($V136)),FALSE,IF(ISERROR(MATCH($V136,Activos!$U$6:$U$1015,0)),FALSE,IF(ISERROR(MATCH(INDEX(Activos!$C$6:$C$1015,MATCH($V136,Activos!$U$6:$U$1015,0)),$AH$22:$AH$25,0)),ISERROR(MATCH($E136,$AH$26:$AH$31,0)),ISERROR(MATCH($E136,$AH$22:$AH$25,0)))))</f>
        <v>0</v>
      </c>
      <c r="X136" s="48" t="b">
        <f>IF(OR(COUNTBLANK($E136),COUNTBLANK($V136)),FALSE,IF(ISERROR(MATCH($V136,V$5:$V135,0)),FALSE,IF(ISERROR(MATCH(INDEX($E$6:$E$1015,MATCH($V136,$V$6:$V$1015,0)),$AH$22:$AH$25,0)),ISERROR(MATCH($E136,$AH$26:$AH$31,0)),ISERROR(MATCH($E136,$AH$22:$AH$25,0)))))</f>
        <v>0</v>
      </c>
      <c r="Y136" s="48" t="b">
        <f t="shared" si="11"/>
        <v>0</v>
      </c>
    </row>
    <row r="137" spans="1:25" ht="15.95" customHeight="1" x14ac:dyDescent="0.2">
      <c r="A137" s="1">
        <f t="shared" si="12"/>
        <v>132</v>
      </c>
      <c r="B137" s="257">
        <v>45459</v>
      </c>
      <c r="C137" s="50" t="s">
        <v>13</v>
      </c>
      <c r="D137" s="51" t="s">
        <v>17</v>
      </c>
      <c r="E137" s="42" t="str">
        <f>IF(COUNTBLANK($V137),"",IF($U137&lt;&gt;"","Ingresar Categoria!",IFERROR(INDEX(Activos!$C$6:$C$1015,MATCH($V137,Activos!$U$6:$U$1015,0)),IFERROR(INDEX($E$5:$E136,MATCH($V137,$U$5:$U136,0)),""))))</f>
        <v/>
      </c>
      <c r="F137" s="52"/>
      <c r="G137" s="51"/>
      <c r="H137" s="44"/>
      <c r="I137" s="53"/>
      <c r="J137" s="46"/>
      <c r="K137" s="46"/>
      <c r="L137" s="54"/>
      <c r="M137" s="54"/>
      <c r="N137" s="306" t="str">
        <f>IF(COUNTBLANK($V137),"",IFERROR(INDEX(Activos!$E$6:$E$1015,MATCH($V137,Activos!$U$6:$U$1015,0)),IFERROR(INDEX($N$5:$N136,MATCH($V137,$U$5:$U136,0)),"")))</f>
        <v/>
      </c>
      <c r="O137" s="256"/>
      <c r="P137" s="250"/>
      <c r="Q137" s="55">
        <v>0</v>
      </c>
      <c r="R137" s="48" t="b">
        <f>IF(COUNTBLANK($V137),FALSE,OR(IFERROR(MATCH(INDEX(Activos!$C$6:$C$1015,MATCH($V137,Activos!$U$6:$U$1015,0)),$AH$22:$AH$25,0),FALSE),IFERROR(MATCH(INDEX($E$5:$E136,MATCH($V137,$V$5:$V136,0)),$AH$22:$AH$25,0),FALSE)))</f>
        <v>0</v>
      </c>
      <c r="S137" s="48" t="b">
        <f>OR(IFERROR(MATCH($V137,Activos!$U$6:$U$1015,0),FALSE),IFERROR(MATCH($V137,$V$5:$V136,0),FALSE))</f>
        <v>1</v>
      </c>
      <c r="T137" s="48" t="str">
        <f t="shared" si="9"/>
        <v/>
      </c>
      <c r="U137" s="48" t="str">
        <f>IF(AND(ISERROR(MATCH($V137,Activos!$U$6:$U$1015,0)),ISERROR(MATCH($V137,$U$5:$U136,0))),$V137,"")</f>
        <v/>
      </c>
      <c r="V137" s="48" t="str">
        <f t="shared" si="10"/>
        <v/>
      </c>
      <c r="W137" s="48" t="b">
        <f>IF(OR(COUNTBLANK($E137),COUNTBLANK($V137)),FALSE,IF(ISERROR(MATCH($V137,Activos!$U$6:$U$1015,0)),FALSE,IF(ISERROR(MATCH(INDEX(Activos!$C$6:$C$1015,MATCH($V137,Activos!$U$6:$U$1015,0)),$AH$22:$AH$25,0)),ISERROR(MATCH($E137,$AH$26:$AH$31,0)),ISERROR(MATCH($E137,$AH$22:$AH$25,0)))))</f>
        <v>0</v>
      </c>
      <c r="X137" s="48" t="b">
        <f>IF(OR(COUNTBLANK($E137),COUNTBLANK($V137)),FALSE,IF(ISERROR(MATCH($V137,V$5:$V136,0)),FALSE,IF(ISERROR(MATCH(INDEX($E$6:$E$1015,MATCH($V137,$V$6:$V$1015,0)),$AH$22:$AH$25,0)),ISERROR(MATCH($E137,$AH$26:$AH$31,0)),ISERROR(MATCH($E137,$AH$22:$AH$25,0)))))</f>
        <v>0</v>
      </c>
      <c r="Y137" s="48" t="b">
        <f t="shared" si="11"/>
        <v>0</v>
      </c>
    </row>
    <row r="138" spans="1:25" ht="15.95" customHeight="1" x14ac:dyDescent="0.2">
      <c r="A138" s="1">
        <f t="shared" si="12"/>
        <v>133</v>
      </c>
      <c r="B138" s="257">
        <v>45459</v>
      </c>
      <c r="C138" s="50" t="s">
        <v>13</v>
      </c>
      <c r="D138" s="51" t="s">
        <v>17</v>
      </c>
      <c r="E138" s="42" t="str">
        <f>IF(COUNTBLANK($V138),"",IF($U138&lt;&gt;"","Ingresar Categoria!",IFERROR(INDEX(Activos!$C$6:$C$1015,MATCH($V138,Activos!$U$6:$U$1015,0)),IFERROR(INDEX($E$5:$E137,MATCH($V138,$U$5:$U137,0)),""))))</f>
        <v/>
      </c>
      <c r="F138" s="52"/>
      <c r="G138" s="51"/>
      <c r="H138" s="44"/>
      <c r="I138" s="53"/>
      <c r="J138" s="46"/>
      <c r="K138" s="46"/>
      <c r="L138" s="54"/>
      <c r="M138" s="54"/>
      <c r="N138" s="306" t="str">
        <f>IF(COUNTBLANK($V138),"",IFERROR(INDEX(Activos!$E$6:$E$1015,MATCH($V138,Activos!$U$6:$U$1015,0)),IFERROR(INDEX($N$5:$N137,MATCH($V138,$U$5:$U137,0)),"")))</f>
        <v/>
      </c>
      <c r="O138" s="256"/>
      <c r="P138" s="250"/>
      <c r="Q138" s="55">
        <v>0</v>
      </c>
      <c r="R138" s="48" t="b">
        <f>IF(COUNTBLANK($V138),FALSE,OR(IFERROR(MATCH(INDEX(Activos!$C$6:$C$1015,MATCH($V138,Activos!$U$6:$U$1015,0)),$AH$22:$AH$25,0),FALSE),IFERROR(MATCH(INDEX($E$5:$E137,MATCH($V138,$V$5:$V137,0)),$AH$22:$AH$25,0),FALSE)))</f>
        <v>0</v>
      </c>
      <c r="S138" s="48" t="b">
        <f>OR(IFERROR(MATCH($V138,Activos!$U$6:$U$1015,0),FALSE),IFERROR(MATCH($V138,$V$5:$V137,0),FALSE))</f>
        <v>1</v>
      </c>
      <c r="T138" s="48" t="str">
        <f t="shared" si="9"/>
        <v/>
      </c>
      <c r="U138" s="48" t="str">
        <f>IF(AND(ISERROR(MATCH($V138,Activos!$U$6:$U$1015,0)),ISERROR(MATCH($V138,$U$5:$U137,0))),$V138,"")</f>
        <v/>
      </c>
      <c r="V138" s="48" t="str">
        <f t="shared" si="10"/>
        <v/>
      </c>
      <c r="W138" s="48" t="b">
        <f>IF(OR(COUNTBLANK($E138),COUNTBLANK($V138)),FALSE,IF(ISERROR(MATCH($V138,Activos!$U$6:$U$1015,0)),FALSE,IF(ISERROR(MATCH(INDEX(Activos!$C$6:$C$1015,MATCH($V138,Activos!$U$6:$U$1015,0)),$AH$22:$AH$25,0)),ISERROR(MATCH($E138,$AH$26:$AH$31,0)),ISERROR(MATCH($E138,$AH$22:$AH$25,0)))))</f>
        <v>0</v>
      </c>
      <c r="X138" s="48" t="b">
        <f>IF(OR(COUNTBLANK($E138),COUNTBLANK($V138)),FALSE,IF(ISERROR(MATCH($V138,V$5:$V137,0)),FALSE,IF(ISERROR(MATCH(INDEX($E$6:$E$1015,MATCH($V138,$V$6:$V$1015,0)),$AH$22:$AH$25,0)),ISERROR(MATCH($E138,$AH$26:$AH$31,0)),ISERROR(MATCH($E138,$AH$22:$AH$25,0)))))</f>
        <v>0</v>
      </c>
      <c r="Y138" s="48" t="b">
        <f t="shared" si="11"/>
        <v>0</v>
      </c>
    </row>
    <row r="139" spans="1:25" ht="15.95" customHeight="1" x14ac:dyDescent="0.2">
      <c r="A139" s="1">
        <f t="shared" si="12"/>
        <v>134</v>
      </c>
      <c r="B139" s="257">
        <v>45459</v>
      </c>
      <c r="C139" s="50" t="s">
        <v>13</v>
      </c>
      <c r="D139" s="51" t="s">
        <v>17</v>
      </c>
      <c r="E139" s="42" t="str">
        <f>IF(COUNTBLANK($V139),"",IF($U139&lt;&gt;"","Ingresar Categoria!",IFERROR(INDEX(Activos!$C$6:$C$1015,MATCH($V139,Activos!$U$6:$U$1015,0)),IFERROR(INDEX($E$5:$E138,MATCH($V139,$U$5:$U138,0)),""))))</f>
        <v/>
      </c>
      <c r="F139" s="52"/>
      <c r="G139" s="51"/>
      <c r="H139" s="44"/>
      <c r="I139" s="53"/>
      <c r="J139" s="46"/>
      <c r="K139" s="46"/>
      <c r="L139" s="54"/>
      <c r="M139" s="54"/>
      <c r="N139" s="306" t="str">
        <f>IF(COUNTBLANK($V139),"",IFERROR(INDEX(Activos!$E$6:$E$1015,MATCH($V139,Activos!$U$6:$U$1015,0)),IFERROR(INDEX($N$5:$N138,MATCH($V139,$U$5:$U138,0)),"")))</f>
        <v/>
      </c>
      <c r="O139" s="256"/>
      <c r="P139" s="250"/>
      <c r="Q139" s="55">
        <v>0</v>
      </c>
      <c r="R139" s="48" t="b">
        <f>IF(COUNTBLANK($V139),FALSE,OR(IFERROR(MATCH(INDEX(Activos!$C$6:$C$1015,MATCH($V139,Activos!$U$6:$U$1015,0)),$AH$22:$AH$25,0),FALSE),IFERROR(MATCH(INDEX($E$5:$E138,MATCH($V139,$V$5:$V138,0)),$AH$22:$AH$25,0),FALSE)))</f>
        <v>0</v>
      </c>
      <c r="S139" s="48" t="b">
        <f>OR(IFERROR(MATCH($V139,Activos!$U$6:$U$1015,0),FALSE),IFERROR(MATCH($V139,$V$5:$V138,0),FALSE))</f>
        <v>1</v>
      </c>
      <c r="T139" s="48" t="str">
        <f t="shared" si="9"/>
        <v/>
      </c>
      <c r="U139" s="48" t="str">
        <f>IF(AND(ISERROR(MATCH($V139,Activos!$U$6:$U$1015,0)),ISERROR(MATCH($V139,$U$5:$U138,0))),$V139,"")</f>
        <v/>
      </c>
      <c r="V139" s="48" t="str">
        <f t="shared" si="10"/>
        <v/>
      </c>
      <c r="W139" s="48" t="b">
        <f>IF(OR(COUNTBLANK($E139),COUNTBLANK($V139)),FALSE,IF(ISERROR(MATCH($V139,Activos!$U$6:$U$1015,0)),FALSE,IF(ISERROR(MATCH(INDEX(Activos!$C$6:$C$1015,MATCH($V139,Activos!$U$6:$U$1015,0)),$AH$22:$AH$25,0)),ISERROR(MATCH($E139,$AH$26:$AH$31,0)),ISERROR(MATCH($E139,$AH$22:$AH$25,0)))))</f>
        <v>0</v>
      </c>
      <c r="X139" s="48" t="b">
        <f>IF(OR(COUNTBLANK($E139),COUNTBLANK($V139)),FALSE,IF(ISERROR(MATCH($V139,V$5:$V138,0)),FALSE,IF(ISERROR(MATCH(INDEX($E$6:$E$1015,MATCH($V139,$V$6:$V$1015,0)),$AH$22:$AH$25,0)),ISERROR(MATCH($E139,$AH$26:$AH$31,0)),ISERROR(MATCH($E139,$AH$22:$AH$25,0)))))</f>
        <v>0</v>
      </c>
      <c r="Y139" s="48" t="b">
        <f t="shared" si="11"/>
        <v>0</v>
      </c>
    </row>
    <row r="140" spans="1:25" ht="15.95" customHeight="1" x14ac:dyDescent="0.2">
      <c r="A140" s="1">
        <f t="shared" si="12"/>
        <v>135</v>
      </c>
      <c r="B140" s="257">
        <v>45459</v>
      </c>
      <c r="C140" s="50" t="s">
        <v>13</v>
      </c>
      <c r="D140" s="51" t="s">
        <v>17</v>
      </c>
      <c r="E140" s="42" t="str">
        <f>IF(COUNTBLANK($V140),"",IF($U140&lt;&gt;"","Ingresar Categoria!",IFERROR(INDEX(Activos!$C$6:$C$1015,MATCH($V140,Activos!$U$6:$U$1015,0)),IFERROR(INDEX($E$5:$E139,MATCH($V140,$U$5:$U139,0)),""))))</f>
        <v/>
      </c>
      <c r="F140" s="52"/>
      <c r="G140" s="51"/>
      <c r="H140" s="44"/>
      <c r="I140" s="53"/>
      <c r="J140" s="46"/>
      <c r="K140" s="46"/>
      <c r="L140" s="54"/>
      <c r="M140" s="54"/>
      <c r="N140" s="306" t="str">
        <f>IF(COUNTBLANK($V140),"",IFERROR(INDEX(Activos!$E$6:$E$1015,MATCH($V140,Activos!$U$6:$U$1015,0)),IFERROR(INDEX($N$5:$N139,MATCH($V140,$U$5:$U139,0)),"")))</f>
        <v/>
      </c>
      <c r="O140" s="256"/>
      <c r="P140" s="250"/>
      <c r="Q140" s="55">
        <v>0</v>
      </c>
      <c r="R140" s="48" t="b">
        <f>IF(COUNTBLANK($V140),FALSE,OR(IFERROR(MATCH(INDEX(Activos!$C$6:$C$1015,MATCH($V140,Activos!$U$6:$U$1015,0)),$AH$22:$AH$25,0),FALSE),IFERROR(MATCH(INDEX($E$5:$E139,MATCH($V140,$V$5:$V139,0)),$AH$22:$AH$25,0),FALSE)))</f>
        <v>0</v>
      </c>
      <c r="S140" s="48" t="b">
        <f>OR(IFERROR(MATCH($V140,Activos!$U$6:$U$1015,0),FALSE),IFERROR(MATCH($V140,$V$5:$V139,0),FALSE))</f>
        <v>1</v>
      </c>
      <c r="T140" s="48" t="str">
        <f t="shared" si="9"/>
        <v/>
      </c>
      <c r="U140" s="48" t="str">
        <f>IF(AND(ISERROR(MATCH($V140,Activos!$U$6:$U$1015,0)),ISERROR(MATCH($V140,$U$5:$U139,0))),$V140,"")</f>
        <v/>
      </c>
      <c r="V140" s="48" t="str">
        <f t="shared" si="10"/>
        <v/>
      </c>
      <c r="W140" s="48" t="b">
        <f>IF(OR(COUNTBLANK($E140),COUNTBLANK($V140)),FALSE,IF(ISERROR(MATCH($V140,Activos!$U$6:$U$1015,0)),FALSE,IF(ISERROR(MATCH(INDEX(Activos!$C$6:$C$1015,MATCH($V140,Activos!$U$6:$U$1015,0)),$AH$22:$AH$25,0)),ISERROR(MATCH($E140,$AH$26:$AH$31,0)),ISERROR(MATCH($E140,$AH$22:$AH$25,0)))))</f>
        <v>0</v>
      </c>
      <c r="X140" s="48" t="b">
        <f>IF(OR(COUNTBLANK($E140),COUNTBLANK($V140)),FALSE,IF(ISERROR(MATCH($V140,V$5:$V139,0)),FALSE,IF(ISERROR(MATCH(INDEX($E$6:$E$1015,MATCH($V140,$V$6:$V$1015,0)),$AH$22:$AH$25,0)),ISERROR(MATCH($E140,$AH$26:$AH$31,0)),ISERROR(MATCH($E140,$AH$22:$AH$25,0)))))</f>
        <v>0</v>
      </c>
      <c r="Y140" s="48" t="b">
        <f t="shared" si="11"/>
        <v>0</v>
      </c>
    </row>
    <row r="141" spans="1:25" ht="15.95" customHeight="1" x14ac:dyDescent="0.2">
      <c r="A141" s="1">
        <f t="shared" si="12"/>
        <v>136</v>
      </c>
      <c r="B141" s="257">
        <v>45459</v>
      </c>
      <c r="C141" s="50" t="s">
        <v>13</v>
      </c>
      <c r="D141" s="51" t="s">
        <v>17</v>
      </c>
      <c r="E141" s="42" t="str">
        <f>IF(COUNTBLANK($V141),"",IF($U141&lt;&gt;"","Ingresar Categoria!",IFERROR(INDEX(Activos!$C$6:$C$1015,MATCH($V141,Activos!$U$6:$U$1015,0)),IFERROR(INDEX($E$5:$E140,MATCH($V141,$U$5:$U140,0)),""))))</f>
        <v/>
      </c>
      <c r="F141" s="52"/>
      <c r="G141" s="51"/>
      <c r="H141" s="44"/>
      <c r="I141" s="53"/>
      <c r="J141" s="46"/>
      <c r="K141" s="46"/>
      <c r="L141" s="54"/>
      <c r="M141" s="54"/>
      <c r="N141" s="306" t="str">
        <f>IF(COUNTBLANK($V141),"",IFERROR(INDEX(Activos!$E$6:$E$1015,MATCH($V141,Activos!$U$6:$U$1015,0)),IFERROR(INDEX($N$5:$N140,MATCH($V141,$U$5:$U140,0)),"")))</f>
        <v/>
      </c>
      <c r="O141" s="256"/>
      <c r="P141" s="250"/>
      <c r="Q141" s="55">
        <v>0</v>
      </c>
      <c r="R141" s="48" t="b">
        <f>IF(COUNTBLANK($V141),FALSE,OR(IFERROR(MATCH(INDEX(Activos!$C$6:$C$1015,MATCH($V141,Activos!$U$6:$U$1015,0)),$AH$22:$AH$25,0),FALSE),IFERROR(MATCH(INDEX($E$5:$E140,MATCH($V141,$V$5:$V140,0)),$AH$22:$AH$25,0),FALSE)))</f>
        <v>0</v>
      </c>
      <c r="S141" s="48" t="b">
        <f>OR(IFERROR(MATCH($V141,Activos!$U$6:$U$1015,0),FALSE),IFERROR(MATCH($V141,$V$5:$V140,0),FALSE))</f>
        <v>1</v>
      </c>
      <c r="T141" s="48" t="str">
        <f t="shared" si="9"/>
        <v/>
      </c>
      <c r="U141" s="48" t="str">
        <f>IF(AND(ISERROR(MATCH($V141,Activos!$U$6:$U$1015,0)),ISERROR(MATCH($V141,$U$5:$U140,0))),$V141,"")</f>
        <v/>
      </c>
      <c r="V141" s="48" t="str">
        <f t="shared" si="10"/>
        <v/>
      </c>
      <c r="W141" s="48" t="b">
        <f>IF(OR(COUNTBLANK($E141),COUNTBLANK($V141)),FALSE,IF(ISERROR(MATCH($V141,Activos!$U$6:$U$1015,0)),FALSE,IF(ISERROR(MATCH(INDEX(Activos!$C$6:$C$1015,MATCH($V141,Activos!$U$6:$U$1015,0)),$AH$22:$AH$25,0)),ISERROR(MATCH($E141,$AH$26:$AH$31,0)),ISERROR(MATCH($E141,$AH$22:$AH$25,0)))))</f>
        <v>0</v>
      </c>
      <c r="X141" s="48" t="b">
        <f>IF(OR(COUNTBLANK($E141),COUNTBLANK($V141)),FALSE,IF(ISERROR(MATCH($V141,V$5:$V140,0)),FALSE,IF(ISERROR(MATCH(INDEX($E$6:$E$1015,MATCH($V141,$V$6:$V$1015,0)),$AH$22:$AH$25,0)),ISERROR(MATCH($E141,$AH$26:$AH$31,0)),ISERROR(MATCH($E141,$AH$22:$AH$25,0)))))</f>
        <v>0</v>
      </c>
      <c r="Y141" s="48" t="b">
        <f t="shared" si="11"/>
        <v>0</v>
      </c>
    </row>
    <row r="142" spans="1:25" ht="15.95" customHeight="1" x14ac:dyDescent="0.2">
      <c r="A142" s="1">
        <f t="shared" si="12"/>
        <v>137</v>
      </c>
      <c r="B142" s="257">
        <v>45459</v>
      </c>
      <c r="C142" s="50" t="s">
        <v>13</v>
      </c>
      <c r="D142" s="51" t="s">
        <v>17</v>
      </c>
      <c r="E142" s="42" t="str">
        <f>IF(COUNTBLANK($V142),"",IF($U142&lt;&gt;"","Ingresar Categoria!",IFERROR(INDEX(Activos!$C$6:$C$1015,MATCH($V142,Activos!$U$6:$U$1015,0)),IFERROR(INDEX($E$5:$E141,MATCH($V142,$U$5:$U141,0)),""))))</f>
        <v/>
      </c>
      <c r="F142" s="52"/>
      <c r="G142" s="51"/>
      <c r="H142" s="44"/>
      <c r="I142" s="53"/>
      <c r="J142" s="46"/>
      <c r="K142" s="46"/>
      <c r="L142" s="54"/>
      <c r="M142" s="54"/>
      <c r="N142" s="306" t="str">
        <f>IF(COUNTBLANK($V142),"",IFERROR(INDEX(Activos!$E$6:$E$1015,MATCH($V142,Activos!$U$6:$U$1015,0)),IFERROR(INDEX($N$5:$N141,MATCH($V142,$U$5:$U141,0)),"")))</f>
        <v/>
      </c>
      <c r="O142" s="256"/>
      <c r="P142" s="250"/>
      <c r="Q142" s="55">
        <v>0</v>
      </c>
      <c r="R142" s="48" t="b">
        <f>IF(COUNTBLANK($V142),FALSE,OR(IFERROR(MATCH(INDEX(Activos!$C$6:$C$1015,MATCH($V142,Activos!$U$6:$U$1015,0)),$AH$22:$AH$25,0),FALSE),IFERROR(MATCH(INDEX($E$5:$E141,MATCH($V142,$V$5:$V141,0)),$AH$22:$AH$25,0),FALSE)))</f>
        <v>0</v>
      </c>
      <c r="S142" s="48" t="b">
        <f>OR(IFERROR(MATCH($V142,Activos!$U$6:$U$1015,0),FALSE),IFERROR(MATCH($V142,$V$5:$V141,0),FALSE))</f>
        <v>1</v>
      </c>
      <c r="T142" s="48" t="str">
        <f t="shared" si="9"/>
        <v/>
      </c>
      <c r="U142" s="48" t="str">
        <f>IF(AND(ISERROR(MATCH($V142,Activos!$U$6:$U$1015,0)),ISERROR(MATCH($V142,$U$5:$U141,0))),$V142,"")</f>
        <v/>
      </c>
      <c r="V142" s="48" t="str">
        <f t="shared" si="10"/>
        <v/>
      </c>
      <c r="W142" s="48" t="b">
        <f>IF(OR(COUNTBLANK($E142),COUNTBLANK($V142)),FALSE,IF(ISERROR(MATCH($V142,Activos!$U$6:$U$1015,0)),FALSE,IF(ISERROR(MATCH(INDEX(Activos!$C$6:$C$1015,MATCH($V142,Activos!$U$6:$U$1015,0)),$AH$22:$AH$25,0)),ISERROR(MATCH($E142,$AH$26:$AH$31,0)),ISERROR(MATCH($E142,$AH$22:$AH$25,0)))))</f>
        <v>0</v>
      </c>
      <c r="X142" s="48" t="b">
        <f>IF(OR(COUNTBLANK($E142),COUNTBLANK($V142)),FALSE,IF(ISERROR(MATCH($V142,V$5:$V141,0)),FALSE,IF(ISERROR(MATCH(INDEX($E$6:$E$1015,MATCH($V142,$V$6:$V$1015,0)),$AH$22:$AH$25,0)),ISERROR(MATCH($E142,$AH$26:$AH$31,0)),ISERROR(MATCH($E142,$AH$22:$AH$25,0)))))</f>
        <v>0</v>
      </c>
      <c r="Y142" s="48" t="b">
        <f t="shared" si="11"/>
        <v>0</v>
      </c>
    </row>
    <row r="143" spans="1:25" ht="15.95" customHeight="1" x14ac:dyDescent="0.2">
      <c r="A143" s="1">
        <f t="shared" si="12"/>
        <v>138</v>
      </c>
      <c r="B143" s="257">
        <v>45459</v>
      </c>
      <c r="C143" s="50" t="s">
        <v>13</v>
      </c>
      <c r="D143" s="51" t="s">
        <v>17</v>
      </c>
      <c r="E143" s="42" t="str">
        <f>IF(COUNTBLANK($V143),"",IF($U143&lt;&gt;"","Ingresar Categoria!",IFERROR(INDEX(Activos!$C$6:$C$1015,MATCH($V143,Activos!$U$6:$U$1015,0)),IFERROR(INDEX($E$5:$E142,MATCH($V143,$U$5:$U142,0)),""))))</f>
        <v/>
      </c>
      <c r="F143" s="52"/>
      <c r="G143" s="51"/>
      <c r="H143" s="44"/>
      <c r="I143" s="53"/>
      <c r="J143" s="46"/>
      <c r="K143" s="46"/>
      <c r="L143" s="54"/>
      <c r="M143" s="54"/>
      <c r="N143" s="306" t="str">
        <f>IF(COUNTBLANK($V143),"",IFERROR(INDEX(Activos!$E$6:$E$1015,MATCH($V143,Activos!$U$6:$U$1015,0)),IFERROR(INDEX($N$5:$N142,MATCH($V143,$U$5:$U142,0)),"")))</f>
        <v/>
      </c>
      <c r="O143" s="256"/>
      <c r="P143" s="250"/>
      <c r="Q143" s="55">
        <v>0</v>
      </c>
      <c r="R143" s="48" t="b">
        <f>IF(COUNTBLANK($V143),FALSE,OR(IFERROR(MATCH(INDEX(Activos!$C$6:$C$1015,MATCH($V143,Activos!$U$6:$U$1015,0)),$AH$22:$AH$25,0),FALSE),IFERROR(MATCH(INDEX($E$5:$E142,MATCH($V143,$V$5:$V142,0)),$AH$22:$AH$25,0),FALSE)))</f>
        <v>0</v>
      </c>
      <c r="S143" s="48" t="b">
        <f>OR(IFERROR(MATCH($V143,Activos!$U$6:$U$1015,0),FALSE),IFERROR(MATCH($V143,$V$5:$V142,0),FALSE))</f>
        <v>1</v>
      </c>
      <c r="T143" s="48" t="str">
        <f t="shared" si="9"/>
        <v/>
      </c>
      <c r="U143" s="48" t="str">
        <f>IF(AND(ISERROR(MATCH($V143,Activos!$U$6:$U$1015,0)),ISERROR(MATCH($V143,$U$5:$U142,0))),$V143,"")</f>
        <v/>
      </c>
      <c r="V143" s="48" t="str">
        <f t="shared" si="10"/>
        <v/>
      </c>
      <c r="W143" s="48" t="b">
        <f>IF(OR(COUNTBLANK($E143),COUNTBLANK($V143)),FALSE,IF(ISERROR(MATCH($V143,Activos!$U$6:$U$1015,0)),FALSE,IF(ISERROR(MATCH(INDEX(Activos!$C$6:$C$1015,MATCH($V143,Activos!$U$6:$U$1015,0)),$AH$22:$AH$25,0)),ISERROR(MATCH($E143,$AH$26:$AH$31,0)),ISERROR(MATCH($E143,$AH$22:$AH$25,0)))))</f>
        <v>0</v>
      </c>
      <c r="X143" s="48" t="b">
        <f>IF(OR(COUNTBLANK($E143),COUNTBLANK($V143)),FALSE,IF(ISERROR(MATCH($V143,V$5:$V142,0)),FALSE,IF(ISERROR(MATCH(INDEX($E$6:$E$1015,MATCH($V143,$V$6:$V$1015,0)),$AH$22:$AH$25,0)),ISERROR(MATCH($E143,$AH$26:$AH$31,0)),ISERROR(MATCH($E143,$AH$22:$AH$25,0)))))</f>
        <v>0</v>
      </c>
      <c r="Y143" s="48" t="b">
        <f t="shared" si="11"/>
        <v>0</v>
      </c>
    </row>
    <row r="144" spans="1:25" ht="15.95" customHeight="1" x14ac:dyDescent="0.2">
      <c r="A144" s="1">
        <f t="shared" si="12"/>
        <v>139</v>
      </c>
      <c r="B144" s="257">
        <v>45459</v>
      </c>
      <c r="C144" s="50" t="s">
        <v>13</v>
      </c>
      <c r="D144" s="51" t="s">
        <v>17</v>
      </c>
      <c r="E144" s="42" t="str">
        <f>IF(COUNTBLANK($V144),"",IF($U144&lt;&gt;"","Ingresar Categoria!",IFERROR(INDEX(Activos!$C$6:$C$1015,MATCH($V144,Activos!$U$6:$U$1015,0)),IFERROR(INDEX($E$5:$E143,MATCH($V144,$U$5:$U143,0)),""))))</f>
        <v/>
      </c>
      <c r="F144" s="52"/>
      <c r="G144" s="51"/>
      <c r="H144" s="44"/>
      <c r="I144" s="53"/>
      <c r="J144" s="46"/>
      <c r="K144" s="46"/>
      <c r="L144" s="54"/>
      <c r="M144" s="54"/>
      <c r="N144" s="306" t="str">
        <f>IF(COUNTBLANK($V144),"",IFERROR(INDEX(Activos!$E$6:$E$1015,MATCH($V144,Activos!$U$6:$U$1015,0)),IFERROR(INDEX($N$5:$N143,MATCH($V144,$U$5:$U143,0)),"")))</f>
        <v/>
      </c>
      <c r="O144" s="256"/>
      <c r="P144" s="250"/>
      <c r="Q144" s="55">
        <v>0</v>
      </c>
      <c r="R144" s="48" t="b">
        <f>IF(COUNTBLANK($V144),FALSE,OR(IFERROR(MATCH(INDEX(Activos!$C$6:$C$1015,MATCH($V144,Activos!$U$6:$U$1015,0)),$AH$22:$AH$25,0),FALSE),IFERROR(MATCH(INDEX($E$5:$E143,MATCH($V144,$V$5:$V143,0)),$AH$22:$AH$25,0),FALSE)))</f>
        <v>0</v>
      </c>
      <c r="S144" s="48" t="b">
        <f>OR(IFERROR(MATCH($V144,Activos!$U$6:$U$1015,0),FALSE),IFERROR(MATCH($V144,$V$5:$V143,0),FALSE))</f>
        <v>1</v>
      </c>
      <c r="T144" s="48" t="str">
        <f t="shared" si="9"/>
        <v/>
      </c>
      <c r="U144" s="48" t="str">
        <f>IF(AND(ISERROR(MATCH($V144,Activos!$U$6:$U$1015,0)),ISERROR(MATCH($V144,$U$5:$U143,0))),$V144,"")</f>
        <v/>
      </c>
      <c r="V144" s="48" t="str">
        <f t="shared" si="10"/>
        <v/>
      </c>
      <c r="W144" s="48" t="b">
        <f>IF(OR(COUNTBLANK($E144),COUNTBLANK($V144)),FALSE,IF(ISERROR(MATCH($V144,Activos!$U$6:$U$1015,0)),FALSE,IF(ISERROR(MATCH(INDEX(Activos!$C$6:$C$1015,MATCH($V144,Activos!$U$6:$U$1015,0)),$AH$22:$AH$25,0)),ISERROR(MATCH($E144,$AH$26:$AH$31,0)),ISERROR(MATCH($E144,$AH$22:$AH$25,0)))))</f>
        <v>0</v>
      </c>
      <c r="X144" s="48" t="b">
        <f>IF(OR(COUNTBLANK($E144),COUNTBLANK($V144)),FALSE,IF(ISERROR(MATCH($V144,V$5:$V143,0)),FALSE,IF(ISERROR(MATCH(INDEX($E$6:$E$1015,MATCH($V144,$V$6:$V$1015,0)),$AH$22:$AH$25,0)),ISERROR(MATCH($E144,$AH$26:$AH$31,0)),ISERROR(MATCH($E144,$AH$22:$AH$25,0)))))</f>
        <v>0</v>
      </c>
      <c r="Y144" s="48" t="b">
        <f t="shared" si="11"/>
        <v>0</v>
      </c>
    </row>
    <row r="145" spans="1:25" ht="15.95" customHeight="1" x14ac:dyDescent="0.2">
      <c r="A145" s="1">
        <f t="shared" si="12"/>
        <v>140</v>
      </c>
      <c r="B145" s="257">
        <v>45459</v>
      </c>
      <c r="C145" s="50" t="s">
        <v>13</v>
      </c>
      <c r="D145" s="51" t="s">
        <v>17</v>
      </c>
      <c r="E145" s="42" t="str">
        <f>IF(COUNTBLANK($V145),"",IF($U145&lt;&gt;"","Ingresar Categoria!",IFERROR(INDEX(Activos!$C$6:$C$1015,MATCH($V145,Activos!$U$6:$U$1015,0)),IFERROR(INDEX($E$5:$E144,MATCH($V145,$U$5:$U144,0)),""))))</f>
        <v/>
      </c>
      <c r="F145" s="52"/>
      <c r="G145" s="51"/>
      <c r="H145" s="44"/>
      <c r="I145" s="53"/>
      <c r="J145" s="46"/>
      <c r="K145" s="46"/>
      <c r="L145" s="54"/>
      <c r="M145" s="54"/>
      <c r="N145" s="306" t="str">
        <f>IF(COUNTBLANK($V145),"",IFERROR(INDEX(Activos!$E$6:$E$1015,MATCH($V145,Activos!$U$6:$U$1015,0)),IFERROR(INDEX($N$5:$N144,MATCH($V145,$U$5:$U144,0)),"")))</f>
        <v/>
      </c>
      <c r="O145" s="256"/>
      <c r="P145" s="250"/>
      <c r="Q145" s="55">
        <v>0</v>
      </c>
      <c r="R145" s="48" t="b">
        <f>IF(COUNTBLANK($V145),FALSE,OR(IFERROR(MATCH(INDEX(Activos!$C$6:$C$1015,MATCH($V145,Activos!$U$6:$U$1015,0)),$AH$22:$AH$25,0),FALSE),IFERROR(MATCH(INDEX($E$5:$E144,MATCH($V145,$V$5:$V144,0)),$AH$22:$AH$25,0),FALSE)))</f>
        <v>0</v>
      </c>
      <c r="S145" s="48" t="b">
        <f>OR(IFERROR(MATCH($V145,Activos!$U$6:$U$1015,0),FALSE),IFERROR(MATCH($V145,$V$5:$V144,0),FALSE))</f>
        <v>1</v>
      </c>
      <c r="T145" s="48" t="str">
        <f t="shared" si="9"/>
        <v/>
      </c>
      <c r="U145" s="48" t="str">
        <f>IF(AND(ISERROR(MATCH($V145,Activos!$U$6:$U$1015,0)),ISERROR(MATCH($V145,$U$5:$U144,0))),$V145,"")</f>
        <v/>
      </c>
      <c r="V145" s="48" t="str">
        <f t="shared" si="10"/>
        <v/>
      </c>
      <c r="W145" s="48" t="b">
        <f>IF(OR(COUNTBLANK($E145),COUNTBLANK($V145)),FALSE,IF(ISERROR(MATCH($V145,Activos!$U$6:$U$1015,0)),FALSE,IF(ISERROR(MATCH(INDEX(Activos!$C$6:$C$1015,MATCH($V145,Activos!$U$6:$U$1015,0)),$AH$22:$AH$25,0)),ISERROR(MATCH($E145,$AH$26:$AH$31,0)),ISERROR(MATCH($E145,$AH$22:$AH$25,0)))))</f>
        <v>0</v>
      </c>
      <c r="X145" s="48" t="b">
        <f>IF(OR(COUNTBLANK($E145),COUNTBLANK($V145)),FALSE,IF(ISERROR(MATCH($V145,V$5:$V144,0)),FALSE,IF(ISERROR(MATCH(INDEX($E$6:$E$1015,MATCH($V145,$V$6:$V$1015,0)),$AH$22:$AH$25,0)),ISERROR(MATCH($E145,$AH$26:$AH$31,0)),ISERROR(MATCH($E145,$AH$22:$AH$25,0)))))</f>
        <v>0</v>
      </c>
      <c r="Y145" s="48" t="b">
        <f t="shared" si="11"/>
        <v>0</v>
      </c>
    </row>
    <row r="146" spans="1:25" ht="15.95" customHeight="1" x14ac:dyDescent="0.2">
      <c r="A146" s="1">
        <f t="shared" si="12"/>
        <v>141</v>
      </c>
      <c r="B146" s="257">
        <v>45459</v>
      </c>
      <c r="C146" s="50" t="s">
        <v>13</v>
      </c>
      <c r="D146" s="51" t="s">
        <v>17</v>
      </c>
      <c r="E146" s="42" t="str">
        <f>IF(COUNTBLANK($V146),"",IF($U146&lt;&gt;"","Ingresar Categoria!",IFERROR(INDEX(Activos!$C$6:$C$1015,MATCH($V146,Activos!$U$6:$U$1015,0)),IFERROR(INDEX($E$5:$E145,MATCH($V146,$U$5:$U145,0)),""))))</f>
        <v/>
      </c>
      <c r="F146" s="52"/>
      <c r="G146" s="51"/>
      <c r="H146" s="44"/>
      <c r="I146" s="53"/>
      <c r="J146" s="46"/>
      <c r="K146" s="46"/>
      <c r="L146" s="54"/>
      <c r="M146" s="54"/>
      <c r="N146" s="306" t="str">
        <f>IF(COUNTBLANK($V146),"",IFERROR(INDEX(Activos!$E$6:$E$1015,MATCH($V146,Activos!$U$6:$U$1015,0)),IFERROR(INDEX($N$5:$N145,MATCH($V146,$U$5:$U145,0)),"")))</f>
        <v/>
      </c>
      <c r="O146" s="256"/>
      <c r="P146" s="250"/>
      <c r="Q146" s="55">
        <v>0</v>
      </c>
      <c r="R146" s="48" t="b">
        <f>IF(COUNTBLANK($V146),FALSE,OR(IFERROR(MATCH(INDEX(Activos!$C$6:$C$1015,MATCH($V146,Activos!$U$6:$U$1015,0)),$AH$22:$AH$25,0),FALSE),IFERROR(MATCH(INDEX($E$5:$E145,MATCH($V146,$V$5:$V145,0)),$AH$22:$AH$25,0),FALSE)))</f>
        <v>0</v>
      </c>
      <c r="S146" s="48" t="b">
        <f>OR(IFERROR(MATCH($V146,Activos!$U$6:$U$1015,0),FALSE),IFERROR(MATCH($V146,$V$5:$V145,0),FALSE))</f>
        <v>1</v>
      </c>
      <c r="T146" s="48" t="str">
        <f t="shared" si="9"/>
        <v/>
      </c>
      <c r="U146" s="48" t="str">
        <f>IF(AND(ISERROR(MATCH($V146,Activos!$U$6:$U$1015,0)),ISERROR(MATCH($V146,$U$5:$U145,0))),$V146,"")</f>
        <v/>
      </c>
      <c r="V146" s="48" t="str">
        <f t="shared" si="10"/>
        <v/>
      </c>
      <c r="W146" s="48" t="b">
        <f>IF(OR(COUNTBLANK($E146),COUNTBLANK($V146)),FALSE,IF(ISERROR(MATCH($V146,Activos!$U$6:$U$1015,0)),FALSE,IF(ISERROR(MATCH(INDEX(Activos!$C$6:$C$1015,MATCH($V146,Activos!$U$6:$U$1015,0)),$AH$22:$AH$25,0)),ISERROR(MATCH($E146,$AH$26:$AH$31,0)),ISERROR(MATCH($E146,$AH$22:$AH$25,0)))))</f>
        <v>0</v>
      </c>
      <c r="X146" s="48" t="b">
        <f>IF(OR(COUNTBLANK($E146),COUNTBLANK($V146)),FALSE,IF(ISERROR(MATCH($V146,V$5:$V145,0)),FALSE,IF(ISERROR(MATCH(INDEX($E$6:$E$1015,MATCH($V146,$V$6:$V$1015,0)),$AH$22:$AH$25,0)),ISERROR(MATCH($E146,$AH$26:$AH$31,0)),ISERROR(MATCH($E146,$AH$22:$AH$25,0)))))</f>
        <v>0</v>
      </c>
      <c r="Y146" s="48" t="b">
        <f t="shared" si="11"/>
        <v>0</v>
      </c>
    </row>
    <row r="147" spans="1:25" ht="15.95" customHeight="1" x14ac:dyDescent="0.2">
      <c r="A147" s="1">
        <f t="shared" si="12"/>
        <v>142</v>
      </c>
      <c r="B147" s="257">
        <v>45459</v>
      </c>
      <c r="C147" s="50" t="s">
        <v>13</v>
      </c>
      <c r="D147" s="51" t="s">
        <v>17</v>
      </c>
      <c r="E147" s="42" t="str">
        <f>IF(COUNTBLANK($V147),"",IF($U147&lt;&gt;"","Ingresar Categoria!",IFERROR(INDEX(Activos!$C$6:$C$1015,MATCH($V147,Activos!$U$6:$U$1015,0)),IFERROR(INDEX($E$5:$E146,MATCH($V147,$U$5:$U146,0)),""))))</f>
        <v/>
      </c>
      <c r="F147" s="52"/>
      <c r="G147" s="51"/>
      <c r="H147" s="44"/>
      <c r="I147" s="53"/>
      <c r="J147" s="46"/>
      <c r="K147" s="46"/>
      <c r="L147" s="54"/>
      <c r="M147" s="54"/>
      <c r="N147" s="306" t="str">
        <f>IF(COUNTBLANK($V147),"",IFERROR(INDEX(Activos!$E$6:$E$1015,MATCH($V147,Activos!$U$6:$U$1015,0)),IFERROR(INDEX($N$5:$N146,MATCH($V147,$U$5:$U146,0)),"")))</f>
        <v/>
      </c>
      <c r="O147" s="256"/>
      <c r="P147" s="250"/>
      <c r="Q147" s="55">
        <v>0</v>
      </c>
      <c r="R147" s="48" t="b">
        <f>IF(COUNTBLANK($V147),FALSE,OR(IFERROR(MATCH(INDEX(Activos!$C$6:$C$1015,MATCH($V147,Activos!$U$6:$U$1015,0)),$AH$22:$AH$25,0),FALSE),IFERROR(MATCH(INDEX($E$5:$E146,MATCH($V147,$V$5:$V146,0)),$AH$22:$AH$25,0),FALSE)))</f>
        <v>0</v>
      </c>
      <c r="S147" s="48" t="b">
        <f>OR(IFERROR(MATCH($V147,Activos!$U$6:$U$1015,0),FALSE),IFERROR(MATCH($V147,$V$5:$V146,0),FALSE))</f>
        <v>1</v>
      </c>
      <c r="T147" s="48" t="str">
        <f t="shared" si="9"/>
        <v/>
      </c>
      <c r="U147" s="48" t="str">
        <f>IF(AND(ISERROR(MATCH($V147,Activos!$U$6:$U$1015,0)),ISERROR(MATCH($V147,$U$5:$U146,0))),$V147,"")</f>
        <v/>
      </c>
      <c r="V147" s="48" t="str">
        <f t="shared" si="10"/>
        <v/>
      </c>
      <c r="W147" s="48" t="b">
        <f>IF(OR(COUNTBLANK($E147),COUNTBLANK($V147)),FALSE,IF(ISERROR(MATCH($V147,Activos!$U$6:$U$1015,0)),FALSE,IF(ISERROR(MATCH(INDEX(Activos!$C$6:$C$1015,MATCH($V147,Activos!$U$6:$U$1015,0)),$AH$22:$AH$25,0)),ISERROR(MATCH($E147,$AH$26:$AH$31,0)),ISERROR(MATCH($E147,$AH$22:$AH$25,0)))))</f>
        <v>0</v>
      </c>
      <c r="X147" s="48" t="b">
        <f>IF(OR(COUNTBLANK($E147),COUNTBLANK($V147)),FALSE,IF(ISERROR(MATCH($V147,V$5:$V146,0)),FALSE,IF(ISERROR(MATCH(INDEX($E$6:$E$1015,MATCH($V147,$V$6:$V$1015,0)),$AH$22:$AH$25,0)),ISERROR(MATCH($E147,$AH$26:$AH$31,0)),ISERROR(MATCH($E147,$AH$22:$AH$25,0)))))</f>
        <v>0</v>
      </c>
      <c r="Y147" s="48" t="b">
        <f t="shared" si="11"/>
        <v>0</v>
      </c>
    </row>
    <row r="148" spans="1:25" ht="15.95" customHeight="1" x14ac:dyDescent="0.2">
      <c r="A148" s="1">
        <f t="shared" si="12"/>
        <v>143</v>
      </c>
      <c r="B148" s="257">
        <v>45459</v>
      </c>
      <c r="C148" s="50" t="s">
        <v>13</v>
      </c>
      <c r="D148" s="51" t="s">
        <v>17</v>
      </c>
      <c r="E148" s="42" t="str">
        <f>IF(COUNTBLANK($V148),"",IF($U148&lt;&gt;"","Ingresar Categoria!",IFERROR(INDEX(Activos!$C$6:$C$1015,MATCH($V148,Activos!$U$6:$U$1015,0)),IFERROR(INDEX($E$5:$E147,MATCH($V148,$U$5:$U147,0)),""))))</f>
        <v/>
      </c>
      <c r="F148" s="52"/>
      <c r="G148" s="51"/>
      <c r="H148" s="44"/>
      <c r="I148" s="53"/>
      <c r="J148" s="46"/>
      <c r="K148" s="46"/>
      <c r="L148" s="54"/>
      <c r="M148" s="54"/>
      <c r="N148" s="306" t="str">
        <f>IF(COUNTBLANK($V148),"",IFERROR(INDEX(Activos!$E$6:$E$1015,MATCH($V148,Activos!$U$6:$U$1015,0)),IFERROR(INDEX($N$5:$N147,MATCH($V148,$U$5:$U147,0)),"")))</f>
        <v/>
      </c>
      <c r="O148" s="256"/>
      <c r="P148" s="250"/>
      <c r="Q148" s="55">
        <v>0</v>
      </c>
      <c r="R148" s="48" t="b">
        <f>IF(COUNTBLANK($V148),FALSE,OR(IFERROR(MATCH(INDEX(Activos!$C$6:$C$1015,MATCH($V148,Activos!$U$6:$U$1015,0)),$AH$22:$AH$25,0),FALSE),IFERROR(MATCH(INDEX($E$5:$E147,MATCH($V148,$V$5:$V147,0)),$AH$22:$AH$25,0),FALSE)))</f>
        <v>0</v>
      </c>
      <c r="S148" s="48" t="b">
        <f>OR(IFERROR(MATCH($V148,Activos!$U$6:$U$1015,0),FALSE),IFERROR(MATCH($V148,$V$5:$V147,0),FALSE))</f>
        <v>1</v>
      </c>
      <c r="T148" s="48" t="str">
        <f t="shared" si="9"/>
        <v/>
      </c>
      <c r="U148" s="48" t="str">
        <f>IF(AND(ISERROR(MATCH($V148,Activos!$U$6:$U$1015,0)),ISERROR(MATCH($V148,$U$5:$U147,0))),$V148,"")</f>
        <v/>
      </c>
      <c r="V148" s="48" t="str">
        <f t="shared" si="10"/>
        <v/>
      </c>
      <c r="W148" s="48" t="b">
        <f>IF(OR(COUNTBLANK($E148),COUNTBLANK($V148)),FALSE,IF(ISERROR(MATCH($V148,Activos!$U$6:$U$1015,0)),FALSE,IF(ISERROR(MATCH(INDEX(Activos!$C$6:$C$1015,MATCH($V148,Activos!$U$6:$U$1015,0)),$AH$22:$AH$25,0)),ISERROR(MATCH($E148,$AH$26:$AH$31,0)),ISERROR(MATCH($E148,$AH$22:$AH$25,0)))))</f>
        <v>0</v>
      </c>
      <c r="X148" s="48" t="b">
        <f>IF(OR(COUNTBLANK($E148),COUNTBLANK($V148)),FALSE,IF(ISERROR(MATCH($V148,V$5:$V147,0)),FALSE,IF(ISERROR(MATCH(INDEX($E$6:$E$1015,MATCH($V148,$V$6:$V$1015,0)),$AH$22:$AH$25,0)),ISERROR(MATCH($E148,$AH$26:$AH$31,0)),ISERROR(MATCH($E148,$AH$22:$AH$25,0)))))</f>
        <v>0</v>
      </c>
      <c r="Y148" s="48" t="b">
        <f t="shared" si="11"/>
        <v>0</v>
      </c>
    </row>
    <row r="149" spans="1:25" ht="15.95" customHeight="1" x14ac:dyDescent="0.2">
      <c r="A149" s="1">
        <f t="shared" si="12"/>
        <v>144</v>
      </c>
      <c r="B149" s="257">
        <v>45459</v>
      </c>
      <c r="C149" s="50" t="s">
        <v>13</v>
      </c>
      <c r="D149" s="51" t="s">
        <v>17</v>
      </c>
      <c r="E149" s="42" t="str">
        <f>IF(COUNTBLANK($V149),"",IF($U149&lt;&gt;"","Ingresar Categoria!",IFERROR(INDEX(Activos!$C$6:$C$1015,MATCH($V149,Activos!$U$6:$U$1015,0)),IFERROR(INDEX($E$5:$E148,MATCH($V149,$U$5:$U148,0)),""))))</f>
        <v/>
      </c>
      <c r="F149" s="52"/>
      <c r="G149" s="51"/>
      <c r="H149" s="44"/>
      <c r="I149" s="53"/>
      <c r="J149" s="46"/>
      <c r="K149" s="46"/>
      <c r="L149" s="54"/>
      <c r="M149" s="54"/>
      <c r="N149" s="306" t="str">
        <f>IF(COUNTBLANK($V149),"",IFERROR(INDEX(Activos!$E$6:$E$1015,MATCH($V149,Activos!$U$6:$U$1015,0)),IFERROR(INDEX($N$5:$N148,MATCH($V149,$U$5:$U148,0)),"")))</f>
        <v/>
      </c>
      <c r="O149" s="256"/>
      <c r="P149" s="250"/>
      <c r="Q149" s="55">
        <v>0</v>
      </c>
      <c r="R149" s="48" t="b">
        <f>IF(COUNTBLANK($V149),FALSE,OR(IFERROR(MATCH(INDEX(Activos!$C$6:$C$1015,MATCH($V149,Activos!$U$6:$U$1015,0)),$AH$22:$AH$25,0),FALSE),IFERROR(MATCH(INDEX($E$5:$E148,MATCH($V149,$V$5:$V148,0)),$AH$22:$AH$25,0),FALSE)))</f>
        <v>0</v>
      </c>
      <c r="S149" s="48" t="b">
        <f>OR(IFERROR(MATCH($V149,Activos!$U$6:$U$1015,0),FALSE),IFERROR(MATCH($V149,$V$5:$V148,0),FALSE))</f>
        <v>1</v>
      </c>
      <c r="T149" s="48" t="str">
        <f t="shared" si="9"/>
        <v/>
      </c>
      <c r="U149" s="48" t="str">
        <f>IF(AND(ISERROR(MATCH($V149,Activos!$U$6:$U$1015,0)),ISERROR(MATCH($V149,$U$5:$U148,0))),$V149,"")</f>
        <v/>
      </c>
      <c r="V149" s="48" t="str">
        <f t="shared" si="10"/>
        <v/>
      </c>
      <c r="W149" s="48" t="b">
        <f>IF(OR(COUNTBLANK($E149),COUNTBLANK($V149)),FALSE,IF(ISERROR(MATCH($V149,Activos!$U$6:$U$1015,0)),FALSE,IF(ISERROR(MATCH(INDEX(Activos!$C$6:$C$1015,MATCH($V149,Activos!$U$6:$U$1015,0)),$AH$22:$AH$25,0)),ISERROR(MATCH($E149,$AH$26:$AH$31,0)),ISERROR(MATCH($E149,$AH$22:$AH$25,0)))))</f>
        <v>0</v>
      </c>
      <c r="X149" s="48" t="b">
        <f>IF(OR(COUNTBLANK($E149),COUNTBLANK($V149)),FALSE,IF(ISERROR(MATCH($V149,V$5:$V148,0)),FALSE,IF(ISERROR(MATCH(INDEX($E$6:$E$1015,MATCH($V149,$V$6:$V$1015,0)),$AH$22:$AH$25,0)),ISERROR(MATCH($E149,$AH$26:$AH$31,0)),ISERROR(MATCH($E149,$AH$22:$AH$25,0)))))</f>
        <v>0</v>
      </c>
      <c r="Y149" s="48" t="b">
        <f t="shared" si="11"/>
        <v>0</v>
      </c>
    </row>
    <row r="150" spans="1:25" ht="15.95" customHeight="1" x14ac:dyDescent="0.2">
      <c r="A150" s="1">
        <f t="shared" si="12"/>
        <v>145</v>
      </c>
      <c r="B150" s="257">
        <v>45459</v>
      </c>
      <c r="C150" s="50" t="s">
        <v>13</v>
      </c>
      <c r="D150" s="51" t="s">
        <v>17</v>
      </c>
      <c r="E150" s="42" t="str">
        <f>IF(COUNTBLANK($V150),"",IF($U150&lt;&gt;"","Ingresar Categoria!",IFERROR(INDEX(Activos!$C$6:$C$1015,MATCH($V150,Activos!$U$6:$U$1015,0)),IFERROR(INDEX($E$5:$E149,MATCH($V150,$U$5:$U149,0)),""))))</f>
        <v/>
      </c>
      <c r="F150" s="52"/>
      <c r="G150" s="51"/>
      <c r="H150" s="44"/>
      <c r="I150" s="53"/>
      <c r="J150" s="46"/>
      <c r="K150" s="46"/>
      <c r="L150" s="54"/>
      <c r="M150" s="54"/>
      <c r="N150" s="306" t="str">
        <f>IF(COUNTBLANK($V150),"",IFERROR(INDEX(Activos!$E$6:$E$1015,MATCH($V150,Activos!$U$6:$U$1015,0)),IFERROR(INDEX($N$5:$N149,MATCH($V150,$U$5:$U149,0)),"")))</f>
        <v/>
      </c>
      <c r="O150" s="256"/>
      <c r="P150" s="250"/>
      <c r="Q150" s="55">
        <v>0</v>
      </c>
      <c r="R150" s="48" t="b">
        <f>IF(COUNTBLANK($V150),FALSE,OR(IFERROR(MATCH(INDEX(Activos!$C$6:$C$1015,MATCH($V150,Activos!$U$6:$U$1015,0)),$AH$22:$AH$25,0),FALSE),IFERROR(MATCH(INDEX($E$5:$E149,MATCH($V150,$V$5:$V149,0)),$AH$22:$AH$25,0),FALSE)))</f>
        <v>0</v>
      </c>
      <c r="S150" s="48" t="b">
        <f>OR(IFERROR(MATCH($V150,Activos!$U$6:$U$1015,0),FALSE),IFERROR(MATCH($V150,$V$5:$V149,0),FALSE))</f>
        <v>1</v>
      </c>
      <c r="T150" s="48" t="str">
        <f t="shared" si="9"/>
        <v/>
      </c>
      <c r="U150" s="48" t="str">
        <f>IF(AND(ISERROR(MATCH($V150,Activos!$U$6:$U$1015,0)),ISERROR(MATCH($V150,$U$5:$U149,0))),$V150,"")</f>
        <v/>
      </c>
      <c r="V150" s="48" t="str">
        <f t="shared" si="10"/>
        <v/>
      </c>
      <c r="W150" s="48" t="b">
        <f>IF(OR(COUNTBLANK($E150),COUNTBLANK($V150)),FALSE,IF(ISERROR(MATCH($V150,Activos!$U$6:$U$1015,0)),FALSE,IF(ISERROR(MATCH(INDEX(Activos!$C$6:$C$1015,MATCH($V150,Activos!$U$6:$U$1015,0)),$AH$22:$AH$25,0)),ISERROR(MATCH($E150,$AH$26:$AH$31,0)),ISERROR(MATCH($E150,$AH$22:$AH$25,0)))))</f>
        <v>0</v>
      </c>
      <c r="X150" s="48" t="b">
        <f>IF(OR(COUNTBLANK($E150),COUNTBLANK($V150)),FALSE,IF(ISERROR(MATCH($V150,V$5:$V149,0)),FALSE,IF(ISERROR(MATCH(INDEX($E$6:$E$1015,MATCH($V150,$V$6:$V$1015,0)),$AH$22:$AH$25,0)),ISERROR(MATCH($E150,$AH$26:$AH$31,0)),ISERROR(MATCH($E150,$AH$22:$AH$25,0)))))</f>
        <v>0</v>
      </c>
      <c r="Y150" s="48" t="b">
        <f t="shared" si="11"/>
        <v>0</v>
      </c>
    </row>
    <row r="151" spans="1:25" ht="15.95" customHeight="1" x14ac:dyDescent="0.2">
      <c r="A151" s="1">
        <f t="shared" si="12"/>
        <v>146</v>
      </c>
      <c r="B151" s="257">
        <v>45459</v>
      </c>
      <c r="C151" s="50" t="s">
        <v>13</v>
      </c>
      <c r="D151" s="51" t="s">
        <v>17</v>
      </c>
      <c r="E151" s="42" t="str">
        <f>IF(COUNTBLANK($V151),"",IF($U151&lt;&gt;"","Ingresar Categoria!",IFERROR(INDEX(Activos!$C$6:$C$1015,MATCH($V151,Activos!$U$6:$U$1015,0)),IFERROR(INDEX($E$5:$E150,MATCH($V151,$U$5:$U150,0)),""))))</f>
        <v/>
      </c>
      <c r="F151" s="52"/>
      <c r="G151" s="51"/>
      <c r="H151" s="44"/>
      <c r="I151" s="53"/>
      <c r="J151" s="46"/>
      <c r="K151" s="46"/>
      <c r="L151" s="54"/>
      <c r="M151" s="54"/>
      <c r="N151" s="306" t="str">
        <f>IF(COUNTBLANK($V151),"",IFERROR(INDEX(Activos!$E$6:$E$1015,MATCH($V151,Activos!$U$6:$U$1015,0)),IFERROR(INDEX($N$5:$N150,MATCH($V151,$U$5:$U150,0)),"")))</f>
        <v/>
      </c>
      <c r="O151" s="256"/>
      <c r="P151" s="250"/>
      <c r="Q151" s="55">
        <v>0</v>
      </c>
      <c r="R151" s="48" t="b">
        <f>IF(COUNTBLANK($V151),FALSE,OR(IFERROR(MATCH(INDEX(Activos!$C$6:$C$1015,MATCH($V151,Activos!$U$6:$U$1015,0)),$AH$22:$AH$25,0),FALSE),IFERROR(MATCH(INDEX($E$5:$E150,MATCH($V151,$V$5:$V150,0)),$AH$22:$AH$25,0),FALSE)))</f>
        <v>0</v>
      </c>
      <c r="S151" s="48" t="b">
        <f>OR(IFERROR(MATCH($V151,Activos!$U$6:$U$1015,0),FALSE),IFERROR(MATCH($V151,$V$5:$V150,0),FALSE))</f>
        <v>1</v>
      </c>
      <c r="T151" s="48" t="str">
        <f t="shared" si="9"/>
        <v/>
      </c>
      <c r="U151" s="48" t="str">
        <f>IF(AND(ISERROR(MATCH($V151,Activos!$U$6:$U$1015,0)),ISERROR(MATCH($V151,$U$5:$U150,0))),$V151,"")</f>
        <v/>
      </c>
      <c r="V151" s="48" t="str">
        <f t="shared" si="10"/>
        <v/>
      </c>
      <c r="W151" s="48" t="b">
        <f>IF(OR(COUNTBLANK($E151),COUNTBLANK($V151)),FALSE,IF(ISERROR(MATCH($V151,Activos!$U$6:$U$1015,0)),FALSE,IF(ISERROR(MATCH(INDEX(Activos!$C$6:$C$1015,MATCH($V151,Activos!$U$6:$U$1015,0)),$AH$22:$AH$25,0)),ISERROR(MATCH($E151,$AH$26:$AH$31,0)),ISERROR(MATCH($E151,$AH$22:$AH$25,0)))))</f>
        <v>0</v>
      </c>
      <c r="X151" s="48" t="b">
        <f>IF(OR(COUNTBLANK($E151),COUNTBLANK($V151)),FALSE,IF(ISERROR(MATCH($V151,V$5:$V150,0)),FALSE,IF(ISERROR(MATCH(INDEX($E$6:$E$1015,MATCH($V151,$V$6:$V$1015,0)),$AH$22:$AH$25,0)),ISERROR(MATCH($E151,$AH$26:$AH$31,0)),ISERROR(MATCH($E151,$AH$22:$AH$25,0)))))</f>
        <v>0</v>
      </c>
      <c r="Y151" s="48" t="b">
        <f t="shared" si="11"/>
        <v>0</v>
      </c>
    </row>
    <row r="152" spans="1:25" ht="15.95" customHeight="1" x14ac:dyDescent="0.2">
      <c r="A152" s="1">
        <f t="shared" si="12"/>
        <v>147</v>
      </c>
      <c r="B152" s="257">
        <v>45459</v>
      </c>
      <c r="C152" s="50" t="s">
        <v>13</v>
      </c>
      <c r="D152" s="51" t="s">
        <v>17</v>
      </c>
      <c r="E152" s="42" t="str">
        <f>IF(COUNTBLANK($V152),"",IF($U152&lt;&gt;"","Ingresar Categoria!",IFERROR(INDEX(Activos!$C$6:$C$1015,MATCH($V152,Activos!$U$6:$U$1015,0)),IFERROR(INDEX($E$5:$E151,MATCH($V152,$U$5:$U151,0)),""))))</f>
        <v/>
      </c>
      <c r="F152" s="52"/>
      <c r="G152" s="51"/>
      <c r="H152" s="44"/>
      <c r="I152" s="53"/>
      <c r="J152" s="46"/>
      <c r="K152" s="46"/>
      <c r="L152" s="54"/>
      <c r="M152" s="54"/>
      <c r="N152" s="306" t="str">
        <f>IF(COUNTBLANK($V152),"",IFERROR(INDEX(Activos!$E$6:$E$1015,MATCH($V152,Activos!$U$6:$U$1015,0)),IFERROR(INDEX($N$5:$N151,MATCH($V152,$U$5:$U151,0)),"")))</f>
        <v/>
      </c>
      <c r="O152" s="256"/>
      <c r="P152" s="250"/>
      <c r="Q152" s="55">
        <v>0</v>
      </c>
      <c r="R152" s="48" t="b">
        <f>IF(COUNTBLANK($V152),FALSE,OR(IFERROR(MATCH(INDEX(Activos!$C$6:$C$1015,MATCH($V152,Activos!$U$6:$U$1015,0)),$AH$22:$AH$25,0),FALSE),IFERROR(MATCH(INDEX($E$5:$E151,MATCH($V152,$V$5:$V151,0)),$AH$22:$AH$25,0),FALSE)))</f>
        <v>0</v>
      </c>
      <c r="S152" s="48" t="b">
        <f>OR(IFERROR(MATCH($V152,Activos!$U$6:$U$1015,0),FALSE),IFERROR(MATCH($V152,$V$5:$V151,0),FALSE))</f>
        <v>1</v>
      </c>
      <c r="T152" s="48" t="str">
        <f t="shared" si="9"/>
        <v/>
      </c>
      <c r="U152" s="48" t="str">
        <f>IF(AND(ISERROR(MATCH($V152,Activos!$U$6:$U$1015,0)),ISERROR(MATCH($V152,$U$5:$U151,0))),$V152,"")</f>
        <v/>
      </c>
      <c r="V152" s="48" t="str">
        <f t="shared" si="10"/>
        <v/>
      </c>
      <c r="W152" s="48" t="b">
        <f>IF(OR(COUNTBLANK($E152),COUNTBLANK($V152)),FALSE,IF(ISERROR(MATCH($V152,Activos!$U$6:$U$1015,0)),FALSE,IF(ISERROR(MATCH(INDEX(Activos!$C$6:$C$1015,MATCH($V152,Activos!$U$6:$U$1015,0)),$AH$22:$AH$25,0)),ISERROR(MATCH($E152,$AH$26:$AH$31,0)),ISERROR(MATCH($E152,$AH$22:$AH$25,0)))))</f>
        <v>0</v>
      </c>
      <c r="X152" s="48" t="b">
        <f>IF(OR(COUNTBLANK($E152),COUNTBLANK($V152)),FALSE,IF(ISERROR(MATCH($V152,V$5:$V151,0)),FALSE,IF(ISERROR(MATCH(INDEX($E$6:$E$1015,MATCH($V152,$V$6:$V$1015,0)),$AH$22:$AH$25,0)),ISERROR(MATCH($E152,$AH$26:$AH$31,0)),ISERROR(MATCH($E152,$AH$22:$AH$25,0)))))</f>
        <v>0</v>
      </c>
      <c r="Y152" s="48" t="b">
        <f t="shared" si="11"/>
        <v>0</v>
      </c>
    </row>
    <row r="153" spans="1:25" ht="15.95" customHeight="1" x14ac:dyDescent="0.2">
      <c r="A153" s="1">
        <f t="shared" si="12"/>
        <v>148</v>
      </c>
      <c r="B153" s="257">
        <v>45459</v>
      </c>
      <c r="C153" s="50" t="s">
        <v>13</v>
      </c>
      <c r="D153" s="51" t="s">
        <v>17</v>
      </c>
      <c r="E153" s="42" t="str">
        <f>IF(COUNTBLANK($V153),"",IF($U153&lt;&gt;"","Ingresar Categoria!",IFERROR(INDEX(Activos!$C$6:$C$1015,MATCH($V153,Activos!$U$6:$U$1015,0)),IFERROR(INDEX($E$5:$E152,MATCH($V153,$U$5:$U152,0)),""))))</f>
        <v/>
      </c>
      <c r="F153" s="52"/>
      <c r="G153" s="51"/>
      <c r="H153" s="44"/>
      <c r="I153" s="53"/>
      <c r="J153" s="46"/>
      <c r="K153" s="46"/>
      <c r="L153" s="54"/>
      <c r="M153" s="54"/>
      <c r="N153" s="306" t="str">
        <f>IF(COUNTBLANK($V153),"",IFERROR(INDEX(Activos!$E$6:$E$1015,MATCH($V153,Activos!$U$6:$U$1015,0)),IFERROR(INDEX($N$5:$N152,MATCH($V153,$U$5:$U152,0)),"")))</f>
        <v/>
      </c>
      <c r="O153" s="256"/>
      <c r="P153" s="250"/>
      <c r="Q153" s="55">
        <v>0</v>
      </c>
      <c r="R153" s="48" t="b">
        <f>IF(COUNTBLANK($V153),FALSE,OR(IFERROR(MATCH(INDEX(Activos!$C$6:$C$1015,MATCH($V153,Activos!$U$6:$U$1015,0)),$AH$22:$AH$25,0),FALSE),IFERROR(MATCH(INDEX($E$5:$E152,MATCH($V153,$V$5:$V152,0)),$AH$22:$AH$25,0),FALSE)))</f>
        <v>0</v>
      </c>
      <c r="S153" s="48" t="b">
        <f>OR(IFERROR(MATCH($V153,Activos!$U$6:$U$1015,0),FALSE),IFERROR(MATCH($V153,$V$5:$V152,0),FALSE))</f>
        <v>1</v>
      </c>
      <c r="T153" s="48" t="str">
        <f t="shared" si="9"/>
        <v/>
      </c>
      <c r="U153" s="48" t="str">
        <f>IF(AND(ISERROR(MATCH($V153,Activos!$U$6:$U$1015,0)),ISERROR(MATCH($V153,$U$5:$U152,0))),$V153,"")</f>
        <v/>
      </c>
      <c r="V153" s="48" t="str">
        <f t="shared" si="10"/>
        <v/>
      </c>
      <c r="W153" s="48" t="b">
        <f>IF(OR(COUNTBLANK($E153),COUNTBLANK($V153)),FALSE,IF(ISERROR(MATCH($V153,Activos!$U$6:$U$1015,0)),FALSE,IF(ISERROR(MATCH(INDEX(Activos!$C$6:$C$1015,MATCH($V153,Activos!$U$6:$U$1015,0)),$AH$22:$AH$25,0)),ISERROR(MATCH($E153,$AH$26:$AH$31,0)),ISERROR(MATCH($E153,$AH$22:$AH$25,0)))))</f>
        <v>0</v>
      </c>
      <c r="X153" s="48" t="b">
        <f>IF(OR(COUNTBLANK($E153),COUNTBLANK($V153)),FALSE,IF(ISERROR(MATCH($V153,V$5:$V152,0)),FALSE,IF(ISERROR(MATCH(INDEX($E$6:$E$1015,MATCH($V153,$V$6:$V$1015,0)),$AH$22:$AH$25,0)),ISERROR(MATCH($E153,$AH$26:$AH$31,0)),ISERROR(MATCH($E153,$AH$22:$AH$25,0)))))</f>
        <v>0</v>
      </c>
      <c r="Y153" s="48" t="b">
        <f t="shared" si="11"/>
        <v>0</v>
      </c>
    </row>
    <row r="154" spans="1:25" ht="15.95" customHeight="1" x14ac:dyDescent="0.2">
      <c r="A154" s="1">
        <f t="shared" si="12"/>
        <v>149</v>
      </c>
      <c r="B154" s="257">
        <v>45459</v>
      </c>
      <c r="C154" s="50" t="s">
        <v>13</v>
      </c>
      <c r="D154" s="51" t="s">
        <v>17</v>
      </c>
      <c r="E154" s="42" t="str">
        <f>IF(COUNTBLANK($V154),"",IF($U154&lt;&gt;"","Ingresar Categoria!",IFERROR(INDEX(Activos!$C$6:$C$1015,MATCH($V154,Activos!$U$6:$U$1015,0)),IFERROR(INDEX($E$5:$E153,MATCH($V154,$U$5:$U153,0)),""))))</f>
        <v/>
      </c>
      <c r="F154" s="52"/>
      <c r="G154" s="51"/>
      <c r="H154" s="44"/>
      <c r="I154" s="53"/>
      <c r="J154" s="46"/>
      <c r="K154" s="46"/>
      <c r="L154" s="54"/>
      <c r="M154" s="54"/>
      <c r="N154" s="306" t="str">
        <f>IF(COUNTBLANK($V154),"",IFERROR(INDEX(Activos!$E$6:$E$1015,MATCH($V154,Activos!$U$6:$U$1015,0)),IFERROR(INDEX($N$5:$N153,MATCH($V154,$U$5:$U153,0)),"")))</f>
        <v/>
      </c>
      <c r="O154" s="256"/>
      <c r="P154" s="250"/>
      <c r="Q154" s="55">
        <v>0</v>
      </c>
      <c r="R154" s="48" t="b">
        <f>IF(COUNTBLANK($V154),FALSE,OR(IFERROR(MATCH(INDEX(Activos!$C$6:$C$1015,MATCH($V154,Activos!$U$6:$U$1015,0)),$AH$22:$AH$25,0),FALSE),IFERROR(MATCH(INDEX($E$5:$E153,MATCH($V154,$V$5:$V153,0)),$AH$22:$AH$25,0),FALSE)))</f>
        <v>0</v>
      </c>
      <c r="S154" s="48" t="b">
        <f>OR(IFERROR(MATCH($V154,Activos!$U$6:$U$1015,0),FALSE),IFERROR(MATCH($V154,$V$5:$V153,0),FALSE))</f>
        <v>1</v>
      </c>
      <c r="T154" s="48" t="str">
        <f t="shared" si="9"/>
        <v/>
      </c>
      <c r="U154" s="48" t="str">
        <f>IF(AND(ISERROR(MATCH($V154,Activos!$U$6:$U$1015,0)),ISERROR(MATCH($V154,$U$5:$U153,0))),$V154,"")</f>
        <v/>
      </c>
      <c r="V154" s="48" t="str">
        <f t="shared" si="10"/>
        <v/>
      </c>
      <c r="W154" s="48" t="b">
        <f>IF(OR(COUNTBLANK($E154),COUNTBLANK($V154)),FALSE,IF(ISERROR(MATCH($V154,Activos!$U$6:$U$1015,0)),FALSE,IF(ISERROR(MATCH(INDEX(Activos!$C$6:$C$1015,MATCH($V154,Activos!$U$6:$U$1015,0)),$AH$22:$AH$25,0)),ISERROR(MATCH($E154,$AH$26:$AH$31,0)),ISERROR(MATCH($E154,$AH$22:$AH$25,0)))))</f>
        <v>0</v>
      </c>
      <c r="X154" s="48" t="b">
        <f>IF(OR(COUNTBLANK($E154),COUNTBLANK($V154)),FALSE,IF(ISERROR(MATCH($V154,V$5:$V153,0)),FALSE,IF(ISERROR(MATCH(INDEX($E$6:$E$1015,MATCH($V154,$V$6:$V$1015,0)),$AH$22:$AH$25,0)),ISERROR(MATCH($E154,$AH$26:$AH$31,0)),ISERROR(MATCH($E154,$AH$22:$AH$25,0)))))</f>
        <v>0</v>
      </c>
      <c r="Y154" s="48" t="b">
        <f t="shared" si="11"/>
        <v>0</v>
      </c>
    </row>
    <row r="155" spans="1:25" ht="15.95" customHeight="1" x14ac:dyDescent="0.2">
      <c r="A155" s="1">
        <f t="shared" si="12"/>
        <v>150</v>
      </c>
      <c r="B155" s="257">
        <v>45459</v>
      </c>
      <c r="C155" s="50" t="s">
        <v>13</v>
      </c>
      <c r="D155" s="51" t="s">
        <v>17</v>
      </c>
      <c r="E155" s="42" t="str">
        <f>IF(COUNTBLANK($V155),"",IF($U155&lt;&gt;"","Ingresar Categoria!",IFERROR(INDEX(Activos!$C$6:$C$1015,MATCH($V155,Activos!$U$6:$U$1015,0)),IFERROR(INDEX($E$5:$E154,MATCH($V155,$U$5:$U154,0)),""))))</f>
        <v/>
      </c>
      <c r="F155" s="52"/>
      <c r="G155" s="51"/>
      <c r="H155" s="44"/>
      <c r="I155" s="53"/>
      <c r="J155" s="46"/>
      <c r="K155" s="46"/>
      <c r="L155" s="54"/>
      <c r="M155" s="54"/>
      <c r="N155" s="306" t="str">
        <f>IF(COUNTBLANK($V155),"",IFERROR(INDEX(Activos!$E$6:$E$1015,MATCH($V155,Activos!$U$6:$U$1015,0)),IFERROR(INDEX($N$5:$N154,MATCH($V155,$U$5:$U154,0)),"")))</f>
        <v/>
      </c>
      <c r="O155" s="256"/>
      <c r="P155" s="250"/>
      <c r="Q155" s="55">
        <v>0</v>
      </c>
      <c r="R155" s="48" t="b">
        <f>IF(COUNTBLANK($V155),FALSE,OR(IFERROR(MATCH(INDEX(Activos!$C$6:$C$1015,MATCH($V155,Activos!$U$6:$U$1015,0)),$AH$22:$AH$25,0),FALSE),IFERROR(MATCH(INDEX($E$5:$E154,MATCH($V155,$V$5:$V154,0)),$AH$22:$AH$25,0),FALSE)))</f>
        <v>0</v>
      </c>
      <c r="S155" s="48" t="b">
        <f>OR(IFERROR(MATCH($V155,Activos!$U$6:$U$1015,0),FALSE),IFERROR(MATCH($V155,$V$5:$V154,0),FALSE))</f>
        <v>1</v>
      </c>
      <c r="T155" s="48" t="str">
        <f t="shared" si="9"/>
        <v/>
      </c>
      <c r="U155" s="48" t="str">
        <f>IF(AND(ISERROR(MATCH($V155,Activos!$U$6:$U$1015,0)),ISERROR(MATCH($V155,$U$5:$U154,0))),$V155,"")</f>
        <v/>
      </c>
      <c r="V155" s="48" t="str">
        <f t="shared" si="10"/>
        <v/>
      </c>
      <c r="W155" s="48" t="b">
        <f>IF(OR(COUNTBLANK($E155),COUNTBLANK($V155)),FALSE,IF(ISERROR(MATCH($V155,Activos!$U$6:$U$1015,0)),FALSE,IF(ISERROR(MATCH(INDEX(Activos!$C$6:$C$1015,MATCH($V155,Activos!$U$6:$U$1015,0)),$AH$22:$AH$25,0)),ISERROR(MATCH($E155,$AH$26:$AH$31,0)),ISERROR(MATCH($E155,$AH$22:$AH$25,0)))))</f>
        <v>0</v>
      </c>
      <c r="X155" s="48" t="b">
        <f>IF(OR(COUNTBLANK($E155),COUNTBLANK($V155)),FALSE,IF(ISERROR(MATCH($V155,V$5:$V154,0)),FALSE,IF(ISERROR(MATCH(INDEX($E$6:$E$1015,MATCH($V155,$V$6:$V$1015,0)),$AH$22:$AH$25,0)),ISERROR(MATCH($E155,$AH$26:$AH$31,0)),ISERROR(MATCH($E155,$AH$22:$AH$25,0)))))</f>
        <v>0</v>
      </c>
      <c r="Y155" s="48" t="b">
        <f t="shared" si="11"/>
        <v>0</v>
      </c>
    </row>
    <row r="156" spans="1:25" ht="15.95" customHeight="1" x14ac:dyDescent="0.2">
      <c r="A156" s="1">
        <f t="shared" si="12"/>
        <v>151</v>
      </c>
      <c r="B156" s="257">
        <v>45459</v>
      </c>
      <c r="C156" s="50" t="s">
        <v>13</v>
      </c>
      <c r="D156" s="51" t="s">
        <v>17</v>
      </c>
      <c r="E156" s="42" t="str">
        <f>IF(COUNTBLANK($V156),"",IF($U156&lt;&gt;"","Ingresar Categoria!",IFERROR(INDEX(Activos!$C$6:$C$1015,MATCH($V156,Activos!$U$6:$U$1015,0)),IFERROR(INDEX($E$5:$E155,MATCH($V156,$U$5:$U155,0)),""))))</f>
        <v/>
      </c>
      <c r="F156" s="52"/>
      <c r="G156" s="51"/>
      <c r="H156" s="44"/>
      <c r="I156" s="53"/>
      <c r="J156" s="46"/>
      <c r="K156" s="46"/>
      <c r="L156" s="54"/>
      <c r="M156" s="54"/>
      <c r="N156" s="306" t="str">
        <f>IF(COUNTBLANK($V156),"",IFERROR(INDEX(Activos!$E$6:$E$1015,MATCH($V156,Activos!$U$6:$U$1015,0)),IFERROR(INDEX($N$5:$N155,MATCH($V156,$U$5:$U155,0)),"")))</f>
        <v/>
      </c>
      <c r="O156" s="256"/>
      <c r="P156" s="250"/>
      <c r="Q156" s="55">
        <v>0</v>
      </c>
      <c r="R156" s="48" t="b">
        <f>IF(COUNTBLANK($V156),FALSE,OR(IFERROR(MATCH(INDEX(Activos!$C$6:$C$1015,MATCH($V156,Activos!$U$6:$U$1015,0)),$AH$22:$AH$25,0),FALSE),IFERROR(MATCH(INDEX($E$5:$E155,MATCH($V156,$V$5:$V155,0)),$AH$22:$AH$25,0),FALSE)))</f>
        <v>0</v>
      </c>
      <c r="S156" s="48" t="b">
        <f>OR(IFERROR(MATCH($V156,Activos!$U$6:$U$1015,0),FALSE),IFERROR(MATCH($V156,$V$5:$V155,0),FALSE))</f>
        <v>1</v>
      </c>
      <c r="T156" s="48" t="str">
        <f t="shared" si="9"/>
        <v/>
      </c>
      <c r="U156" s="48" t="str">
        <f>IF(AND(ISERROR(MATCH($V156,Activos!$U$6:$U$1015,0)),ISERROR(MATCH($V156,$U$5:$U155,0))),$V156,"")</f>
        <v/>
      </c>
      <c r="V156" s="48" t="str">
        <f t="shared" si="10"/>
        <v/>
      </c>
      <c r="W156" s="48" t="b">
        <f>IF(OR(COUNTBLANK($E156),COUNTBLANK($V156)),FALSE,IF(ISERROR(MATCH($V156,Activos!$U$6:$U$1015,0)),FALSE,IF(ISERROR(MATCH(INDEX(Activos!$C$6:$C$1015,MATCH($V156,Activos!$U$6:$U$1015,0)),$AH$22:$AH$25,0)),ISERROR(MATCH($E156,$AH$26:$AH$31,0)),ISERROR(MATCH($E156,$AH$22:$AH$25,0)))))</f>
        <v>0</v>
      </c>
      <c r="X156" s="48" t="b">
        <f>IF(OR(COUNTBLANK($E156),COUNTBLANK($V156)),FALSE,IF(ISERROR(MATCH($V156,V$5:$V155,0)),FALSE,IF(ISERROR(MATCH(INDEX($E$6:$E$1015,MATCH($V156,$V$6:$V$1015,0)),$AH$22:$AH$25,0)),ISERROR(MATCH($E156,$AH$26:$AH$31,0)),ISERROR(MATCH($E156,$AH$22:$AH$25,0)))))</f>
        <v>0</v>
      </c>
      <c r="Y156" s="48" t="b">
        <f t="shared" si="11"/>
        <v>0</v>
      </c>
    </row>
    <row r="157" spans="1:25" ht="15.95" customHeight="1" x14ac:dyDescent="0.2">
      <c r="A157" s="1">
        <f t="shared" si="12"/>
        <v>152</v>
      </c>
      <c r="B157" s="257">
        <v>45459</v>
      </c>
      <c r="C157" s="50" t="s">
        <v>13</v>
      </c>
      <c r="D157" s="51" t="s">
        <v>17</v>
      </c>
      <c r="E157" s="42" t="str">
        <f>IF(COUNTBLANK($V157),"",IF($U157&lt;&gt;"","Ingresar Categoria!",IFERROR(INDEX(Activos!$C$6:$C$1015,MATCH($V157,Activos!$U$6:$U$1015,0)),IFERROR(INDEX($E$5:$E156,MATCH($V157,$U$5:$U156,0)),""))))</f>
        <v/>
      </c>
      <c r="F157" s="52"/>
      <c r="G157" s="51"/>
      <c r="H157" s="44"/>
      <c r="I157" s="53"/>
      <c r="J157" s="46"/>
      <c r="K157" s="46"/>
      <c r="L157" s="54"/>
      <c r="M157" s="54"/>
      <c r="N157" s="306" t="str">
        <f>IF(COUNTBLANK($V157),"",IFERROR(INDEX(Activos!$E$6:$E$1015,MATCH($V157,Activos!$U$6:$U$1015,0)),IFERROR(INDEX($N$5:$N156,MATCH($V157,$U$5:$U156,0)),"")))</f>
        <v/>
      </c>
      <c r="O157" s="256"/>
      <c r="P157" s="250"/>
      <c r="Q157" s="55">
        <v>0</v>
      </c>
      <c r="R157" s="48" t="b">
        <f>IF(COUNTBLANK($V157),FALSE,OR(IFERROR(MATCH(INDEX(Activos!$C$6:$C$1015,MATCH($V157,Activos!$U$6:$U$1015,0)),$AH$22:$AH$25,0),FALSE),IFERROR(MATCH(INDEX($E$5:$E156,MATCH($V157,$V$5:$V156,0)),$AH$22:$AH$25,0),FALSE)))</f>
        <v>0</v>
      </c>
      <c r="S157" s="48" t="b">
        <f>OR(IFERROR(MATCH($V157,Activos!$U$6:$U$1015,0),FALSE),IFERROR(MATCH($V157,$V$5:$V156,0),FALSE))</f>
        <v>1</v>
      </c>
      <c r="T157" s="48" t="str">
        <f t="shared" si="9"/>
        <v/>
      </c>
      <c r="U157" s="48" t="str">
        <f>IF(AND(ISERROR(MATCH($V157,Activos!$U$6:$U$1015,0)),ISERROR(MATCH($V157,$U$5:$U156,0))),$V157,"")</f>
        <v/>
      </c>
      <c r="V157" s="48" t="str">
        <f t="shared" si="10"/>
        <v/>
      </c>
      <c r="W157" s="48" t="b">
        <f>IF(OR(COUNTBLANK($E157),COUNTBLANK($V157)),FALSE,IF(ISERROR(MATCH($V157,Activos!$U$6:$U$1015,0)),FALSE,IF(ISERROR(MATCH(INDEX(Activos!$C$6:$C$1015,MATCH($V157,Activos!$U$6:$U$1015,0)),$AH$22:$AH$25,0)),ISERROR(MATCH($E157,$AH$26:$AH$31,0)),ISERROR(MATCH($E157,$AH$22:$AH$25,0)))))</f>
        <v>0</v>
      </c>
      <c r="X157" s="48" t="b">
        <f>IF(OR(COUNTBLANK($E157),COUNTBLANK($V157)),FALSE,IF(ISERROR(MATCH($V157,V$5:$V156,0)),FALSE,IF(ISERROR(MATCH(INDEX($E$6:$E$1015,MATCH($V157,$V$6:$V$1015,0)),$AH$22:$AH$25,0)),ISERROR(MATCH($E157,$AH$26:$AH$31,0)),ISERROR(MATCH($E157,$AH$22:$AH$25,0)))))</f>
        <v>0</v>
      </c>
      <c r="Y157" s="48" t="b">
        <f t="shared" si="11"/>
        <v>0</v>
      </c>
    </row>
    <row r="158" spans="1:25" ht="15.95" customHeight="1" x14ac:dyDescent="0.2">
      <c r="A158" s="1">
        <f t="shared" si="12"/>
        <v>153</v>
      </c>
      <c r="B158" s="257">
        <v>45459</v>
      </c>
      <c r="C158" s="50" t="s">
        <v>13</v>
      </c>
      <c r="D158" s="51" t="s">
        <v>17</v>
      </c>
      <c r="E158" s="42" t="str">
        <f>IF(COUNTBLANK($V158),"",IF($U158&lt;&gt;"","Ingresar Categoria!",IFERROR(INDEX(Activos!$C$6:$C$1015,MATCH($V158,Activos!$U$6:$U$1015,0)),IFERROR(INDEX($E$5:$E157,MATCH($V158,$U$5:$U157,0)),""))))</f>
        <v/>
      </c>
      <c r="F158" s="52"/>
      <c r="G158" s="51"/>
      <c r="H158" s="44"/>
      <c r="I158" s="53"/>
      <c r="J158" s="46"/>
      <c r="K158" s="46"/>
      <c r="L158" s="54"/>
      <c r="M158" s="54"/>
      <c r="N158" s="306" t="str">
        <f>IF(COUNTBLANK($V158),"",IFERROR(INDEX(Activos!$E$6:$E$1015,MATCH($V158,Activos!$U$6:$U$1015,0)),IFERROR(INDEX($N$5:$N157,MATCH($V158,$U$5:$U157,0)),"")))</f>
        <v/>
      </c>
      <c r="O158" s="256"/>
      <c r="P158" s="250"/>
      <c r="Q158" s="55">
        <v>0</v>
      </c>
      <c r="R158" s="48" t="b">
        <f>IF(COUNTBLANK($V158),FALSE,OR(IFERROR(MATCH(INDEX(Activos!$C$6:$C$1015,MATCH($V158,Activos!$U$6:$U$1015,0)),$AH$22:$AH$25,0),FALSE),IFERROR(MATCH(INDEX($E$5:$E157,MATCH($V158,$V$5:$V157,0)),$AH$22:$AH$25,0),FALSE)))</f>
        <v>0</v>
      </c>
      <c r="S158" s="48" t="b">
        <f>OR(IFERROR(MATCH($V158,Activos!$U$6:$U$1015,0),FALSE),IFERROR(MATCH($V158,$V$5:$V157,0),FALSE))</f>
        <v>1</v>
      </c>
      <c r="T158" s="48" t="str">
        <f t="shared" si="9"/>
        <v/>
      </c>
      <c r="U158" s="48" t="str">
        <f>IF(AND(ISERROR(MATCH($V158,Activos!$U$6:$U$1015,0)),ISERROR(MATCH($V158,$U$5:$U157,0))),$V158,"")</f>
        <v/>
      </c>
      <c r="V158" s="48" t="str">
        <f t="shared" si="10"/>
        <v/>
      </c>
      <c r="W158" s="48" t="b">
        <f>IF(OR(COUNTBLANK($E158),COUNTBLANK($V158)),FALSE,IF(ISERROR(MATCH($V158,Activos!$U$6:$U$1015,0)),FALSE,IF(ISERROR(MATCH(INDEX(Activos!$C$6:$C$1015,MATCH($V158,Activos!$U$6:$U$1015,0)),$AH$22:$AH$25,0)),ISERROR(MATCH($E158,$AH$26:$AH$31,0)),ISERROR(MATCH($E158,$AH$22:$AH$25,0)))))</f>
        <v>0</v>
      </c>
      <c r="X158" s="48" t="b">
        <f>IF(OR(COUNTBLANK($E158),COUNTBLANK($V158)),FALSE,IF(ISERROR(MATCH($V158,V$5:$V157,0)),FALSE,IF(ISERROR(MATCH(INDEX($E$6:$E$1015,MATCH($V158,$V$6:$V$1015,0)),$AH$22:$AH$25,0)),ISERROR(MATCH($E158,$AH$26:$AH$31,0)),ISERROR(MATCH($E158,$AH$22:$AH$25,0)))))</f>
        <v>0</v>
      </c>
      <c r="Y158" s="48" t="b">
        <f t="shared" si="11"/>
        <v>0</v>
      </c>
    </row>
    <row r="159" spans="1:25" ht="15.95" customHeight="1" x14ac:dyDescent="0.2">
      <c r="A159" s="1">
        <f t="shared" si="12"/>
        <v>154</v>
      </c>
      <c r="B159" s="257">
        <v>45459</v>
      </c>
      <c r="C159" s="50" t="s">
        <v>13</v>
      </c>
      <c r="D159" s="51" t="s">
        <v>17</v>
      </c>
      <c r="E159" s="42" t="str">
        <f>IF(COUNTBLANK($V159),"",IF($U159&lt;&gt;"","Ingresar Categoria!",IFERROR(INDEX(Activos!$C$6:$C$1015,MATCH($V159,Activos!$U$6:$U$1015,0)),IFERROR(INDEX($E$5:$E158,MATCH($V159,$U$5:$U158,0)),""))))</f>
        <v/>
      </c>
      <c r="F159" s="52"/>
      <c r="G159" s="51"/>
      <c r="H159" s="44"/>
      <c r="I159" s="53"/>
      <c r="J159" s="46"/>
      <c r="K159" s="46"/>
      <c r="L159" s="54"/>
      <c r="M159" s="54"/>
      <c r="N159" s="306" t="str">
        <f>IF(COUNTBLANK($V159),"",IFERROR(INDEX(Activos!$E$6:$E$1015,MATCH($V159,Activos!$U$6:$U$1015,0)),IFERROR(INDEX($N$5:$N158,MATCH($V159,$U$5:$U158,0)),"")))</f>
        <v/>
      </c>
      <c r="O159" s="256"/>
      <c r="P159" s="250"/>
      <c r="Q159" s="55">
        <v>0</v>
      </c>
      <c r="R159" s="48" t="b">
        <f>IF(COUNTBLANK($V159),FALSE,OR(IFERROR(MATCH(INDEX(Activos!$C$6:$C$1015,MATCH($V159,Activos!$U$6:$U$1015,0)),$AH$22:$AH$25,0),FALSE),IFERROR(MATCH(INDEX($E$5:$E158,MATCH($V159,$V$5:$V158,0)),$AH$22:$AH$25,0),FALSE)))</f>
        <v>0</v>
      </c>
      <c r="S159" s="48" t="b">
        <f>OR(IFERROR(MATCH($V159,Activos!$U$6:$U$1015,0),FALSE),IFERROR(MATCH($V159,$V$5:$V158,0),FALSE))</f>
        <v>1</v>
      </c>
      <c r="T159" s="48" t="str">
        <f t="shared" si="9"/>
        <v/>
      </c>
      <c r="U159" s="48" t="str">
        <f>IF(AND(ISERROR(MATCH($V159,Activos!$U$6:$U$1015,0)),ISERROR(MATCH($V159,$U$5:$U158,0))),$V159,"")</f>
        <v/>
      </c>
      <c r="V159" s="48" t="str">
        <f t="shared" si="10"/>
        <v/>
      </c>
      <c r="W159" s="48" t="b">
        <f>IF(OR(COUNTBLANK($E159),COUNTBLANK($V159)),FALSE,IF(ISERROR(MATCH($V159,Activos!$U$6:$U$1015,0)),FALSE,IF(ISERROR(MATCH(INDEX(Activos!$C$6:$C$1015,MATCH($V159,Activos!$U$6:$U$1015,0)),$AH$22:$AH$25,0)),ISERROR(MATCH($E159,$AH$26:$AH$31,0)),ISERROR(MATCH($E159,$AH$22:$AH$25,0)))))</f>
        <v>0</v>
      </c>
      <c r="X159" s="48" t="b">
        <f>IF(OR(COUNTBLANK($E159),COUNTBLANK($V159)),FALSE,IF(ISERROR(MATCH($V159,V$5:$V158,0)),FALSE,IF(ISERROR(MATCH(INDEX($E$6:$E$1015,MATCH($V159,$V$6:$V$1015,0)),$AH$22:$AH$25,0)),ISERROR(MATCH($E159,$AH$26:$AH$31,0)),ISERROR(MATCH($E159,$AH$22:$AH$25,0)))))</f>
        <v>0</v>
      </c>
      <c r="Y159" s="48" t="b">
        <f t="shared" si="11"/>
        <v>0</v>
      </c>
    </row>
    <row r="160" spans="1:25" ht="15.95" customHeight="1" x14ac:dyDescent="0.2">
      <c r="A160" s="1">
        <f t="shared" si="12"/>
        <v>155</v>
      </c>
      <c r="B160" s="257">
        <v>45459</v>
      </c>
      <c r="C160" s="50" t="s">
        <v>13</v>
      </c>
      <c r="D160" s="51" t="s">
        <v>17</v>
      </c>
      <c r="E160" s="42" t="str">
        <f>IF(COUNTBLANK($V160),"",IF($U160&lt;&gt;"","Ingresar Categoria!",IFERROR(INDEX(Activos!$C$6:$C$1015,MATCH($V160,Activos!$U$6:$U$1015,0)),IFERROR(INDEX($E$5:$E159,MATCH($V160,$U$5:$U159,0)),""))))</f>
        <v/>
      </c>
      <c r="F160" s="52"/>
      <c r="G160" s="51"/>
      <c r="H160" s="44"/>
      <c r="I160" s="53"/>
      <c r="J160" s="46"/>
      <c r="K160" s="46"/>
      <c r="L160" s="54"/>
      <c r="M160" s="54"/>
      <c r="N160" s="306" t="str">
        <f>IF(COUNTBLANK($V160),"",IFERROR(INDEX(Activos!$E$6:$E$1015,MATCH($V160,Activos!$U$6:$U$1015,0)),IFERROR(INDEX($N$5:$N159,MATCH($V160,$U$5:$U159,0)),"")))</f>
        <v/>
      </c>
      <c r="O160" s="256"/>
      <c r="P160" s="250"/>
      <c r="Q160" s="55">
        <v>0</v>
      </c>
      <c r="R160" s="48" t="b">
        <f>IF(COUNTBLANK($V160),FALSE,OR(IFERROR(MATCH(INDEX(Activos!$C$6:$C$1015,MATCH($V160,Activos!$U$6:$U$1015,0)),$AH$22:$AH$25,0),FALSE),IFERROR(MATCH(INDEX($E$5:$E159,MATCH($V160,$V$5:$V159,0)),$AH$22:$AH$25,0),FALSE)))</f>
        <v>0</v>
      </c>
      <c r="S160" s="48" t="b">
        <f>OR(IFERROR(MATCH($V160,Activos!$U$6:$U$1015,0),FALSE),IFERROR(MATCH($V160,$V$5:$V159,0),FALSE))</f>
        <v>1</v>
      </c>
      <c r="T160" s="48" t="str">
        <f t="shared" si="9"/>
        <v/>
      </c>
      <c r="U160" s="48" t="str">
        <f>IF(AND(ISERROR(MATCH($V160,Activos!$U$6:$U$1015,0)),ISERROR(MATCH($V160,$U$5:$U159,0))),$V160,"")</f>
        <v/>
      </c>
      <c r="V160" s="48" t="str">
        <f t="shared" si="10"/>
        <v/>
      </c>
      <c r="W160" s="48" t="b">
        <f>IF(OR(COUNTBLANK($E160),COUNTBLANK($V160)),FALSE,IF(ISERROR(MATCH($V160,Activos!$U$6:$U$1015,0)),FALSE,IF(ISERROR(MATCH(INDEX(Activos!$C$6:$C$1015,MATCH($V160,Activos!$U$6:$U$1015,0)),$AH$22:$AH$25,0)),ISERROR(MATCH($E160,$AH$26:$AH$31,0)),ISERROR(MATCH($E160,$AH$22:$AH$25,0)))))</f>
        <v>0</v>
      </c>
      <c r="X160" s="48" t="b">
        <f>IF(OR(COUNTBLANK($E160),COUNTBLANK($V160)),FALSE,IF(ISERROR(MATCH($V160,V$5:$V159,0)),FALSE,IF(ISERROR(MATCH(INDEX($E$6:$E$1015,MATCH($V160,$V$6:$V$1015,0)),$AH$22:$AH$25,0)),ISERROR(MATCH($E160,$AH$26:$AH$31,0)),ISERROR(MATCH($E160,$AH$22:$AH$25,0)))))</f>
        <v>0</v>
      </c>
      <c r="Y160" s="48" t="b">
        <f t="shared" si="11"/>
        <v>0</v>
      </c>
    </row>
    <row r="161" spans="1:25" ht="15.95" customHeight="1" x14ac:dyDescent="0.2">
      <c r="A161" s="1">
        <f t="shared" si="12"/>
        <v>156</v>
      </c>
      <c r="B161" s="257">
        <v>45459</v>
      </c>
      <c r="C161" s="50" t="s">
        <v>13</v>
      </c>
      <c r="D161" s="51" t="s">
        <v>17</v>
      </c>
      <c r="E161" s="42" t="str">
        <f>IF(COUNTBLANK($V161),"",IF($U161&lt;&gt;"","Ingresar Categoria!",IFERROR(INDEX(Activos!$C$6:$C$1015,MATCH($V161,Activos!$U$6:$U$1015,0)),IFERROR(INDEX($E$5:$E160,MATCH($V161,$U$5:$U160,0)),""))))</f>
        <v/>
      </c>
      <c r="F161" s="52"/>
      <c r="G161" s="51"/>
      <c r="H161" s="44"/>
      <c r="I161" s="53"/>
      <c r="J161" s="46"/>
      <c r="K161" s="46"/>
      <c r="L161" s="54"/>
      <c r="M161" s="54"/>
      <c r="N161" s="306" t="str">
        <f>IF(COUNTBLANK($V161),"",IFERROR(INDEX(Activos!$E$6:$E$1015,MATCH($V161,Activos!$U$6:$U$1015,0)),IFERROR(INDEX($N$5:$N160,MATCH($V161,$U$5:$U160,0)),"")))</f>
        <v/>
      </c>
      <c r="O161" s="256"/>
      <c r="P161" s="250"/>
      <c r="Q161" s="55">
        <v>0</v>
      </c>
      <c r="R161" s="48" t="b">
        <f>IF(COUNTBLANK($V161),FALSE,OR(IFERROR(MATCH(INDEX(Activos!$C$6:$C$1015,MATCH($V161,Activos!$U$6:$U$1015,0)),$AH$22:$AH$25,0),FALSE),IFERROR(MATCH(INDEX($E$5:$E160,MATCH($V161,$V$5:$V160,0)),$AH$22:$AH$25,0),FALSE)))</f>
        <v>0</v>
      </c>
      <c r="S161" s="48" t="b">
        <f>OR(IFERROR(MATCH($V161,Activos!$U$6:$U$1015,0),FALSE),IFERROR(MATCH($V161,$V$5:$V160,0),FALSE))</f>
        <v>1</v>
      </c>
      <c r="T161" s="48" t="str">
        <f t="shared" si="9"/>
        <v/>
      </c>
      <c r="U161" s="48" t="str">
        <f>IF(AND(ISERROR(MATCH($V161,Activos!$U$6:$U$1015,0)),ISERROR(MATCH($V161,$U$5:$U160,0))),$V161,"")</f>
        <v/>
      </c>
      <c r="V161" s="48" t="str">
        <f t="shared" si="10"/>
        <v/>
      </c>
      <c r="W161" s="48" t="b">
        <f>IF(OR(COUNTBLANK($E161),COUNTBLANK($V161)),FALSE,IF(ISERROR(MATCH($V161,Activos!$U$6:$U$1015,0)),FALSE,IF(ISERROR(MATCH(INDEX(Activos!$C$6:$C$1015,MATCH($V161,Activos!$U$6:$U$1015,0)),$AH$22:$AH$25,0)),ISERROR(MATCH($E161,$AH$26:$AH$31,0)),ISERROR(MATCH($E161,$AH$22:$AH$25,0)))))</f>
        <v>0</v>
      </c>
      <c r="X161" s="48" t="b">
        <f>IF(OR(COUNTBLANK($E161),COUNTBLANK($V161)),FALSE,IF(ISERROR(MATCH($V161,V$5:$V160,0)),FALSE,IF(ISERROR(MATCH(INDEX($E$6:$E$1015,MATCH($V161,$V$6:$V$1015,0)),$AH$22:$AH$25,0)),ISERROR(MATCH($E161,$AH$26:$AH$31,0)),ISERROR(MATCH($E161,$AH$22:$AH$25,0)))))</f>
        <v>0</v>
      </c>
      <c r="Y161" s="48" t="b">
        <f t="shared" si="11"/>
        <v>0</v>
      </c>
    </row>
    <row r="162" spans="1:25" ht="15.95" customHeight="1" x14ac:dyDescent="0.2">
      <c r="A162" s="1">
        <f t="shared" si="12"/>
        <v>157</v>
      </c>
      <c r="B162" s="257">
        <v>45459</v>
      </c>
      <c r="C162" s="50" t="s">
        <v>13</v>
      </c>
      <c r="D162" s="51" t="s">
        <v>17</v>
      </c>
      <c r="E162" s="42" t="str">
        <f>IF(COUNTBLANK($V162),"",IF($U162&lt;&gt;"","Ingresar Categoria!",IFERROR(INDEX(Activos!$C$6:$C$1015,MATCH($V162,Activos!$U$6:$U$1015,0)),IFERROR(INDEX($E$5:$E161,MATCH($V162,$U$5:$U161,0)),""))))</f>
        <v/>
      </c>
      <c r="F162" s="52"/>
      <c r="G162" s="51"/>
      <c r="H162" s="44"/>
      <c r="I162" s="53"/>
      <c r="J162" s="46"/>
      <c r="K162" s="46"/>
      <c r="L162" s="54"/>
      <c r="M162" s="54"/>
      <c r="N162" s="306" t="str">
        <f>IF(COUNTBLANK($V162),"",IFERROR(INDEX(Activos!$E$6:$E$1015,MATCH($V162,Activos!$U$6:$U$1015,0)),IFERROR(INDEX($N$5:$N161,MATCH($V162,$U$5:$U161,0)),"")))</f>
        <v/>
      </c>
      <c r="O162" s="256"/>
      <c r="P162" s="250"/>
      <c r="Q162" s="55">
        <v>0</v>
      </c>
      <c r="R162" s="48" t="b">
        <f>IF(COUNTBLANK($V162),FALSE,OR(IFERROR(MATCH(INDEX(Activos!$C$6:$C$1015,MATCH($V162,Activos!$U$6:$U$1015,0)),$AH$22:$AH$25,0),FALSE),IFERROR(MATCH(INDEX($E$5:$E161,MATCH($V162,$V$5:$V161,0)),$AH$22:$AH$25,0),FALSE)))</f>
        <v>0</v>
      </c>
      <c r="S162" s="48" t="b">
        <f>OR(IFERROR(MATCH($V162,Activos!$U$6:$U$1015,0),FALSE),IFERROR(MATCH($V162,$V$5:$V161,0),FALSE))</f>
        <v>1</v>
      </c>
      <c r="T162" s="48" t="str">
        <f t="shared" si="9"/>
        <v/>
      </c>
      <c r="U162" s="48" t="str">
        <f>IF(AND(ISERROR(MATCH($V162,Activos!$U$6:$U$1015,0)),ISERROR(MATCH($V162,$U$5:$U161,0))),$V162,"")</f>
        <v/>
      </c>
      <c r="V162" s="48" t="str">
        <f t="shared" si="10"/>
        <v/>
      </c>
      <c r="W162" s="48" t="b">
        <f>IF(OR(COUNTBLANK($E162),COUNTBLANK($V162)),FALSE,IF(ISERROR(MATCH($V162,Activos!$U$6:$U$1015,0)),FALSE,IF(ISERROR(MATCH(INDEX(Activos!$C$6:$C$1015,MATCH($V162,Activos!$U$6:$U$1015,0)),$AH$22:$AH$25,0)),ISERROR(MATCH($E162,$AH$26:$AH$31,0)),ISERROR(MATCH($E162,$AH$22:$AH$25,0)))))</f>
        <v>0</v>
      </c>
      <c r="X162" s="48" t="b">
        <f>IF(OR(COUNTBLANK($E162),COUNTBLANK($V162)),FALSE,IF(ISERROR(MATCH($V162,V$5:$V161,0)),FALSE,IF(ISERROR(MATCH(INDEX($E$6:$E$1015,MATCH($V162,$V$6:$V$1015,0)),$AH$22:$AH$25,0)),ISERROR(MATCH($E162,$AH$26:$AH$31,0)),ISERROR(MATCH($E162,$AH$22:$AH$25,0)))))</f>
        <v>0</v>
      </c>
      <c r="Y162" s="48" t="b">
        <f t="shared" si="11"/>
        <v>0</v>
      </c>
    </row>
    <row r="163" spans="1:25" ht="15.95" customHeight="1" x14ac:dyDescent="0.2">
      <c r="A163" s="1">
        <f t="shared" si="12"/>
        <v>158</v>
      </c>
      <c r="B163" s="257">
        <v>45459</v>
      </c>
      <c r="C163" s="50" t="s">
        <v>13</v>
      </c>
      <c r="D163" s="51" t="s">
        <v>17</v>
      </c>
      <c r="E163" s="42" t="str">
        <f>IF(COUNTBLANK($V163),"",IF($U163&lt;&gt;"","Ingresar Categoria!",IFERROR(INDEX(Activos!$C$6:$C$1015,MATCH($V163,Activos!$U$6:$U$1015,0)),IFERROR(INDEX($E$5:$E162,MATCH($V163,$U$5:$U162,0)),""))))</f>
        <v/>
      </c>
      <c r="F163" s="52"/>
      <c r="G163" s="51"/>
      <c r="H163" s="44"/>
      <c r="I163" s="53"/>
      <c r="J163" s="46"/>
      <c r="K163" s="46"/>
      <c r="L163" s="54"/>
      <c r="M163" s="54"/>
      <c r="N163" s="306" t="str">
        <f>IF(COUNTBLANK($V163),"",IFERROR(INDEX(Activos!$E$6:$E$1015,MATCH($V163,Activos!$U$6:$U$1015,0)),IFERROR(INDEX($N$5:$N162,MATCH($V163,$U$5:$U162,0)),"")))</f>
        <v/>
      </c>
      <c r="O163" s="256"/>
      <c r="P163" s="250"/>
      <c r="Q163" s="55">
        <v>0</v>
      </c>
      <c r="R163" s="48" t="b">
        <f>IF(COUNTBLANK($V163),FALSE,OR(IFERROR(MATCH(INDEX(Activos!$C$6:$C$1015,MATCH($V163,Activos!$U$6:$U$1015,0)),$AH$22:$AH$25,0),FALSE),IFERROR(MATCH(INDEX($E$5:$E162,MATCH($V163,$V$5:$V162,0)),$AH$22:$AH$25,0),FALSE)))</f>
        <v>0</v>
      </c>
      <c r="S163" s="48" t="b">
        <f>OR(IFERROR(MATCH($V163,Activos!$U$6:$U$1015,0),FALSE),IFERROR(MATCH($V163,$V$5:$V162,0),FALSE))</f>
        <v>1</v>
      </c>
      <c r="T163" s="48" t="str">
        <f t="shared" si="9"/>
        <v/>
      </c>
      <c r="U163" s="48" t="str">
        <f>IF(AND(ISERROR(MATCH($V163,Activos!$U$6:$U$1015,0)),ISERROR(MATCH($V163,$U$5:$U162,0))),$V163,"")</f>
        <v/>
      </c>
      <c r="V163" s="48" t="str">
        <f t="shared" si="10"/>
        <v/>
      </c>
      <c r="W163" s="48" t="b">
        <f>IF(OR(COUNTBLANK($E163),COUNTBLANK($V163)),FALSE,IF(ISERROR(MATCH($V163,Activos!$U$6:$U$1015,0)),FALSE,IF(ISERROR(MATCH(INDEX(Activos!$C$6:$C$1015,MATCH($V163,Activos!$U$6:$U$1015,0)),$AH$22:$AH$25,0)),ISERROR(MATCH($E163,$AH$26:$AH$31,0)),ISERROR(MATCH($E163,$AH$22:$AH$25,0)))))</f>
        <v>0</v>
      </c>
      <c r="X163" s="48" t="b">
        <f>IF(OR(COUNTBLANK($E163),COUNTBLANK($V163)),FALSE,IF(ISERROR(MATCH($V163,V$5:$V162,0)),FALSE,IF(ISERROR(MATCH(INDEX($E$6:$E$1015,MATCH($V163,$V$6:$V$1015,0)),$AH$22:$AH$25,0)),ISERROR(MATCH($E163,$AH$26:$AH$31,0)),ISERROR(MATCH($E163,$AH$22:$AH$25,0)))))</f>
        <v>0</v>
      </c>
      <c r="Y163" s="48" t="b">
        <f t="shared" si="11"/>
        <v>0</v>
      </c>
    </row>
    <row r="164" spans="1:25" ht="15.95" customHeight="1" x14ac:dyDescent="0.2">
      <c r="A164" s="1">
        <f t="shared" si="12"/>
        <v>159</v>
      </c>
      <c r="B164" s="257">
        <v>45459</v>
      </c>
      <c r="C164" s="50" t="s">
        <v>13</v>
      </c>
      <c r="D164" s="51" t="s">
        <v>17</v>
      </c>
      <c r="E164" s="42" t="str">
        <f>IF(COUNTBLANK($V164),"",IF($U164&lt;&gt;"","Ingresar Categoria!",IFERROR(INDEX(Activos!$C$6:$C$1015,MATCH($V164,Activos!$U$6:$U$1015,0)),IFERROR(INDEX($E$5:$E163,MATCH($V164,$U$5:$U163,0)),""))))</f>
        <v/>
      </c>
      <c r="F164" s="52"/>
      <c r="G164" s="51"/>
      <c r="H164" s="44"/>
      <c r="I164" s="53"/>
      <c r="J164" s="46"/>
      <c r="K164" s="46"/>
      <c r="L164" s="54"/>
      <c r="M164" s="54"/>
      <c r="N164" s="306" t="str">
        <f>IF(COUNTBLANK($V164),"",IFERROR(INDEX(Activos!$E$6:$E$1015,MATCH($V164,Activos!$U$6:$U$1015,0)),IFERROR(INDEX($N$5:$N163,MATCH($V164,$U$5:$U163,0)),"")))</f>
        <v/>
      </c>
      <c r="O164" s="256"/>
      <c r="P164" s="250"/>
      <c r="Q164" s="55">
        <v>0</v>
      </c>
      <c r="R164" s="48" t="b">
        <f>IF(COUNTBLANK($V164),FALSE,OR(IFERROR(MATCH(INDEX(Activos!$C$6:$C$1015,MATCH($V164,Activos!$U$6:$U$1015,0)),$AH$22:$AH$25,0),FALSE),IFERROR(MATCH(INDEX($E$5:$E163,MATCH($V164,$V$5:$V163,0)),$AH$22:$AH$25,0),FALSE)))</f>
        <v>0</v>
      </c>
      <c r="S164" s="48" t="b">
        <f>OR(IFERROR(MATCH($V164,Activos!$U$6:$U$1015,0),FALSE),IFERROR(MATCH($V164,$V$5:$V163,0),FALSE))</f>
        <v>1</v>
      </c>
      <c r="T164" s="48" t="str">
        <f t="shared" si="9"/>
        <v/>
      </c>
      <c r="U164" s="48" t="str">
        <f>IF(AND(ISERROR(MATCH($V164,Activos!$U$6:$U$1015,0)),ISERROR(MATCH($V164,$U$5:$U163,0))),$V164,"")</f>
        <v/>
      </c>
      <c r="V164" s="48" t="str">
        <f t="shared" si="10"/>
        <v/>
      </c>
      <c r="W164" s="48" t="b">
        <f>IF(OR(COUNTBLANK($E164),COUNTBLANK($V164)),FALSE,IF(ISERROR(MATCH($V164,Activos!$U$6:$U$1015,0)),FALSE,IF(ISERROR(MATCH(INDEX(Activos!$C$6:$C$1015,MATCH($V164,Activos!$U$6:$U$1015,0)),$AH$22:$AH$25,0)),ISERROR(MATCH($E164,$AH$26:$AH$31,0)),ISERROR(MATCH($E164,$AH$22:$AH$25,0)))))</f>
        <v>0</v>
      </c>
      <c r="X164" s="48" t="b">
        <f>IF(OR(COUNTBLANK($E164),COUNTBLANK($V164)),FALSE,IF(ISERROR(MATCH($V164,V$5:$V163,0)),FALSE,IF(ISERROR(MATCH(INDEX($E$6:$E$1015,MATCH($V164,$V$6:$V$1015,0)),$AH$22:$AH$25,0)),ISERROR(MATCH($E164,$AH$26:$AH$31,0)),ISERROR(MATCH($E164,$AH$22:$AH$25,0)))))</f>
        <v>0</v>
      </c>
      <c r="Y164" s="48" t="b">
        <f t="shared" si="11"/>
        <v>0</v>
      </c>
    </row>
    <row r="165" spans="1:25" ht="15.95" customHeight="1" x14ac:dyDescent="0.2">
      <c r="A165" s="1">
        <f t="shared" si="12"/>
        <v>160</v>
      </c>
      <c r="B165" s="257">
        <v>45459</v>
      </c>
      <c r="C165" s="50" t="s">
        <v>13</v>
      </c>
      <c r="D165" s="51" t="s">
        <v>17</v>
      </c>
      <c r="E165" s="42" t="str">
        <f>IF(COUNTBLANK($V165),"",IF($U165&lt;&gt;"","Ingresar Categoria!",IFERROR(INDEX(Activos!$C$6:$C$1015,MATCH($V165,Activos!$U$6:$U$1015,0)),IFERROR(INDEX($E$5:$E164,MATCH($V165,$U$5:$U164,0)),""))))</f>
        <v/>
      </c>
      <c r="F165" s="52"/>
      <c r="G165" s="51"/>
      <c r="H165" s="44"/>
      <c r="I165" s="53"/>
      <c r="J165" s="46"/>
      <c r="K165" s="46"/>
      <c r="L165" s="54"/>
      <c r="M165" s="54"/>
      <c r="N165" s="306" t="str">
        <f>IF(COUNTBLANK($V165),"",IFERROR(INDEX(Activos!$E$6:$E$1015,MATCH($V165,Activos!$U$6:$U$1015,0)),IFERROR(INDEX($N$5:$N164,MATCH($V165,$U$5:$U164,0)),"")))</f>
        <v/>
      </c>
      <c r="O165" s="256"/>
      <c r="P165" s="250"/>
      <c r="Q165" s="55">
        <v>0</v>
      </c>
      <c r="R165" s="48" t="b">
        <f>IF(COUNTBLANK($V165),FALSE,OR(IFERROR(MATCH(INDEX(Activos!$C$6:$C$1015,MATCH($V165,Activos!$U$6:$U$1015,0)),$AH$22:$AH$25,0),FALSE),IFERROR(MATCH(INDEX($E$5:$E164,MATCH($V165,$V$5:$V164,0)),$AH$22:$AH$25,0),FALSE)))</f>
        <v>0</v>
      </c>
      <c r="S165" s="48" t="b">
        <f>OR(IFERROR(MATCH($V165,Activos!$U$6:$U$1015,0),FALSE),IFERROR(MATCH($V165,$V$5:$V164,0),FALSE))</f>
        <v>1</v>
      </c>
      <c r="T165" s="48" t="str">
        <f t="shared" si="9"/>
        <v/>
      </c>
      <c r="U165" s="48" t="str">
        <f>IF(AND(ISERROR(MATCH($V165,Activos!$U$6:$U$1015,0)),ISERROR(MATCH($V165,$U$5:$U164,0))),$V165,"")</f>
        <v/>
      </c>
      <c r="V165" s="48" t="str">
        <f t="shared" si="10"/>
        <v/>
      </c>
      <c r="W165" s="48" t="b">
        <f>IF(OR(COUNTBLANK($E165),COUNTBLANK($V165)),FALSE,IF(ISERROR(MATCH($V165,Activos!$U$6:$U$1015,0)),FALSE,IF(ISERROR(MATCH(INDEX(Activos!$C$6:$C$1015,MATCH($V165,Activos!$U$6:$U$1015,0)),$AH$22:$AH$25,0)),ISERROR(MATCH($E165,$AH$26:$AH$31,0)),ISERROR(MATCH($E165,$AH$22:$AH$25,0)))))</f>
        <v>0</v>
      </c>
      <c r="X165" s="48" t="b">
        <f>IF(OR(COUNTBLANK($E165),COUNTBLANK($V165)),FALSE,IF(ISERROR(MATCH($V165,V$5:$V164,0)),FALSE,IF(ISERROR(MATCH(INDEX($E$6:$E$1015,MATCH($V165,$V$6:$V$1015,0)),$AH$22:$AH$25,0)),ISERROR(MATCH($E165,$AH$26:$AH$31,0)),ISERROR(MATCH($E165,$AH$22:$AH$25,0)))))</f>
        <v>0</v>
      </c>
      <c r="Y165" s="48" t="b">
        <f t="shared" si="11"/>
        <v>0</v>
      </c>
    </row>
    <row r="166" spans="1:25" ht="15.95" customHeight="1" x14ac:dyDescent="0.2">
      <c r="A166" s="1">
        <f t="shared" si="12"/>
        <v>161</v>
      </c>
      <c r="B166" s="257">
        <v>45459</v>
      </c>
      <c r="C166" s="50" t="s">
        <v>13</v>
      </c>
      <c r="D166" s="51" t="s">
        <v>17</v>
      </c>
      <c r="E166" s="42" t="str">
        <f>IF(COUNTBLANK($V166),"",IF($U166&lt;&gt;"","Ingresar Categoria!",IFERROR(INDEX(Activos!$C$6:$C$1015,MATCH($V166,Activos!$U$6:$U$1015,0)),IFERROR(INDEX($E$5:$E165,MATCH($V166,$U$5:$U165,0)),""))))</f>
        <v/>
      </c>
      <c r="F166" s="52"/>
      <c r="G166" s="51"/>
      <c r="H166" s="44"/>
      <c r="I166" s="53"/>
      <c r="J166" s="46"/>
      <c r="K166" s="46"/>
      <c r="L166" s="54"/>
      <c r="M166" s="54"/>
      <c r="N166" s="306" t="str">
        <f>IF(COUNTBLANK($V166),"",IFERROR(INDEX(Activos!$E$6:$E$1015,MATCH($V166,Activos!$U$6:$U$1015,0)),IFERROR(INDEX($N$5:$N165,MATCH($V166,$U$5:$U165,0)),"")))</f>
        <v/>
      </c>
      <c r="O166" s="256"/>
      <c r="P166" s="250"/>
      <c r="Q166" s="55">
        <v>0</v>
      </c>
      <c r="R166" s="48" t="b">
        <f>IF(COUNTBLANK($V166),FALSE,OR(IFERROR(MATCH(INDEX(Activos!$C$6:$C$1015,MATCH($V166,Activos!$U$6:$U$1015,0)),$AH$22:$AH$25,0),FALSE),IFERROR(MATCH(INDEX($E$5:$E165,MATCH($V166,$V$5:$V165,0)),$AH$22:$AH$25,0),FALSE)))</f>
        <v>0</v>
      </c>
      <c r="S166" s="48" t="b">
        <f>OR(IFERROR(MATCH($V166,Activos!$U$6:$U$1015,0),FALSE),IFERROR(MATCH($V166,$V$5:$V165,0),FALSE))</f>
        <v>1</v>
      </c>
      <c r="T166" s="48" t="str">
        <f t="shared" si="9"/>
        <v/>
      </c>
      <c r="U166" s="48" t="str">
        <f>IF(AND(ISERROR(MATCH($V166,Activos!$U$6:$U$1015,0)),ISERROR(MATCH($V166,$U$5:$U165,0))),$V166,"")</f>
        <v/>
      </c>
      <c r="V166" s="48" t="str">
        <f t="shared" si="10"/>
        <v/>
      </c>
      <c r="W166" s="48" t="b">
        <f>IF(OR(COUNTBLANK($E166),COUNTBLANK($V166)),FALSE,IF(ISERROR(MATCH($V166,Activos!$U$6:$U$1015,0)),FALSE,IF(ISERROR(MATCH(INDEX(Activos!$C$6:$C$1015,MATCH($V166,Activos!$U$6:$U$1015,0)),$AH$22:$AH$25,0)),ISERROR(MATCH($E166,$AH$26:$AH$31,0)),ISERROR(MATCH($E166,$AH$22:$AH$25,0)))))</f>
        <v>0</v>
      </c>
      <c r="X166" s="48" t="b">
        <f>IF(OR(COUNTBLANK($E166),COUNTBLANK($V166)),FALSE,IF(ISERROR(MATCH($V166,V$5:$V165,0)),FALSE,IF(ISERROR(MATCH(INDEX($E$6:$E$1015,MATCH($V166,$V$6:$V$1015,0)),$AH$22:$AH$25,0)),ISERROR(MATCH($E166,$AH$26:$AH$31,0)),ISERROR(MATCH($E166,$AH$22:$AH$25,0)))))</f>
        <v>0</v>
      </c>
      <c r="Y166" s="48" t="b">
        <f t="shared" si="11"/>
        <v>0</v>
      </c>
    </row>
    <row r="167" spans="1:25" ht="15.95" customHeight="1" x14ac:dyDescent="0.2">
      <c r="A167" s="1">
        <f t="shared" si="12"/>
        <v>162</v>
      </c>
      <c r="B167" s="257">
        <v>45459</v>
      </c>
      <c r="C167" s="50" t="s">
        <v>13</v>
      </c>
      <c r="D167" s="51" t="s">
        <v>17</v>
      </c>
      <c r="E167" s="42" t="str">
        <f>IF(COUNTBLANK($V167),"",IF($U167&lt;&gt;"","Ingresar Categoria!",IFERROR(INDEX(Activos!$C$6:$C$1015,MATCH($V167,Activos!$U$6:$U$1015,0)),IFERROR(INDEX($E$5:$E166,MATCH($V167,$U$5:$U166,0)),""))))</f>
        <v/>
      </c>
      <c r="F167" s="52"/>
      <c r="G167" s="51"/>
      <c r="H167" s="44"/>
      <c r="I167" s="53"/>
      <c r="J167" s="46"/>
      <c r="K167" s="46"/>
      <c r="L167" s="54"/>
      <c r="M167" s="54"/>
      <c r="N167" s="306" t="str">
        <f>IF(COUNTBLANK($V167),"",IFERROR(INDEX(Activos!$E$6:$E$1015,MATCH($V167,Activos!$U$6:$U$1015,0)),IFERROR(INDEX($N$5:$N166,MATCH($V167,$U$5:$U166,0)),"")))</f>
        <v/>
      </c>
      <c r="O167" s="256"/>
      <c r="P167" s="250"/>
      <c r="Q167" s="55">
        <v>0</v>
      </c>
      <c r="R167" s="48" t="b">
        <f>IF(COUNTBLANK($V167),FALSE,OR(IFERROR(MATCH(INDEX(Activos!$C$6:$C$1015,MATCH($V167,Activos!$U$6:$U$1015,0)),$AH$22:$AH$25,0),FALSE),IFERROR(MATCH(INDEX($E$5:$E166,MATCH($V167,$V$5:$V166,0)),$AH$22:$AH$25,0),FALSE)))</f>
        <v>0</v>
      </c>
      <c r="S167" s="48" t="b">
        <f>OR(IFERROR(MATCH($V167,Activos!$U$6:$U$1015,0),FALSE),IFERROR(MATCH($V167,$V$5:$V166,0),FALSE))</f>
        <v>1</v>
      </c>
      <c r="T167" s="48" t="str">
        <f t="shared" si="9"/>
        <v/>
      </c>
      <c r="U167" s="48" t="str">
        <f>IF(AND(ISERROR(MATCH($V167,Activos!$U$6:$U$1015,0)),ISERROR(MATCH($V167,$U$5:$U166,0))),$V167,"")</f>
        <v/>
      </c>
      <c r="V167" s="48" t="str">
        <f t="shared" ref="V167:V198" si="13">TEXT(TRIM(CLEAN($F167)),"??????")</f>
        <v/>
      </c>
      <c r="W167" s="48" t="b">
        <f>IF(OR(COUNTBLANK($E167),COUNTBLANK($V167)),FALSE,IF(ISERROR(MATCH($V167,Activos!$U$6:$U$1015,0)),FALSE,IF(ISERROR(MATCH(INDEX(Activos!$C$6:$C$1015,MATCH($V167,Activos!$U$6:$U$1015,0)),$AH$22:$AH$25,0)),ISERROR(MATCH($E167,$AH$26:$AH$31,0)),ISERROR(MATCH($E167,$AH$22:$AH$25,0)))))</f>
        <v>0</v>
      </c>
      <c r="X167" s="48" t="b">
        <f>IF(OR(COUNTBLANK($E167),COUNTBLANK($V167)),FALSE,IF(ISERROR(MATCH($V167,V$5:$V166,0)),FALSE,IF(ISERROR(MATCH(INDEX($E$6:$E$1015,MATCH($V167,$V$6:$V$1015,0)),$AH$22:$AH$25,0)),ISERROR(MATCH($E167,$AH$26:$AH$31,0)),ISERROR(MATCH($E167,$AH$22:$AH$25,0)))))</f>
        <v>0</v>
      </c>
      <c r="Y167" s="48" t="b">
        <f t="shared" si="11"/>
        <v>0</v>
      </c>
    </row>
    <row r="168" spans="1:25" s="7" customFormat="1" ht="15.95" customHeight="1" x14ac:dyDescent="0.25">
      <c r="A168" s="1">
        <f t="shared" si="12"/>
        <v>163</v>
      </c>
      <c r="B168" s="257">
        <v>45459</v>
      </c>
      <c r="C168" s="50" t="s">
        <v>13</v>
      </c>
      <c r="D168" s="51" t="s">
        <v>17</v>
      </c>
      <c r="E168" s="42" t="str">
        <f>IF(COUNTBLANK($V168),"",IF($U168&lt;&gt;"","Ingresar Categoria!",IFERROR(INDEX(Activos!$C$6:$C$1015,MATCH($V168,Activos!$U$6:$U$1015,0)),IFERROR(INDEX($E$5:$E167,MATCH($V168,$U$5:$U167,0)),""))))</f>
        <v/>
      </c>
      <c r="F168" s="52"/>
      <c r="G168" s="51"/>
      <c r="H168" s="44"/>
      <c r="I168" s="53"/>
      <c r="J168" s="46"/>
      <c r="K168" s="46"/>
      <c r="L168" s="54"/>
      <c r="M168" s="54"/>
      <c r="N168" s="306" t="str">
        <f>IF(COUNTBLANK($V168),"",IFERROR(INDEX(Activos!$E$6:$E$1015,MATCH($V168,Activos!$U$6:$U$1015,0)),IFERROR(INDEX($N$5:$N167,MATCH($V168,$U$5:$U167,0)),"")))</f>
        <v/>
      </c>
      <c r="O168" s="256"/>
      <c r="P168" s="250"/>
      <c r="Q168" s="55">
        <v>0</v>
      </c>
      <c r="R168" s="48" t="b">
        <f>IF(COUNTBLANK($V168),FALSE,OR(IFERROR(MATCH(INDEX(Activos!$C$6:$C$1015,MATCH($V168,Activos!$U$6:$U$1015,0)),$AH$22:$AH$25,0),FALSE),IFERROR(MATCH(INDEX($E$5:$E167,MATCH($V168,$V$5:$V167,0)),$AH$22:$AH$25,0),FALSE)))</f>
        <v>0</v>
      </c>
      <c r="S168" s="48" t="b">
        <f>OR(IFERROR(MATCH($V168,Activos!$U$6:$U$1015,0),FALSE),IFERROR(MATCH($V168,$V$5:$V167,0),FALSE))</f>
        <v>1</v>
      </c>
      <c r="T168" s="48" t="str">
        <f t="shared" si="9"/>
        <v/>
      </c>
      <c r="U168" s="48" t="str">
        <f>IF(AND(ISERROR(MATCH($V168,Activos!$U$6:$U$1015,0)),ISERROR(MATCH($V168,$U$5:$U167,0))),$V168,"")</f>
        <v/>
      </c>
      <c r="V168" s="48" t="str">
        <f t="shared" si="13"/>
        <v/>
      </c>
      <c r="W168" s="48" t="b">
        <f>IF(OR(COUNTBLANK($E168),COUNTBLANK($V168)),FALSE,IF(ISERROR(MATCH($V168,Activos!$U$6:$U$1015,0)),FALSE,IF(ISERROR(MATCH(INDEX(Activos!$C$6:$C$1015,MATCH($V168,Activos!$U$6:$U$1015,0)),$AH$22:$AH$25,0)),ISERROR(MATCH($E168,$AH$26:$AH$31,0)),ISERROR(MATCH($E168,$AH$22:$AH$25,0)))))</f>
        <v>0</v>
      </c>
      <c r="X168" s="48" t="b">
        <f>IF(OR(COUNTBLANK($E168),COUNTBLANK($V168)),FALSE,IF(ISERROR(MATCH($V168,V$5:$V167,0)),FALSE,IF(ISERROR(MATCH(INDEX($E$6:$E$1015,MATCH($V168,$V$6:$V$1015,0)),$AH$22:$AH$25,0)),ISERROR(MATCH($E168,$AH$26:$AH$31,0)),ISERROR(MATCH($E168,$AH$22:$AH$25,0)))))</f>
        <v>0</v>
      </c>
      <c r="Y168" s="48" t="b">
        <f t="shared" si="11"/>
        <v>0</v>
      </c>
    </row>
    <row r="169" spans="1:25" ht="15.95" customHeight="1" x14ac:dyDescent="0.2">
      <c r="A169" s="1">
        <f t="shared" si="12"/>
        <v>164</v>
      </c>
      <c r="B169" s="257">
        <v>45459</v>
      </c>
      <c r="C169" s="50" t="s">
        <v>13</v>
      </c>
      <c r="D169" s="51" t="s">
        <v>17</v>
      </c>
      <c r="E169" s="42" t="str">
        <f>IF(COUNTBLANK($V169),"",IF($U169&lt;&gt;"","Ingresar Categoria!",IFERROR(INDEX(Activos!$C$6:$C$1015,MATCH($V169,Activos!$U$6:$U$1015,0)),IFERROR(INDEX($E$5:$E168,MATCH($V169,$U$5:$U168,0)),""))))</f>
        <v/>
      </c>
      <c r="F169" s="43"/>
      <c r="G169" s="41"/>
      <c r="H169" s="44"/>
      <c r="I169" s="45"/>
      <c r="J169" s="46"/>
      <c r="K169" s="46"/>
      <c r="L169" s="41"/>
      <c r="M169" s="41"/>
      <c r="N169" s="306" t="str">
        <f>IF(COUNTBLANK($V169),"",IFERROR(INDEX(Activos!$E$6:$E$1015,MATCH($V169,Activos!$U$6:$U$1015,0)),IFERROR(INDEX($N$5:$N168,MATCH($V169,$U$5:$U168,0)),"")))</f>
        <v/>
      </c>
      <c r="O169" s="256"/>
      <c r="P169" s="251"/>
      <c r="Q169" s="55">
        <v>0</v>
      </c>
      <c r="R169" s="48" t="b">
        <f>IF(COUNTBLANK($V169),FALSE,OR(IFERROR(MATCH(INDEX(Activos!$C$6:$C$1015,MATCH($V169,Activos!$U$6:$U$1015,0)),$AH$22:$AH$25,0),FALSE),IFERROR(MATCH(INDEX($E$5:$E168,MATCH($V169,$V$5:$V168,0)),$AH$22:$AH$25,0),FALSE)))</f>
        <v>0</v>
      </c>
      <c r="S169" s="48" t="b">
        <f>OR(IFERROR(MATCH($V169,Activos!$U$6:$U$1015,0),FALSE),IFERROR(MATCH($V169,$V$5:$V168,0),FALSE))</f>
        <v>1</v>
      </c>
      <c r="T169" s="48" t="str">
        <f t="shared" si="9"/>
        <v/>
      </c>
      <c r="U169" s="48" t="str">
        <f>IF(AND(ISERROR(MATCH($V169,Activos!$U$6:$U$1015,0)),ISERROR(MATCH($V169,$U$5:$U168,0))),$V169,"")</f>
        <v/>
      </c>
      <c r="V169" s="48" t="str">
        <f t="shared" si="13"/>
        <v/>
      </c>
      <c r="W169" s="48" t="b">
        <f>IF(OR(COUNTBLANK($E169),COUNTBLANK($V169)),FALSE,IF(ISERROR(MATCH($V169,Activos!$U$6:$U$1015,0)),FALSE,IF(ISERROR(MATCH(INDEX(Activos!$C$6:$C$1015,MATCH($V169,Activos!$U$6:$U$1015,0)),$AH$22:$AH$25,0)),ISERROR(MATCH($E169,$AH$26:$AH$31,0)),ISERROR(MATCH($E169,$AH$22:$AH$25,0)))))</f>
        <v>0</v>
      </c>
      <c r="X169" s="48" t="b">
        <f>IF(OR(COUNTBLANK($E169),COUNTBLANK($V169)),FALSE,IF(ISERROR(MATCH($V169,V$5:$V168,0)),FALSE,IF(ISERROR(MATCH(INDEX($E$6:$E$1015,MATCH($V169,$V$6:$V$1015,0)),$AH$22:$AH$25,0)),ISERROR(MATCH($E169,$AH$26:$AH$31,0)),ISERROR(MATCH($E169,$AH$22:$AH$25,0)))))</f>
        <v>0</v>
      </c>
      <c r="Y169" s="48" t="b">
        <f t="shared" si="11"/>
        <v>0</v>
      </c>
    </row>
    <row r="170" spans="1:25" ht="15.95" customHeight="1" x14ac:dyDescent="0.2">
      <c r="A170" s="1">
        <f t="shared" si="12"/>
        <v>165</v>
      </c>
      <c r="B170" s="255">
        <v>45459</v>
      </c>
      <c r="C170" s="53"/>
      <c r="D170" s="86"/>
      <c r="E170" s="42" t="str">
        <f>IF(COUNTBLANK($V170),"",IF($U170&lt;&gt;"","Ingresar Categoria!",IFERROR(INDEX(Activos!$C$6:$C$1015,MATCH($V170,Activos!$U$6:$U$1015,0)),IFERROR(INDEX($E$5:$E169,MATCH($V170,$U$5:$U169,0)),""))))</f>
        <v/>
      </c>
      <c r="F170" s="52"/>
      <c r="G170" s="41"/>
      <c r="H170" s="44"/>
      <c r="I170" s="53"/>
      <c r="J170" s="46"/>
      <c r="K170" s="46"/>
      <c r="L170" s="54"/>
      <c r="M170" s="54"/>
      <c r="N170" s="306" t="str">
        <f>IF(COUNTBLANK($V170),"",IFERROR(INDEX(Activos!$E$6:$E$1015,MATCH($V170,Activos!$U$6:$U$1015,0)),IFERROR(INDEX($N$5:$N169,MATCH($V170,$U$5:$U169,0)),"")))</f>
        <v/>
      </c>
      <c r="O170" s="256"/>
      <c r="P170" s="251"/>
      <c r="Q170" s="55">
        <v>0</v>
      </c>
      <c r="R170" s="48" t="b">
        <f>IF(COUNTBLANK($V170),FALSE,OR(IFERROR(MATCH(INDEX(Activos!$C$6:$C$1015,MATCH($V170,Activos!$U$6:$U$1015,0)),$AH$22:$AH$25,0),FALSE),IFERROR(MATCH(INDEX($E$5:$E169,MATCH($V170,$V$5:$V169,0)),$AH$22:$AH$25,0),FALSE)))</f>
        <v>0</v>
      </c>
      <c r="S170" s="48" t="b">
        <f>OR(IFERROR(MATCH($V170,Activos!$U$6:$U$1015,0),FALSE),IFERROR(MATCH($V170,$V$5:$V169,0),FALSE))</f>
        <v>1</v>
      </c>
      <c r="T170" s="48" t="str">
        <f t="shared" si="9"/>
        <v/>
      </c>
      <c r="U170" s="48" t="str">
        <f>IF(AND(ISERROR(MATCH($V170,Activos!$U$6:$U$1015,0)),ISERROR(MATCH($V170,$U$5:$U169,0))),$V170,"")</f>
        <v/>
      </c>
      <c r="V170" s="48" t="str">
        <f t="shared" si="13"/>
        <v/>
      </c>
      <c r="W170" s="48" t="b">
        <f>IF(OR(COUNTBLANK($E170),COUNTBLANK($V170)),FALSE,IF(ISERROR(MATCH($V170,Activos!$U$6:$U$1015,0)),FALSE,IF(ISERROR(MATCH(INDEX(Activos!$C$6:$C$1015,MATCH($V170,Activos!$U$6:$U$1015,0)),$AH$22:$AH$25,0)),ISERROR(MATCH($E170,$AH$26:$AH$31,0)),ISERROR(MATCH($E170,$AH$22:$AH$25,0)))))</f>
        <v>0</v>
      </c>
      <c r="X170" s="48" t="b">
        <f>IF(OR(COUNTBLANK($E170),COUNTBLANK($V170)),FALSE,IF(ISERROR(MATCH($V170,V$5:$V169,0)),FALSE,IF(ISERROR(MATCH(INDEX($E$6:$E$1015,MATCH($V170,$V$6:$V$1015,0)),$AH$22:$AH$25,0)),ISERROR(MATCH($E170,$AH$26:$AH$31,0)),ISERROR(MATCH($E170,$AH$22:$AH$25,0)))))</f>
        <v>0</v>
      </c>
      <c r="Y170" s="48" t="b">
        <f t="shared" si="11"/>
        <v>0</v>
      </c>
    </row>
    <row r="171" spans="1:25" ht="15.95" customHeight="1" x14ac:dyDescent="0.2">
      <c r="A171" s="1">
        <f t="shared" si="12"/>
        <v>166</v>
      </c>
      <c r="B171" s="255">
        <v>45459</v>
      </c>
      <c r="C171" s="53"/>
      <c r="D171" s="86"/>
      <c r="E171" s="42" t="str">
        <f>IF(COUNTBLANK($V171),"",IF($U171&lt;&gt;"","Ingresar Categoria!",IFERROR(INDEX(Activos!$C$6:$C$1015,MATCH($V171,Activos!$U$6:$U$1015,0)),IFERROR(INDEX($E$5:$E170,MATCH($V171,$U$5:$U170,0)),""))))</f>
        <v/>
      </c>
      <c r="F171" s="52"/>
      <c r="G171" s="41"/>
      <c r="H171" s="44"/>
      <c r="I171" s="53"/>
      <c r="J171" s="46"/>
      <c r="K171" s="46"/>
      <c r="L171" s="54"/>
      <c r="M171" s="54"/>
      <c r="N171" s="306" t="str">
        <f>IF(COUNTBLANK($V171),"",IFERROR(INDEX(Activos!$E$6:$E$1015,MATCH($V171,Activos!$U$6:$U$1015,0)),IFERROR(INDEX($N$5:$N170,MATCH($V171,$U$5:$U170,0)),"")))</f>
        <v/>
      </c>
      <c r="O171" s="256"/>
      <c r="P171" s="251"/>
      <c r="Q171" s="55">
        <v>0</v>
      </c>
      <c r="R171" s="48" t="b">
        <f>IF(COUNTBLANK($V171),FALSE,OR(IFERROR(MATCH(INDEX(Activos!$C$6:$C$1015,MATCH($V171,Activos!$U$6:$U$1015,0)),$AH$22:$AH$25,0),FALSE),IFERROR(MATCH(INDEX($E$5:$E170,MATCH($V171,$V$5:$V170,0)),$AH$22:$AH$25,0),FALSE)))</f>
        <v>0</v>
      </c>
      <c r="S171" s="48" t="b">
        <f>OR(IFERROR(MATCH($V171,Activos!$U$6:$U$1015,0),FALSE),IFERROR(MATCH($V171,$V$5:$V170,0),FALSE))</f>
        <v>1</v>
      </c>
      <c r="T171" s="48" t="str">
        <f t="shared" si="9"/>
        <v/>
      </c>
      <c r="U171" s="48" t="str">
        <f>IF(AND(ISERROR(MATCH($V171,Activos!$U$6:$U$1015,0)),ISERROR(MATCH($V171,$U$5:$U170,0))),$V171,"")</f>
        <v/>
      </c>
      <c r="V171" s="48" t="str">
        <f t="shared" si="13"/>
        <v/>
      </c>
      <c r="W171" s="48" t="b">
        <f>IF(OR(COUNTBLANK($E171),COUNTBLANK($V171)),FALSE,IF(ISERROR(MATCH($V171,Activos!$U$6:$U$1015,0)),FALSE,IF(ISERROR(MATCH(INDEX(Activos!$C$6:$C$1015,MATCH($V171,Activos!$U$6:$U$1015,0)),$AH$22:$AH$25,0)),ISERROR(MATCH($E171,$AH$26:$AH$31,0)),ISERROR(MATCH($E171,$AH$22:$AH$25,0)))))</f>
        <v>0</v>
      </c>
      <c r="X171" s="48" t="b">
        <f>IF(OR(COUNTBLANK($E171),COUNTBLANK($V171)),FALSE,IF(ISERROR(MATCH($V171,V$5:$V170,0)),FALSE,IF(ISERROR(MATCH(INDEX($E$6:$E$1015,MATCH($V171,$V$6:$V$1015,0)),$AH$22:$AH$25,0)),ISERROR(MATCH($E171,$AH$26:$AH$31,0)),ISERROR(MATCH($E171,$AH$22:$AH$25,0)))))</f>
        <v>0</v>
      </c>
      <c r="Y171" s="48" t="b">
        <f t="shared" si="11"/>
        <v>0</v>
      </c>
    </row>
    <row r="172" spans="1:25" ht="15.95" customHeight="1" x14ac:dyDescent="0.2">
      <c r="A172" s="1">
        <f t="shared" si="12"/>
        <v>167</v>
      </c>
      <c r="B172" s="255">
        <v>45459</v>
      </c>
      <c r="C172" s="53"/>
      <c r="D172" s="86"/>
      <c r="E172" s="42" t="str">
        <f>IF(COUNTBLANK($V172),"",IF($U172&lt;&gt;"","Ingresar Categoria!",IFERROR(INDEX(Activos!$C$6:$C$1015,MATCH($V172,Activos!$U$6:$U$1015,0)),IFERROR(INDEX($E$5:$E171,MATCH($V172,$U$5:$U171,0)),""))))</f>
        <v/>
      </c>
      <c r="F172" s="52"/>
      <c r="G172" s="41"/>
      <c r="H172" s="44"/>
      <c r="I172" s="53"/>
      <c r="J172" s="46"/>
      <c r="K172" s="46"/>
      <c r="L172" s="54"/>
      <c r="M172" s="54"/>
      <c r="N172" s="306" t="str">
        <f>IF(COUNTBLANK($V172),"",IFERROR(INDEX(Activos!$E$6:$E$1015,MATCH($V172,Activos!$U$6:$U$1015,0)),IFERROR(INDEX($N$5:$N171,MATCH($V172,$U$5:$U171,0)),"")))</f>
        <v/>
      </c>
      <c r="O172" s="256"/>
      <c r="P172" s="251"/>
      <c r="Q172" s="55">
        <v>0</v>
      </c>
      <c r="R172" s="48" t="b">
        <f>IF(COUNTBLANK($V172),FALSE,OR(IFERROR(MATCH(INDEX(Activos!$C$6:$C$1015,MATCH($V172,Activos!$U$6:$U$1015,0)),$AH$22:$AH$25,0),FALSE),IFERROR(MATCH(INDEX($E$5:$E171,MATCH($V172,$V$5:$V171,0)),$AH$22:$AH$25,0),FALSE)))</f>
        <v>0</v>
      </c>
      <c r="S172" s="48" t="b">
        <f>OR(IFERROR(MATCH($V172,Activos!$U$6:$U$1015,0),FALSE),IFERROR(MATCH($V172,$V$5:$V171,0),FALSE))</f>
        <v>1</v>
      </c>
      <c r="T172" s="48" t="str">
        <f t="shared" si="9"/>
        <v/>
      </c>
      <c r="U172" s="48" t="str">
        <f>IF(AND(ISERROR(MATCH($V172,Activos!$U$6:$U$1015,0)),ISERROR(MATCH($V172,$U$5:$U171,0))),$V172,"")</f>
        <v/>
      </c>
      <c r="V172" s="48" t="str">
        <f t="shared" si="13"/>
        <v/>
      </c>
      <c r="W172" s="48" t="b">
        <f>IF(OR(COUNTBLANK($E172),COUNTBLANK($V172)),FALSE,IF(ISERROR(MATCH($V172,Activos!$U$6:$U$1015,0)),FALSE,IF(ISERROR(MATCH(INDEX(Activos!$C$6:$C$1015,MATCH($V172,Activos!$U$6:$U$1015,0)),$AH$22:$AH$25,0)),ISERROR(MATCH($E172,$AH$26:$AH$31,0)),ISERROR(MATCH($E172,$AH$22:$AH$25,0)))))</f>
        <v>0</v>
      </c>
      <c r="X172" s="48" t="b">
        <f>IF(OR(COUNTBLANK($E172),COUNTBLANK($V172)),FALSE,IF(ISERROR(MATCH($V172,V$5:$V171,0)),FALSE,IF(ISERROR(MATCH(INDEX($E$6:$E$1015,MATCH($V172,$V$6:$V$1015,0)),$AH$22:$AH$25,0)),ISERROR(MATCH($E172,$AH$26:$AH$31,0)),ISERROR(MATCH($E172,$AH$22:$AH$25,0)))))</f>
        <v>0</v>
      </c>
      <c r="Y172" s="48" t="b">
        <f t="shared" si="11"/>
        <v>0</v>
      </c>
    </row>
    <row r="173" spans="1:25" ht="15.95" customHeight="1" x14ac:dyDescent="0.2">
      <c r="A173" s="1">
        <f t="shared" si="12"/>
        <v>168</v>
      </c>
      <c r="B173" s="255">
        <v>45459</v>
      </c>
      <c r="C173" s="53"/>
      <c r="D173" s="86"/>
      <c r="E173" s="42" t="str">
        <f>IF(COUNTBLANK($V173),"",IF($U173&lt;&gt;"","Ingresar Categoria!",IFERROR(INDEX(Activos!$C$6:$C$1015,MATCH($V173,Activos!$U$6:$U$1015,0)),IFERROR(INDEX($E$5:$E172,MATCH($V173,$U$5:$U172,0)),""))))</f>
        <v/>
      </c>
      <c r="F173" s="52"/>
      <c r="G173" s="41"/>
      <c r="H173" s="44"/>
      <c r="I173" s="53"/>
      <c r="J173" s="46"/>
      <c r="K173" s="46"/>
      <c r="L173" s="54"/>
      <c r="M173" s="54"/>
      <c r="N173" s="306" t="str">
        <f>IF(COUNTBLANK($V173),"",IFERROR(INDEX(Activos!$E$6:$E$1015,MATCH($V173,Activos!$U$6:$U$1015,0)),IFERROR(INDEX($N$5:$N172,MATCH($V173,$U$5:$U172,0)),"")))</f>
        <v/>
      </c>
      <c r="O173" s="256"/>
      <c r="P173" s="251"/>
      <c r="Q173" s="55">
        <v>0</v>
      </c>
      <c r="R173" s="48" t="b">
        <f>IF(COUNTBLANK($V173),FALSE,OR(IFERROR(MATCH(INDEX(Activos!$C$6:$C$1015,MATCH($V173,Activos!$U$6:$U$1015,0)),$AH$22:$AH$25,0),FALSE),IFERROR(MATCH(INDEX($E$5:$E172,MATCH($V173,$V$5:$V172,0)),$AH$22:$AH$25,0),FALSE)))</f>
        <v>0</v>
      </c>
      <c r="S173" s="48" t="b">
        <f>OR(IFERROR(MATCH($V173,Activos!$U$6:$U$1015,0),FALSE),IFERROR(MATCH($V173,$V$5:$V172,0),FALSE))</f>
        <v>1</v>
      </c>
      <c r="T173" s="48" t="str">
        <f t="shared" si="9"/>
        <v/>
      </c>
      <c r="U173" s="48" t="str">
        <f>IF(AND(ISERROR(MATCH($V173,Activos!$U$6:$U$1015,0)),ISERROR(MATCH($V173,$U$5:$U172,0))),$V173,"")</f>
        <v/>
      </c>
      <c r="V173" s="48" t="str">
        <f t="shared" si="13"/>
        <v/>
      </c>
      <c r="W173" s="48" t="b">
        <f>IF(OR(COUNTBLANK($E173),COUNTBLANK($V173)),FALSE,IF(ISERROR(MATCH($V173,Activos!$U$6:$U$1015,0)),FALSE,IF(ISERROR(MATCH(INDEX(Activos!$C$6:$C$1015,MATCH($V173,Activos!$U$6:$U$1015,0)),$AH$22:$AH$25,0)),ISERROR(MATCH($E173,$AH$26:$AH$31,0)),ISERROR(MATCH($E173,$AH$22:$AH$25,0)))))</f>
        <v>0</v>
      </c>
      <c r="X173" s="48" t="b">
        <f>IF(OR(COUNTBLANK($E173),COUNTBLANK($V173)),FALSE,IF(ISERROR(MATCH($V173,V$5:$V172,0)),FALSE,IF(ISERROR(MATCH(INDEX($E$6:$E$1015,MATCH($V173,$V$6:$V$1015,0)),$AH$22:$AH$25,0)),ISERROR(MATCH($E173,$AH$26:$AH$31,0)),ISERROR(MATCH($E173,$AH$22:$AH$25,0)))))</f>
        <v>0</v>
      </c>
      <c r="Y173" s="48" t="b">
        <f t="shared" si="11"/>
        <v>0</v>
      </c>
    </row>
    <row r="174" spans="1:25" ht="15.95" customHeight="1" x14ac:dyDescent="0.2">
      <c r="A174" s="1">
        <f t="shared" si="12"/>
        <v>169</v>
      </c>
      <c r="B174" s="255">
        <v>45459</v>
      </c>
      <c r="C174" s="53"/>
      <c r="D174" s="86"/>
      <c r="E174" s="42" t="str">
        <f>IF(COUNTBLANK($V174),"",IF($U174&lt;&gt;"","Ingresar Categoria!",IFERROR(INDEX(Activos!$C$6:$C$1015,MATCH($V174,Activos!$U$6:$U$1015,0)),IFERROR(INDEX($E$5:$E173,MATCH($V174,$U$5:$U173,0)),""))))</f>
        <v/>
      </c>
      <c r="F174" s="52"/>
      <c r="G174" s="41"/>
      <c r="H174" s="44"/>
      <c r="I174" s="53"/>
      <c r="J174" s="46"/>
      <c r="K174" s="46"/>
      <c r="L174" s="54"/>
      <c r="M174" s="54"/>
      <c r="N174" s="306" t="str">
        <f>IF(COUNTBLANK($V174),"",IFERROR(INDEX(Activos!$E$6:$E$1015,MATCH($V174,Activos!$U$6:$U$1015,0)),IFERROR(INDEX($N$5:$N173,MATCH($V174,$U$5:$U173,0)),"")))</f>
        <v/>
      </c>
      <c r="O174" s="256"/>
      <c r="P174" s="251"/>
      <c r="Q174" s="55">
        <v>0</v>
      </c>
      <c r="R174" s="48" t="b">
        <f>IF(COUNTBLANK($V174),FALSE,OR(IFERROR(MATCH(INDEX(Activos!$C$6:$C$1015,MATCH($V174,Activos!$U$6:$U$1015,0)),$AH$22:$AH$25,0),FALSE),IFERROR(MATCH(INDEX($E$5:$E173,MATCH($V174,$V$5:$V173,0)),$AH$22:$AH$25,0),FALSE)))</f>
        <v>0</v>
      </c>
      <c r="S174" s="48" t="b">
        <f>OR(IFERROR(MATCH($V174,Activos!$U$6:$U$1015,0),FALSE),IFERROR(MATCH($V174,$V$5:$V173,0),FALSE))</f>
        <v>1</v>
      </c>
      <c r="T174" s="48" t="str">
        <f t="shared" si="9"/>
        <v/>
      </c>
      <c r="U174" s="48" t="str">
        <f>IF(AND(ISERROR(MATCH($V174,Activos!$U$6:$U$1015,0)),ISERROR(MATCH($V174,$U$5:$U173,0))),$V174,"")</f>
        <v/>
      </c>
      <c r="V174" s="48" t="str">
        <f t="shared" si="13"/>
        <v/>
      </c>
      <c r="W174" s="48" t="b">
        <f>IF(OR(COUNTBLANK($E174),COUNTBLANK($V174)),FALSE,IF(ISERROR(MATCH($V174,Activos!$U$6:$U$1015,0)),FALSE,IF(ISERROR(MATCH(INDEX(Activos!$C$6:$C$1015,MATCH($V174,Activos!$U$6:$U$1015,0)),$AH$22:$AH$25,0)),ISERROR(MATCH($E174,$AH$26:$AH$31,0)),ISERROR(MATCH($E174,$AH$22:$AH$25,0)))))</f>
        <v>0</v>
      </c>
      <c r="X174" s="48" t="b">
        <f>IF(OR(COUNTBLANK($E174),COUNTBLANK($V174)),FALSE,IF(ISERROR(MATCH($V174,V$5:$V173,0)),FALSE,IF(ISERROR(MATCH(INDEX($E$6:$E$1015,MATCH($V174,$V$6:$V$1015,0)),$AH$22:$AH$25,0)),ISERROR(MATCH($E174,$AH$26:$AH$31,0)),ISERROR(MATCH($E174,$AH$22:$AH$25,0)))))</f>
        <v>0</v>
      </c>
      <c r="Y174" s="48" t="b">
        <f t="shared" si="11"/>
        <v>0</v>
      </c>
    </row>
    <row r="175" spans="1:25" ht="15.95" customHeight="1" x14ac:dyDescent="0.2">
      <c r="A175" s="1">
        <f t="shared" si="12"/>
        <v>170</v>
      </c>
      <c r="B175" s="255">
        <v>45459</v>
      </c>
      <c r="C175" s="53"/>
      <c r="D175" s="86"/>
      <c r="E175" s="42" t="str">
        <f>IF(COUNTBLANK($V175),"",IF($U175&lt;&gt;"","Ingresar Categoria!",IFERROR(INDEX(Activos!$C$6:$C$1015,MATCH($V175,Activos!$U$6:$U$1015,0)),IFERROR(INDEX($E$5:$E174,MATCH($V175,$U$5:$U174,0)),""))))</f>
        <v/>
      </c>
      <c r="F175" s="52"/>
      <c r="G175" s="41"/>
      <c r="H175" s="44"/>
      <c r="I175" s="53"/>
      <c r="J175" s="46"/>
      <c r="K175" s="46"/>
      <c r="L175" s="54"/>
      <c r="M175" s="54"/>
      <c r="N175" s="306" t="str">
        <f>IF(COUNTBLANK($V175),"",IFERROR(INDEX(Activos!$E$6:$E$1015,MATCH($V175,Activos!$U$6:$U$1015,0)),IFERROR(INDEX($N$5:$N174,MATCH($V175,$U$5:$U174,0)),"")))</f>
        <v/>
      </c>
      <c r="O175" s="256"/>
      <c r="P175" s="251"/>
      <c r="Q175" s="55">
        <v>0</v>
      </c>
      <c r="R175" s="48" t="b">
        <f>IF(COUNTBLANK($V175),FALSE,OR(IFERROR(MATCH(INDEX(Activos!$C$6:$C$1015,MATCH($V175,Activos!$U$6:$U$1015,0)),$AH$22:$AH$25,0),FALSE),IFERROR(MATCH(INDEX($E$5:$E174,MATCH($V175,$V$5:$V174,0)),$AH$22:$AH$25,0),FALSE)))</f>
        <v>0</v>
      </c>
      <c r="S175" s="48" t="b">
        <f>OR(IFERROR(MATCH($V175,Activos!$U$6:$U$1015,0),FALSE),IFERROR(MATCH($V175,$V$5:$V174,0),FALSE))</f>
        <v>1</v>
      </c>
      <c r="T175" s="48" t="str">
        <f t="shared" si="9"/>
        <v/>
      </c>
      <c r="U175" s="48" t="str">
        <f>IF(AND(ISERROR(MATCH($V175,Activos!$U$6:$U$1015,0)),ISERROR(MATCH($V175,$U$5:$U174,0))),$V175,"")</f>
        <v/>
      </c>
      <c r="V175" s="48" t="str">
        <f t="shared" si="13"/>
        <v/>
      </c>
      <c r="W175" s="48" t="b">
        <f>IF(OR(COUNTBLANK($E175),COUNTBLANK($V175)),FALSE,IF(ISERROR(MATCH($V175,Activos!$U$6:$U$1015,0)),FALSE,IF(ISERROR(MATCH(INDEX(Activos!$C$6:$C$1015,MATCH($V175,Activos!$U$6:$U$1015,0)),$AH$22:$AH$25,0)),ISERROR(MATCH($E175,$AH$26:$AH$31,0)),ISERROR(MATCH($E175,$AH$22:$AH$25,0)))))</f>
        <v>0</v>
      </c>
      <c r="X175" s="48" t="b">
        <f>IF(OR(COUNTBLANK($E175),COUNTBLANK($V175)),FALSE,IF(ISERROR(MATCH($V175,V$5:$V174,0)),FALSE,IF(ISERROR(MATCH(INDEX($E$6:$E$1015,MATCH($V175,$V$6:$V$1015,0)),$AH$22:$AH$25,0)),ISERROR(MATCH($E175,$AH$26:$AH$31,0)),ISERROR(MATCH($E175,$AH$22:$AH$25,0)))))</f>
        <v>0</v>
      </c>
      <c r="Y175" s="48" t="b">
        <f t="shared" si="11"/>
        <v>0</v>
      </c>
    </row>
    <row r="176" spans="1:25" ht="15.95" customHeight="1" x14ac:dyDescent="0.2">
      <c r="A176" s="1">
        <f t="shared" si="12"/>
        <v>171</v>
      </c>
      <c r="B176" s="255">
        <v>45459</v>
      </c>
      <c r="C176" s="53"/>
      <c r="D176" s="86"/>
      <c r="E176" s="42" t="str">
        <f>IF(COUNTBLANK($V176),"",IF($U176&lt;&gt;"","Ingresar Categoria!",IFERROR(INDEX(Activos!$C$6:$C$1015,MATCH($V176,Activos!$U$6:$U$1015,0)),IFERROR(INDEX($E$5:$E175,MATCH($V176,$U$5:$U175,0)),""))))</f>
        <v/>
      </c>
      <c r="F176" s="52"/>
      <c r="G176" s="41"/>
      <c r="H176" s="44"/>
      <c r="I176" s="53"/>
      <c r="J176" s="46"/>
      <c r="K176" s="46"/>
      <c r="L176" s="54"/>
      <c r="M176" s="54"/>
      <c r="N176" s="306" t="str">
        <f>IF(COUNTBLANK($V176),"",IFERROR(INDEX(Activos!$E$6:$E$1015,MATCH($V176,Activos!$U$6:$U$1015,0)),IFERROR(INDEX($N$5:$N175,MATCH($V176,$U$5:$U175,0)),"")))</f>
        <v/>
      </c>
      <c r="O176" s="256"/>
      <c r="P176" s="251"/>
      <c r="Q176" s="55">
        <v>0</v>
      </c>
      <c r="R176" s="48" t="b">
        <f>IF(COUNTBLANK($V176),FALSE,OR(IFERROR(MATCH(INDEX(Activos!$C$6:$C$1015,MATCH($V176,Activos!$U$6:$U$1015,0)),$AH$22:$AH$25,0),FALSE),IFERROR(MATCH(INDEX($E$5:$E175,MATCH($V176,$V$5:$V175,0)),$AH$22:$AH$25,0),FALSE)))</f>
        <v>0</v>
      </c>
      <c r="S176" s="48" t="b">
        <f>OR(IFERROR(MATCH($V176,Activos!$U$6:$U$1015,0),FALSE),IFERROR(MATCH($V176,$V$5:$V175,0),FALSE))</f>
        <v>1</v>
      </c>
      <c r="T176" s="48" t="str">
        <f t="shared" si="9"/>
        <v/>
      </c>
      <c r="U176" s="48" t="str">
        <f>IF(AND(ISERROR(MATCH($V176,Activos!$U$6:$U$1015,0)),ISERROR(MATCH($V176,$U$5:$U175,0))),$V176,"")</f>
        <v/>
      </c>
      <c r="V176" s="48" t="str">
        <f t="shared" si="13"/>
        <v/>
      </c>
      <c r="W176" s="48" t="b">
        <f>IF(OR(COUNTBLANK($E176),COUNTBLANK($V176)),FALSE,IF(ISERROR(MATCH($V176,Activos!$U$6:$U$1015,0)),FALSE,IF(ISERROR(MATCH(INDEX(Activos!$C$6:$C$1015,MATCH($V176,Activos!$U$6:$U$1015,0)),$AH$22:$AH$25,0)),ISERROR(MATCH($E176,$AH$26:$AH$31,0)),ISERROR(MATCH($E176,$AH$22:$AH$25,0)))))</f>
        <v>0</v>
      </c>
      <c r="X176" s="48" t="b">
        <f>IF(OR(COUNTBLANK($E176),COUNTBLANK($V176)),FALSE,IF(ISERROR(MATCH($V176,V$5:$V175,0)),FALSE,IF(ISERROR(MATCH(INDEX($E$6:$E$1015,MATCH($V176,$V$6:$V$1015,0)),$AH$22:$AH$25,0)),ISERROR(MATCH($E176,$AH$26:$AH$31,0)),ISERROR(MATCH($E176,$AH$22:$AH$25,0)))))</f>
        <v>0</v>
      </c>
      <c r="Y176" s="48" t="b">
        <f t="shared" si="11"/>
        <v>0</v>
      </c>
    </row>
    <row r="177" spans="1:25" ht="15.95" customHeight="1" x14ac:dyDescent="0.2">
      <c r="A177" s="1">
        <f t="shared" si="12"/>
        <v>172</v>
      </c>
      <c r="B177" s="255">
        <v>45459</v>
      </c>
      <c r="C177" s="53"/>
      <c r="D177" s="86"/>
      <c r="E177" s="42" t="str">
        <f>IF(COUNTBLANK($V177),"",IF($U177&lt;&gt;"","Ingresar Categoria!",IFERROR(INDEX(Activos!$C$6:$C$1015,MATCH($V177,Activos!$U$6:$U$1015,0)),IFERROR(INDEX($E$5:$E176,MATCH($V177,$U$5:$U176,0)),""))))</f>
        <v/>
      </c>
      <c r="F177" s="52"/>
      <c r="G177" s="41"/>
      <c r="H177" s="44"/>
      <c r="I177" s="53"/>
      <c r="J177" s="46"/>
      <c r="K177" s="46"/>
      <c r="L177" s="54"/>
      <c r="M177" s="54"/>
      <c r="N177" s="306" t="str">
        <f>IF(COUNTBLANK($V177),"",IFERROR(INDEX(Activos!$E$6:$E$1015,MATCH($V177,Activos!$U$6:$U$1015,0)),IFERROR(INDEX($N$5:$N176,MATCH($V177,$U$5:$U176,0)),"")))</f>
        <v/>
      </c>
      <c r="O177" s="256"/>
      <c r="P177" s="251"/>
      <c r="Q177" s="55">
        <v>0</v>
      </c>
      <c r="R177" s="48" t="b">
        <f>IF(COUNTBLANK($V177),FALSE,OR(IFERROR(MATCH(INDEX(Activos!$C$6:$C$1015,MATCH($V177,Activos!$U$6:$U$1015,0)),$AH$22:$AH$25,0),FALSE),IFERROR(MATCH(INDEX($E$5:$E176,MATCH($V177,$V$5:$V176,0)),$AH$22:$AH$25,0),FALSE)))</f>
        <v>0</v>
      </c>
      <c r="S177" s="48" t="b">
        <f>OR(IFERROR(MATCH($V177,Activos!$U$6:$U$1015,0),FALSE),IFERROR(MATCH($V177,$V$5:$V176,0),FALSE))</f>
        <v>1</v>
      </c>
      <c r="T177" s="48" t="str">
        <f t="shared" si="9"/>
        <v/>
      </c>
      <c r="U177" s="48" t="str">
        <f>IF(AND(ISERROR(MATCH($V177,Activos!$U$6:$U$1015,0)),ISERROR(MATCH($V177,$U$5:$U176,0))),$V177,"")</f>
        <v/>
      </c>
      <c r="V177" s="48" t="str">
        <f t="shared" si="13"/>
        <v/>
      </c>
      <c r="W177" s="48" t="b">
        <f>IF(OR(COUNTBLANK($E177),COUNTBLANK($V177)),FALSE,IF(ISERROR(MATCH($V177,Activos!$U$6:$U$1015,0)),FALSE,IF(ISERROR(MATCH(INDEX(Activos!$C$6:$C$1015,MATCH($V177,Activos!$U$6:$U$1015,0)),$AH$22:$AH$25,0)),ISERROR(MATCH($E177,$AH$26:$AH$31,0)),ISERROR(MATCH($E177,$AH$22:$AH$25,0)))))</f>
        <v>0</v>
      </c>
      <c r="X177" s="48" t="b">
        <f>IF(OR(COUNTBLANK($E177),COUNTBLANK($V177)),FALSE,IF(ISERROR(MATCH($V177,V$5:$V176,0)),FALSE,IF(ISERROR(MATCH(INDEX($E$6:$E$1015,MATCH($V177,$V$6:$V$1015,0)),$AH$22:$AH$25,0)),ISERROR(MATCH($E177,$AH$26:$AH$31,0)),ISERROR(MATCH($E177,$AH$22:$AH$25,0)))))</f>
        <v>0</v>
      </c>
      <c r="Y177" s="48" t="b">
        <f t="shared" si="11"/>
        <v>0</v>
      </c>
    </row>
    <row r="178" spans="1:25" ht="15.95" customHeight="1" x14ac:dyDescent="0.2">
      <c r="A178" s="1">
        <f t="shared" si="12"/>
        <v>173</v>
      </c>
      <c r="B178" s="255">
        <v>45459</v>
      </c>
      <c r="C178" s="53"/>
      <c r="D178" s="86"/>
      <c r="E178" s="42" t="str">
        <f>IF(COUNTBLANK($V178),"",IF($U178&lt;&gt;"","Ingresar Categoria!",IFERROR(INDEX(Activos!$C$6:$C$1015,MATCH($V178,Activos!$U$6:$U$1015,0)),IFERROR(INDEX($E$5:$E177,MATCH($V178,$U$5:$U177,0)),""))))</f>
        <v/>
      </c>
      <c r="F178" s="52"/>
      <c r="G178" s="41"/>
      <c r="H178" s="44"/>
      <c r="I178" s="53"/>
      <c r="J178" s="46"/>
      <c r="K178" s="46"/>
      <c r="L178" s="54"/>
      <c r="M178" s="54"/>
      <c r="N178" s="306" t="str">
        <f>IF(COUNTBLANK($V178),"",IFERROR(INDEX(Activos!$E$6:$E$1015,MATCH($V178,Activos!$U$6:$U$1015,0)),IFERROR(INDEX($N$5:$N177,MATCH($V178,$U$5:$U177,0)),"")))</f>
        <v/>
      </c>
      <c r="O178" s="256"/>
      <c r="P178" s="251"/>
      <c r="Q178" s="55">
        <v>0</v>
      </c>
      <c r="R178" s="48" t="b">
        <f>IF(COUNTBLANK($V178),FALSE,OR(IFERROR(MATCH(INDEX(Activos!$C$6:$C$1015,MATCH($V178,Activos!$U$6:$U$1015,0)),$AH$22:$AH$25,0),FALSE),IFERROR(MATCH(INDEX($E$5:$E177,MATCH($V178,$V$5:$V177,0)),$AH$22:$AH$25,0),FALSE)))</f>
        <v>0</v>
      </c>
      <c r="S178" s="48" t="b">
        <f>OR(IFERROR(MATCH($V178,Activos!$U$6:$U$1015,0),FALSE),IFERROR(MATCH($V178,$V$5:$V177,0),FALSE))</f>
        <v>1</v>
      </c>
      <c r="T178" s="48" t="str">
        <f t="shared" si="9"/>
        <v/>
      </c>
      <c r="U178" s="48" t="str">
        <f>IF(AND(ISERROR(MATCH($V178,Activos!$U$6:$U$1015,0)),ISERROR(MATCH($V178,$U$5:$U177,0))),$V178,"")</f>
        <v/>
      </c>
      <c r="V178" s="48" t="str">
        <f t="shared" si="13"/>
        <v/>
      </c>
      <c r="W178" s="48" t="b">
        <f>IF(OR(COUNTBLANK($E178),COUNTBLANK($V178)),FALSE,IF(ISERROR(MATCH($V178,Activos!$U$6:$U$1015,0)),FALSE,IF(ISERROR(MATCH(INDEX(Activos!$C$6:$C$1015,MATCH($V178,Activos!$U$6:$U$1015,0)),$AH$22:$AH$25,0)),ISERROR(MATCH($E178,$AH$26:$AH$31,0)),ISERROR(MATCH($E178,$AH$22:$AH$25,0)))))</f>
        <v>0</v>
      </c>
      <c r="X178" s="48" t="b">
        <f>IF(OR(COUNTBLANK($E178),COUNTBLANK($V178)),FALSE,IF(ISERROR(MATCH($V178,V$5:$V177,0)),FALSE,IF(ISERROR(MATCH(INDEX($E$6:$E$1015,MATCH($V178,$V$6:$V$1015,0)),$AH$22:$AH$25,0)),ISERROR(MATCH($E178,$AH$26:$AH$31,0)),ISERROR(MATCH($E178,$AH$22:$AH$25,0)))))</f>
        <v>0</v>
      </c>
      <c r="Y178" s="48" t="b">
        <f t="shared" si="11"/>
        <v>0</v>
      </c>
    </row>
    <row r="179" spans="1:25" s="7" customFormat="1" ht="15.95" customHeight="1" x14ac:dyDescent="0.25">
      <c r="A179" s="1">
        <f t="shared" si="12"/>
        <v>174</v>
      </c>
      <c r="B179" s="255">
        <v>45459</v>
      </c>
      <c r="C179" s="53"/>
      <c r="D179" s="86"/>
      <c r="E179" s="42" t="str">
        <f>IF(COUNTBLANK($V179),"",IF($U179&lt;&gt;"","Ingresar Categoria!",IFERROR(INDEX(Activos!$C$6:$C$1015,MATCH($V179,Activos!$U$6:$U$1015,0)),IFERROR(INDEX($E$5:$E178,MATCH($V179,$U$5:$U178,0)),""))))</f>
        <v/>
      </c>
      <c r="F179" s="52"/>
      <c r="G179" s="41"/>
      <c r="H179" s="44"/>
      <c r="I179" s="53"/>
      <c r="J179" s="46"/>
      <c r="K179" s="46"/>
      <c r="L179" s="54"/>
      <c r="M179" s="54"/>
      <c r="N179" s="306" t="str">
        <f>IF(COUNTBLANK($V179),"",IFERROR(INDEX(Activos!$E$6:$E$1015,MATCH($V179,Activos!$U$6:$U$1015,0)),IFERROR(INDEX($N$5:$N178,MATCH($V179,$U$5:$U178,0)),"")))</f>
        <v/>
      </c>
      <c r="O179" s="256"/>
      <c r="P179" s="251"/>
      <c r="Q179" s="55">
        <v>0</v>
      </c>
      <c r="R179" s="48" t="b">
        <f>IF(COUNTBLANK($V179),FALSE,OR(IFERROR(MATCH(INDEX(Activos!$C$6:$C$1015,MATCH($V179,Activos!$U$6:$U$1015,0)),$AH$22:$AH$25,0),FALSE),IFERROR(MATCH(INDEX($E$5:$E178,MATCH($V179,$V$5:$V178,0)),$AH$22:$AH$25,0),FALSE)))</f>
        <v>0</v>
      </c>
      <c r="S179" s="48" t="b">
        <f>OR(IFERROR(MATCH($V179,Activos!$U$6:$U$1015,0),FALSE),IFERROR(MATCH($V179,$V$5:$V178,0),FALSE))</f>
        <v>1</v>
      </c>
      <c r="T179" s="48" t="str">
        <f t="shared" si="9"/>
        <v/>
      </c>
      <c r="U179" s="48" t="str">
        <f>IF(AND(ISERROR(MATCH($V179,Activos!$U$6:$U$1015,0)),ISERROR(MATCH($V179,$U$5:$U178,0))),$V179,"")</f>
        <v/>
      </c>
      <c r="V179" s="48" t="str">
        <f t="shared" si="13"/>
        <v/>
      </c>
      <c r="W179" s="48" t="b">
        <f>IF(OR(COUNTBLANK($E179),COUNTBLANK($V179)),FALSE,IF(ISERROR(MATCH($V179,Activos!$U$6:$U$1015,0)),FALSE,IF(ISERROR(MATCH(INDEX(Activos!$C$6:$C$1015,MATCH($V179,Activos!$U$6:$U$1015,0)),$AH$22:$AH$25,0)),ISERROR(MATCH($E179,$AH$26:$AH$31,0)),ISERROR(MATCH($E179,$AH$22:$AH$25,0)))))</f>
        <v>0</v>
      </c>
      <c r="X179" s="48" t="b">
        <f>IF(OR(COUNTBLANK($E179),COUNTBLANK($V179)),FALSE,IF(ISERROR(MATCH($V179,V$5:$V178,0)),FALSE,IF(ISERROR(MATCH(INDEX($E$6:$E$1015,MATCH($V179,$V$6:$V$1015,0)),$AH$22:$AH$25,0)),ISERROR(MATCH($E179,$AH$26:$AH$31,0)),ISERROR(MATCH($E179,$AH$22:$AH$25,0)))))</f>
        <v>0</v>
      </c>
      <c r="Y179" s="48" t="b">
        <f t="shared" si="11"/>
        <v>0</v>
      </c>
    </row>
    <row r="180" spans="1:25" s="7" customFormat="1" ht="15.95" customHeight="1" x14ac:dyDescent="0.25">
      <c r="A180" s="1">
        <f t="shared" si="12"/>
        <v>175</v>
      </c>
      <c r="B180" s="255">
        <v>45459</v>
      </c>
      <c r="C180" s="53"/>
      <c r="D180" s="86"/>
      <c r="E180" s="42" t="str">
        <f>IF(COUNTBLANK($V180),"",IF($U180&lt;&gt;"","Ingresar Categoria!",IFERROR(INDEX(Activos!$C$6:$C$1015,MATCH($V180,Activos!$U$6:$U$1015,0)),IFERROR(INDEX($E$5:$E179,MATCH($V180,$U$5:$U179,0)),""))))</f>
        <v/>
      </c>
      <c r="F180" s="52"/>
      <c r="G180" s="41"/>
      <c r="H180" s="44"/>
      <c r="I180" s="53"/>
      <c r="J180" s="46"/>
      <c r="K180" s="46"/>
      <c r="L180" s="54"/>
      <c r="M180" s="54"/>
      <c r="N180" s="306" t="str">
        <f>IF(COUNTBLANK($V180),"",IFERROR(INDEX(Activos!$E$6:$E$1015,MATCH($V180,Activos!$U$6:$U$1015,0)),IFERROR(INDEX($N$5:$N179,MATCH($V180,$U$5:$U179,0)),"")))</f>
        <v/>
      </c>
      <c r="O180" s="256"/>
      <c r="P180" s="251"/>
      <c r="Q180" s="55">
        <v>0</v>
      </c>
      <c r="R180" s="48" t="b">
        <f>IF(COUNTBLANK($V180),FALSE,OR(IFERROR(MATCH(INDEX(Activos!$C$6:$C$1015,MATCH($V180,Activos!$U$6:$U$1015,0)),$AH$22:$AH$25,0),FALSE),IFERROR(MATCH(INDEX($E$5:$E179,MATCH($V180,$V$5:$V179,0)),$AH$22:$AH$25,0),FALSE)))</f>
        <v>0</v>
      </c>
      <c r="S180" s="48" t="b">
        <f>OR(IFERROR(MATCH($V180,Activos!$U$6:$U$1015,0),FALSE),IFERROR(MATCH($V180,$V$5:$V179,0),FALSE))</f>
        <v>1</v>
      </c>
      <c r="T180" s="48" t="str">
        <f t="shared" si="9"/>
        <v/>
      </c>
      <c r="U180" s="48" t="str">
        <f>IF(AND(ISERROR(MATCH($V180,Activos!$U$6:$U$1015,0)),ISERROR(MATCH($V180,$U$5:$U179,0))),$V180,"")</f>
        <v/>
      </c>
      <c r="V180" s="48" t="str">
        <f t="shared" si="13"/>
        <v/>
      </c>
      <c r="W180" s="48" t="b">
        <f>IF(OR(COUNTBLANK($E180),COUNTBLANK($V180)),FALSE,IF(ISERROR(MATCH($V180,Activos!$U$6:$U$1015,0)),FALSE,IF(ISERROR(MATCH(INDEX(Activos!$C$6:$C$1015,MATCH($V180,Activos!$U$6:$U$1015,0)),$AH$22:$AH$25,0)),ISERROR(MATCH($E180,$AH$26:$AH$31,0)),ISERROR(MATCH($E180,$AH$22:$AH$25,0)))))</f>
        <v>0</v>
      </c>
      <c r="X180" s="48" t="b">
        <f>IF(OR(COUNTBLANK($E180),COUNTBLANK($V180)),FALSE,IF(ISERROR(MATCH($V180,V$5:$V179,0)),FALSE,IF(ISERROR(MATCH(INDEX($E$6:$E$1015,MATCH($V180,$V$6:$V$1015,0)),$AH$22:$AH$25,0)),ISERROR(MATCH($E180,$AH$26:$AH$31,0)),ISERROR(MATCH($E180,$AH$22:$AH$25,0)))))</f>
        <v>0</v>
      </c>
      <c r="Y180" s="48" t="b">
        <f t="shared" si="11"/>
        <v>0</v>
      </c>
    </row>
    <row r="181" spans="1:25" ht="15.95" customHeight="1" x14ac:dyDescent="0.2">
      <c r="A181" s="1">
        <f t="shared" si="12"/>
        <v>176</v>
      </c>
      <c r="B181" s="255">
        <v>45459</v>
      </c>
      <c r="C181" s="45"/>
      <c r="D181" s="85"/>
      <c r="E181" s="42" t="str">
        <f>IF(COUNTBLANK($V181),"",IF($U181&lt;&gt;"","Ingresar Categoria!",IFERROR(INDEX(Activos!$C$6:$C$1015,MATCH($V181,Activos!$U$6:$U$1015,0)),IFERROR(INDEX($E$5:$E180,MATCH($V181,$U$5:$U180,0)),""))))</f>
        <v/>
      </c>
      <c r="F181" s="52"/>
      <c r="G181" s="41"/>
      <c r="H181" s="44"/>
      <c r="I181" s="45"/>
      <c r="J181" s="46"/>
      <c r="K181" s="46"/>
      <c r="L181" s="41"/>
      <c r="M181" s="41"/>
      <c r="N181" s="306" t="str">
        <f>IF(COUNTBLANK($V181),"",IFERROR(INDEX(Activos!$E$6:$E$1015,MATCH($V181,Activos!$U$6:$U$1015,0)),IFERROR(INDEX($N$5:$N180,MATCH($V181,$U$5:$U180,0)),"")))</f>
        <v/>
      </c>
      <c r="O181" s="256"/>
      <c r="P181" s="251"/>
      <c r="Q181" s="55">
        <v>0</v>
      </c>
      <c r="R181" s="48" t="b">
        <f>IF(COUNTBLANK($V181),FALSE,OR(IFERROR(MATCH(INDEX(Activos!$C$6:$C$1015,MATCH($V181,Activos!$U$6:$U$1015,0)),$AH$22:$AH$25,0),FALSE),IFERROR(MATCH(INDEX($E$5:$E180,MATCH($V181,$V$5:$V180,0)),$AH$22:$AH$25,0),FALSE)))</f>
        <v>0</v>
      </c>
      <c r="S181" s="48" t="b">
        <f>OR(IFERROR(MATCH($V181,Activos!$U$6:$U$1015,0),FALSE),IFERROR(MATCH($V181,$V$5:$V180,0),FALSE))</f>
        <v>1</v>
      </c>
      <c r="T181" s="48" t="str">
        <f t="shared" si="9"/>
        <v/>
      </c>
      <c r="U181" s="48" t="str">
        <f>IF(AND(ISERROR(MATCH($V181,Activos!$U$6:$U$1015,0)),ISERROR(MATCH($V181,$U$5:$U180,0))),$V181,"")</f>
        <v/>
      </c>
      <c r="V181" s="48" t="str">
        <f t="shared" si="13"/>
        <v/>
      </c>
      <c r="W181" s="48" t="b">
        <f>IF(OR(COUNTBLANK($E181),COUNTBLANK($V181)),FALSE,IF(ISERROR(MATCH($V181,Activos!$U$6:$U$1015,0)),FALSE,IF(ISERROR(MATCH(INDEX(Activos!$C$6:$C$1015,MATCH($V181,Activos!$U$6:$U$1015,0)),$AH$22:$AH$25,0)),ISERROR(MATCH($E181,$AH$26:$AH$31,0)),ISERROR(MATCH($E181,$AH$22:$AH$25,0)))))</f>
        <v>0</v>
      </c>
      <c r="X181" s="48" t="b">
        <f>IF(OR(COUNTBLANK($E181),COUNTBLANK($V181)),FALSE,IF(ISERROR(MATCH($V181,V$5:$V180,0)),FALSE,IF(ISERROR(MATCH(INDEX($E$6:$E$1015,MATCH($V181,$V$6:$V$1015,0)),$AH$22:$AH$25,0)),ISERROR(MATCH($E181,$AH$26:$AH$31,0)),ISERROR(MATCH($E181,$AH$22:$AH$25,0)))))</f>
        <v>0</v>
      </c>
      <c r="Y181" s="48" t="b">
        <f t="shared" si="11"/>
        <v>0</v>
      </c>
    </row>
    <row r="182" spans="1:25" ht="15.95" customHeight="1" x14ac:dyDescent="0.2">
      <c r="A182" s="1">
        <f t="shared" si="12"/>
        <v>177</v>
      </c>
      <c r="B182" s="255">
        <v>45459</v>
      </c>
      <c r="C182" s="53"/>
      <c r="D182" s="86"/>
      <c r="E182" s="42" t="str">
        <f>IF(COUNTBLANK($V182),"",IF($U182&lt;&gt;"","Ingresar Categoria!",IFERROR(INDEX(Activos!$C$6:$C$1015,MATCH($V182,Activos!$U$6:$U$1015,0)),IFERROR(INDEX($E$5:$E181,MATCH($V182,$U$5:$U181,0)),""))))</f>
        <v/>
      </c>
      <c r="F182" s="52"/>
      <c r="G182" s="41"/>
      <c r="H182" s="44"/>
      <c r="I182" s="53"/>
      <c r="J182" s="46"/>
      <c r="K182" s="46"/>
      <c r="L182" s="54"/>
      <c r="M182" s="54"/>
      <c r="N182" s="306" t="str">
        <f>IF(COUNTBLANK($V182),"",IFERROR(INDEX(Activos!$E$6:$E$1015,MATCH($V182,Activos!$U$6:$U$1015,0)),IFERROR(INDEX($N$5:$N181,MATCH($V182,$U$5:$U181,0)),"")))</f>
        <v/>
      </c>
      <c r="O182" s="256"/>
      <c r="P182" s="251"/>
      <c r="Q182" s="55">
        <v>0</v>
      </c>
      <c r="R182" s="48" t="b">
        <f>IF(COUNTBLANK($V182),FALSE,OR(IFERROR(MATCH(INDEX(Activos!$C$6:$C$1015,MATCH($V182,Activos!$U$6:$U$1015,0)),$AH$22:$AH$25,0),FALSE),IFERROR(MATCH(INDEX($E$5:$E181,MATCH($V182,$V$5:$V181,0)),$AH$22:$AH$25,0),FALSE)))</f>
        <v>0</v>
      </c>
      <c r="S182" s="48" t="b">
        <f>OR(IFERROR(MATCH($V182,Activos!$U$6:$U$1015,0),FALSE),IFERROR(MATCH($V182,$V$5:$V181,0),FALSE))</f>
        <v>1</v>
      </c>
      <c r="T182" s="48" t="str">
        <f t="shared" si="9"/>
        <v/>
      </c>
      <c r="U182" s="48" t="str">
        <f>IF(AND(ISERROR(MATCH($V182,Activos!$U$6:$U$1015,0)),ISERROR(MATCH($V182,$U$5:$U181,0))),$V182,"")</f>
        <v/>
      </c>
      <c r="V182" s="48" t="str">
        <f t="shared" si="13"/>
        <v/>
      </c>
      <c r="W182" s="48" t="b">
        <f>IF(OR(COUNTBLANK($E182),COUNTBLANK($V182)),FALSE,IF(ISERROR(MATCH($V182,Activos!$U$6:$U$1015,0)),FALSE,IF(ISERROR(MATCH(INDEX(Activos!$C$6:$C$1015,MATCH($V182,Activos!$U$6:$U$1015,0)),$AH$22:$AH$25,0)),ISERROR(MATCH($E182,$AH$26:$AH$31,0)),ISERROR(MATCH($E182,$AH$22:$AH$25,0)))))</f>
        <v>0</v>
      </c>
      <c r="X182" s="48" t="b">
        <f>IF(OR(COUNTBLANK($E182),COUNTBLANK($V182)),FALSE,IF(ISERROR(MATCH($V182,V$5:$V181,0)),FALSE,IF(ISERROR(MATCH(INDEX($E$6:$E$1015,MATCH($V182,$V$6:$V$1015,0)),$AH$22:$AH$25,0)),ISERROR(MATCH($E182,$AH$26:$AH$31,0)),ISERROR(MATCH($E182,$AH$22:$AH$25,0)))))</f>
        <v>0</v>
      </c>
      <c r="Y182" s="48" t="b">
        <f t="shared" si="11"/>
        <v>0</v>
      </c>
    </row>
    <row r="183" spans="1:25" ht="15.95" customHeight="1" thickBot="1" x14ac:dyDescent="0.25">
      <c r="A183" s="1">
        <f t="shared" si="12"/>
        <v>178</v>
      </c>
      <c r="B183" s="258"/>
      <c r="C183" s="87"/>
      <c r="D183" s="88"/>
      <c r="E183" s="42" t="str">
        <f>IF(COUNTBLANK($V183),"",IF($U183&lt;&gt;"","Ingresar Categoria!",IFERROR(INDEX(Activos!$C$6:$C$1015,MATCH($V183,Activos!$U$6:$U$1015,0)),IFERROR(INDEX($E$5:$E182,MATCH($V183,$U$5:$U182,0)),""))))</f>
        <v/>
      </c>
      <c r="F183" s="89"/>
      <c r="G183" s="90"/>
      <c r="H183" s="91"/>
      <c r="I183" s="87"/>
      <c r="J183" s="92"/>
      <c r="K183" s="92"/>
      <c r="L183" s="93"/>
      <c r="M183" s="93"/>
      <c r="N183" s="306" t="str">
        <f>IF(COUNTBLANK($V183),"",IFERROR(INDEX(Activos!$E$6:$E$1015,MATCH($V183,Activos!$U$6:$U$1015,0)),IFERROR(INDEX($N$5:$N182,MATCH($V183,$U$5:$U182,0)),"")))</f>
        <v/>
      </c>
      <c r="O183" s="259"/>
      <c r="P183" s="252"/>
      <c r="Q183" s="55">
        <v>0</v>
      </c>
      <c r="R183" s="48" t="b">
        <f>IF(COUNTBLANK($V183),FALSE,OR(IFERROR(MATCH(INDEX(Activos!$C$6:$C$1015,MATCH($V183,Activos!$U$6:$U$1015,0)),$AH$22:$AH$25,0),FALSE),IFERROR(MATCH(INDEX($E$5:$E182,MATCH($V183,$V$5:$V182,0)),$AH$22:$AH$25,0),FALSE)))</f>
        <v>0</v>
      </c>
      <c r="S183" s="48" t="b">
        <f>OR(IFERROR(MATCH($V183,Activos!$U$6:$U$1015,0),FALSE),IFERROR(MATCH($V183,$V$5:$V182,0),FALSE))</f>
        <v>1</v>
      </c>
      <c r="T183" s="48" t="str">
        <f t="shared" si="9"/>
        <v/>
      </c>
      <c r="U183" s="48" t="str">
        <f>IF(AND(ISERROR(MATCH($V183,Activos!$U$6:$U$1015,0)),ISERROR(MATCH($V183,$U$5:$U182,0))),$V183,"")</f>
        <v/>
      </c>
      <c r="V183" s="48" t="str">
        <f t="shared" si="13"/>
        <v/>
      </c>
      <c r="W183" s="48" t="b">
        <f>IF(OR(COUNTBLANK($E183),COUNTBLANK($V183)),FALSE,IF(ISERROR(MATCH($V183,Activos!$U$6:$U$1015,0)),FALSE,IF(ISERROR(MATCH(INDEX(Activos!$C$6:$C$1015,MATCH($V183,Activos!$U$6:$U$1015,0)),$AH$22:$AH$25,0)),ISERROR(MATCH($E183,$AH$26:$AH$31,0)),ISERROR(MATCH($E183,$AH$22:$AH$25,0)))))</f>
        <v>0</v>
      </c>
      <c r="X183" s="48" t="b">
        <f>IF(OR(COUNTBLANK($E183),COUNTBLANK($V183)),FALSE,IF(ISERROR(MATCH($V183,V$5:$V182,0)),FALSE,IF(ISERROR(MATCH(INDEX($E$6:$E$1015,MATCH($V183,$V$6:$V$1015,0)),$AH$22:$AH$25,0)),ISERROR(MATCH($E183,$AH$26:$AH$31,0)),ISERROR(MATCH($E183,$AH$22:$AH$25,0)))))</f>
        <v>0</v>
      </c>
      <c r="Y183" s="48" t="b">
        <f t="shared" si="11"/>
        <v>0</v>
      </c>
    </row>
    <row r="184" spans="1:25" ht="15.95" customHeight="1" thickTop="1" x14ac:dyDescent="0.2">
      <c r="A184" s="1">
        <f t="shared" si="12"/>
        <v>179</v>
      </c>
      <c r="B184" s="255"/>
      <c r="C184" s="45"/>
      <c r="D184" s="85"/>
      <c r="E184" s="42" t="str">
        <f>IF(COUNTBLANK($V184),"",IF($U184&lt;&gt;"","Ingresar Categoria!",IFERROR(INDEX(Activos!$C$6:$C$1015,MATCH($V184,Activos!$U$6:$U$1015,0)),IFERROR(INDEX($E$5:$E183,MATCH($V184,$U$5:$U183,0)),""))))</f>
        <v/>
      </c>
      <c r="F184" s="43"/>
      <c r="G184" s="41"/>
      <c r="H184" s="44"/>
      <c r="I184" s="45"/>
      <c r="J184" s="46"/>
      <c r="K184" s="46"/>
      <c r="L184" s="41"/>
      <c r="M184" s="41"/>
      <c r="N184" s="306" t="str">
        <f>IF(COUNTBLANK($V184),"",IFERROR(INDEX(Activos!$E$6:$E$1015,MATCH($V184,Activos!$U$6:$U$1015,0)),IFERROR(INDEX($N$5:$N183,MATCH($V184,$U$5:$U183,0)),"")))</f>
        <v/>
      </c>
      <c r="O184" s="256"/>
      <c r="P184" s="251"/>
      <c r="Q184" s="55">
        <v>0</v>
      </c>
      <c r="R184" s="48" t="b">
        <f>IF(COUNTBLANK($V184),FALSE,OR(IFERROR(MATCH(INDEX(Activos!$C$6:$C$1015,MATCH($V184,Activos!$U$6:$U$1015,0)),$AH$22:$AH$25,0),FALSE),IFERROR(MATCH(INDEX($E$5:$E183,MATCH($V184,$V$5:$V183,0)),$AH$22:$AH$25,0),FALSE)))</f>
        <v>0</v>
      </c>
      <c r="S184" s="48" t="b">
        <f>OR(IFERROR(MATCH($V184,Activos!$U$6:$U$1015,0),FALSE),IFERROR(MATCH($V184,$V$5:$V183,0),FALSE))</f>
        <v>1</v>
      </c>
      <c r="T184" s="48" t="str">
        <f t="shared" si="9"/>
        <v/>
      </c>
      <c r="U184" s="48" t="str">
        <f>IF(AND(ISERROR(MATCH($V184,Activos!$U$6:$U$1015,0)),ISERROR(MATCH($V184,$U$5:$U183,0))),$V184,"")</f>
        <v/>
      </c>
      <c r="V184" s="48" t="str">
        <f t="shared" si="13"/>
        <v/>
      </c>
      <c r="W184" s="48" t="b">
        <f>IF(OR(COUNTBLANK($E184),COUNTBLANK($V184)),FALSE,IF(ISERROR(MATCH($V184,Activos!$U$6:$U$1015,0)),FALSE,IF(ISERROR(MATCH(INDEX(Activos!$C$6:$C$1015,MATCH($V184,Activos!$U$6:$U$1015,0)),$AH$22:$AH$25,0)),ISERROR(MATCH($E184,$AH$26:$AH$31,0)),ISERROR(MATCH($E184,$AH$22:$AH$25,0)))))</f>
        <v>0</v>
      </c>
      <c r="X184" s="48" t="b">
        <f>IF(OR(COUNTBLANK($E184),COUNTBLANK($V184)),FALSE,IF(ISERROR(MATCH($V184,V$5:$V183,0)),FALSE,IF(ISERROR(MATCH(INDEX($E$6:$E$1015,MATCH($V184,$V$6:$V$1015,0)),$AH$22:$AH$25,0)),ISERROR(MATCH($E184,$AH$26:$AH$31,0)),ISERROR(MATCH($E184,$AH$22:$AH$25,0)))))</f>
        <v>0</v>
      </c>
      <c r="Y184" s="48" t="b">
        <f t="shared" si="11"/>
        <v>0</v>
      </c>
    </row>
    <row r="185" spans="1:25" ht="15.95" customHeight="1" x14ac:dyDescent="0.2">
      <c r="A185" s="1">
        <f t="shared" si="12"/>
        <v>180</v>
      </c>
      <c r="B185" s="255"/>
      <c r="C185" s="53"/>
      <c r="D185" s="86"/>
      <c r="E185" s="42" t="str">
        <f>IF(COUNTBLANK($V185),"",IF($U185&lt;&gt;"","Ingresar Categoria!",IFERROR(INDEX(Activos!$C$6:$C$1015,MATCH($V185,Activos!$U$6:$U$1015,0)),IFERROR(INDEX($E$5:$E184,MATCH($V185,$U$5:$U184,0)),""))))</f>
        <v/>
      </c>
      <c r="F185" s="52"/>
      <c r="G185" s="51"/>
      <c r="H185" s="44"/>
      <c r="I185" s="53"/>
      <c r="J185" s="46"/>
      <c r="K185" s="46"/>
      <c r="L185" s="54"/>
      <c r="M185" s="54"/>
      <c r="N185" s="306" t="str">
        <f>IF(COUNTBLANK($V185),"",IFERROR(INDEX(Activos!$E$6:$E$1015,MATCH($V185,Activos!$U$6:$U$1015,0)),IFERROR(INDEX($N$5:$N184,MATCH($V185,$U$5:$U184,0)),"")))</f>
        <v/>
      </c>
      <c r="O185" s="256"/>
      <c r="P185" s="251"/>
      <c r="Q185" s="55">
        <v>0</v>
      </c>
      <c r="R185" s="48" t="b">
        <f>IF(COUNTBLANK($V185),FALSE,OR(IFERROR(MATCH(INDEX(Activos!$C$6:$C$1015,MATCH($V185,Activos!$U$6:$U$1015,0)),$AH$22:$AH$25,0),FALSE),IFERROR(MATCH(INDEX($E$5:$E184,MATCH($V185,$V$5:$V184,0)),$AH$22:$AH$25,0),FALSE)))</f>
        <v>0</v>
      </c>
      <c r="S185" s="48" t="b">
        <f>OR(IFERROR(MATCH($V185,Activos!$U$6:$U$1015,0),FALSE),IFERROR(MATCH($V185,$V$5:$V184,0),FALSE))</f>
        <v>1</v>
      </c>
      <c r="T185" s="48" t="str">
        <f t="shared" si="9"/>
        <v/>
      </c>
      <c r="U185" s="48" t="str">
        <f>IF(AND(ISERROR(MATCH($V185,Activos!$U$6:$U$1015,0)),ISERROR(MATCH($V185,$U$5:$U184,0))),$V185,"")</f>
        <v/>
      </c>
      <c r="V185" s="48" t="str">
        <f t="shared" si="13"/>
        <v/>
      </c>
      <c r="W185" s="48" t="b">
        <f>IF(OR(COUNTBLANK($E185),COUNTBLANK($V185)),FALSE,IF(ISERROR(MATCH($V185,Activos!$U$6:$U$1015,0)),FALSE,IF(ISERROR(MATCH(INDEX(Activos!$C$6:$C$1015,MATCH($V185,Activos!$U$6:$U$1015,0)),$AH$22:$AH$25,0)),ISERROR(MATCH($E185,$AH$26:$AH$31,0)),ISERROR(MATCH($E185,$AH$22:$AH$25,0)))))</f>
        <v>0</v>
      </c>
      <c r="X185" s="48" t="b">
        <f>IF(OR(COUNTBLANK($E185),COUNTBLANK($V185)),FALSE,IF(ISERROR(MATCH($V185,V$5:$V184,0)),FALSE,IF(ISERROR(MATCH(INDEX($E$6:$E$1015,MATCH($V185,$V$6:$V$1015,0)),$AH$22:$AH$25,0)),ISERROR(MATCH($E185,$AH$26:$AH$31,0)),ISERROR(MATCH($E185,$AH$22:$AH$25,0)))))</f>
        <v>0</v>
      </c>
      <c r="Y185" s="48" t="b">
        <f t="shared" si="11"/>
        <v>0</v>
      </c>
    </row>
    <row r="186" spans="1:25" ht="15.95" customHeight="1" x14ac:dyDescent="0.2">
      <c r="A186" s="1">
        <f t="shared" si="12"/>
        <v>181</v>
      </c>
      <c r="B186" s="255"/>
      <c r="C186" s="53"/>
      <c r="D186" s="86"/>
      <c r="E186" s="42" t="str">
        <f>IF(COUNTBLANK($V186),"",IF($U186&lt;&gt;"","Ingresar Categoria!",IFERROR(INDEX(Activos!$C$6:$C$1015,MATCH($V186,Activos!$U$6:$U$1015,0)),IFERROR(INDEX($E$5:$E185,MATCH($V186,$U$5:$U185,0)),""))))</f>
        <v/>
      </c>
      <c r="F186" s="52"/>
      <c r="G186" s="51"/>
      <c r="H186" s="44"/>
      <c r="I186" s="53"/>
      <c r="J186" s="248"/>
      <c r="K186" s="46"/>
      <c r="L186" s="54"/>
      <c r="M186" s="54"/>
      <c r="N186" s="306" t="str">
        <f>IF(COUNTBLANK($V186),"",IFERROR(INDEX(Activos!$E$6:$E$1015,MATCH($V186,Activos!$U$6:$U$1015,0)),IFERROR(INDEX($N$5:$N185,MATCH($V186,$U$5:$U185,0)),"")))</f>
        <v/>
      </c>
      <c r="O186" s="260"/>
      <c r="P186" s="251"/>
      <c r="Q186" s="55">
        <v>0</v>
      </c>
      <c r="R186" s="48" t="b">
        <f>IF(COUNTBLANK($V186),FALSE,OR(IFERROR(MATCH(INDEX(Activos!$C$6:$C$1015,MATCH($V186,Activos!$U$6:$U$1015,0)),$AH$22:$AH$25,0),FALSE),IFERROR(MATCH(INDEX($E$5:$E185,MATCH($V186,$V$5:$V185,0)),$AH$22:$AH$25,0),FALSE)))</f>
        <v>0</v>
      </c>
      <c r="S186" s="48" t="b">
        <f>OR(IFERROR(MATCH($V186,Activos!$U$6:$U$1015,0),FALSE),IFERROR(MATCH($V186,$V$5:$V185,0),FALSE))</f>
        <v>1</v>
      </c>
      <c r="T186" s="48" t="str">
        <f t="shared" si="9"/>
        <v/>
      </c>
      <c r="U186" s="48" t="str">
        <f>IF(AND(ISERROR(MATCH($V186,Activos!$U$6:$U$1015,0)),ISERROR(MATCH($V186,$U$5:$U185,0))),$V186,"")</f>
        <v/>
      </c>
      <c r="V186" s="48" t="str">
        <f t="shared" si="13"/>
        <v/>
      </c>
      <c r="W186" s="48" t="b">
        <f>IF(OR(COUNTBLANK($E186),COUNTBLANK($V186)),FALSE,IF(ISERROR(MATCH($V186,Activos!$U$6:$U$1015,0)),FALSE,IF(ISERROR(MATCH(INDEX(Activos!$C$6:$C$1015,MATCH($V186,Activos!$U$6:$U$1015,0)),$AH$22:$AH$25,0)),ISERROR(MATCH($E186,$AH$26:$AH$31,0)),ISERROR(MATCH($E186,$AH$22:$AH$25,0)))))</f>
        <v>0</v>
      </c>
      <c r="X186" s="48" t="b">
        <f>IF(OR(COUNTBLANK($E186),COUNTBLANK($V186)),FALSE,IF(ISERROR(MATCH($V186,V$5:$V185,0)),FALSE,IF(ISERROR(MATCH(INDEX($E$6:$E$1015,MATCH($V186,$V$6:$V$1015,0)),$AH$22:$AH$25,0)),ISERROR(MATCH($E186,$AH$26:$AH$31,0)),ISERROR(MATCH($E186,$AH$22:$AH$25,0)))))</f>
        <v>0</v>
      </c>
      <c r="Y186" s="48" t="b">
        <f t="shared" si="11"/>
        <v>0</v>
      </c>
    </row>
    <row r="187" spans="1:25" ht="15.95" customHeight="1" x14ac:dyDescent="0.2">
      <c r="A187" s="1">
        <f t="shared" si="12"/>
        <v>182</v>
      </c>
      <c r="B187" s="255"/>
      <c r="C187" s="53"/>
      <c r="D187" s="86"/>
      <c r="E187" s="42" t="str">
        <f>IF(COUNTBLANK($V187),"",IF($U187&lt;&gt;"","Ingresar Categoria!",IFERROR(INDEX(Activos!$C$6:$C$1015,MATCH($V187,Activos!$U$6:$U$1015,0)),IFERROR(INDEX($E$5:$E186,MATCH($V187,$U$5:$U186,0)),""))))</f>
        <v/>
      </c>
      <c r="F187" s="52"/>
      <c r="G187" s="51"/>
      <c r="H187" s="44"/>
      <c r="I187" s="53"/>
      <c r="J187" s="46"/>
      <c r="K187" s="46"/>
      <c r="L187" s="54"/>
      <c r="M187" s="54"/>
      <c r="N187" s="306" t="str">
        <f>IF(COUNTBLANK($V187),"",IFERROR(INDEX(Activos!$E$6:$E$1015,MATCH($V187,Activos!$U$6:$U$1015,0)),IFERROR(INDEX($N$5:$N186,MATCH($V187,$U$5:$U186,0)),"")))</f>
        <v/>
      </c>
      <c r="O187" s="260"/>
      <c r="P187" s="251"/>
      <c r="Q187" s="55">
        <v>0</v>
      </c>
      <c r="R187" s="48" t="b">
        <f>IF(COUNTBLANK($V187),FALSE,OR(IFERROR(MATCH(INDEX(Activos!$C$6:$C$1015,MATCH($V187,Activos!$U$6:$U$1015,0)),$AH$22:$AH$25,0),FALSE),IFERROR(MATCH(INDEX($E$5:$E186,MATCH($V187,$V$5:$V186,0)),$AH$22:$AH$25,0),FALSE)))</f>
        <v>0</v>
      </c>
      <c r="S187" s="48" t="b">
        <f>OR(IFERROR(MATCH($V187,Activos!$U$6:$U$1015,0),FALSE),IFERROR(MATCH($V187,$V$5:$V186,0),FALSE))</f>
        <v>1</v>
      </c>
      <c r="T187" s="48" t="str">
        <f t="shared" si="9"/>
        <v/>
      </c>
      <c r="U187" s="48" t="str">
        <f>IF(AND(ISERROR(MATCH($V187,Activos!$U$6:$U$1015,0)),ISERROR(MATCH($V187,$U$5:$U186,0))),$V187,"")</f>
        <v/>
      </c>
      <c r="V187" s="48" t="str">
        <f t="shared" si="13"/>
        <v/>
      </c>
      <c r="W187" s="48" t="b">
        <f>IF(OR(COUNTBLANK($E187),COUNTBLANK($V187)),FALSE,IF(ISERROR(MATCH($V187,Activos!$U$6:$U$1015,0)),FALSE,IF(ISERROR(MATCH(INDEX(Activos!$C$6:$C$1015,MATCH($V187,Activos!$U$6:$U$1015,0)),$AH$22:$AH$25,0)),ISERROR(MATCH($E187,$AH$26:$AH$31,0)),ISERROR(MATCH($E187,$AH$22:$AH$25,0)))))</f>
        <v>0</v>
      </c>
      <c r="X187" s="48" t="b">
        <f>IF(OR(COUNTBLANK($E187),COUNTBLANK($V187)),FALSE,IF(ISERROR(MATCH($V187,V$5:$V186,0)),FALSE,IF(ISERROR(MATCH(INDEX($E$6:$E$1015,MATCH($V187,$V$6:$V$1015,0)),$AH$22:$AH$25,0)),ISERROR(MATCH($E187,$AH$26:$AH$31,0)),ISERROR(MATCH($E187,$AH$22:$AH$25,0)))))</f>
        <v>0</v>
      </c>
      <c r="Y187" s="48" t="b">
        <f t="shared" si="11"/>
        <v>0</v>
      </c>
    </row>
    <row r="188" spans="1:25" ht="15.95" customHeight="1" x14ac:dyDescent="0.2">
      <c r="A188" s="1">
        <f t="shared" si="12"/>
        <v>183</v>
      </c>
      <c r="B188" s="255"/>
      <c r="C188" s="53"/>
      <c r="D188" s="86"/>
      <c r="E188" s="42" t="str">
        <f>IF(COUNTBLANK($V188),"",IF($U188&lt;&gt;"","Ingresar Categoria!",IFERROR(INDEX(Activos!$C$6:$C$1015,MATCH($V188,Activos!$U$6:$U$1015,0)),IFERROR(INDEX($E$5:$E187,MATCH($V188,$U$5:$U187,0)),""))))</f>
        <v/>
      </c>
      <c r="F188" s="52"/>
      <c r="G188" s="51"/>
      <c r="H188" s="44"/>
      <c r="I188" s="53"/>
      <c r="J188" s="248"/>
      <c r="K188" s="46"/>
      <c r="L188" s="54"/>
      <c r="M188" s="54"/>
      <c r="N188" s="306" t="str">
        <f>IF(COUNTBLANK($V188),"",IFERROR(INDEX(Activos!$E$6:$E$1015,MATCH($V188,Activos!$U$6:$U$1015,0)),IFERROR(INDEX($N$5:$N187,MATCH($V188,$U$5:$U187,0)),"")))</f>
        <v/>
      </c>
      <c r="O188" s="256"/>
      <c r="P188" s="251"/>
      <c r="Q188" s="55">
        <v>0</v>
      </c>
      <c r="R188" s="48" t="b">
        <f>IF(COUNTBLANK($V188),FALSE,OR(IFERROR(MATCH(INDEX(Activos!$C$6:$C$1015,MATCH($V188,Activos!$U$6:$U$1015,0)),$AH$22:$AH$25,0),FALSE),IFERROR(MATCH(INDEX($E$5:$E187,MATCH($V188,$V$5:$V187,0)),$AH$22:$AH$25,0),FALSE)))</f>
        <v>0</v>
      </c>
      <c r="S188" s="48" t="b">
        <f>OR(IFERROR(MATCH($V188,Activos!$U$6:$U$1015,0),FALSE),IFERROR(MATCH($V188,$V$5:$V187,0),FALSE))</f>
        <v>1</v>
      </c>
      <c r="T188" s="48" t="str">
        <f t="shared" si="9"/>
        <v/>
      </c>
      <c r="U188" s="48" t="str">
        <f>IF(AND(ISERROR(MATCH($V188,Activos!$U$6:$U$1015,0)),ISERROR(MATCH($V188,$U$5:$U187,0))),$V188,"")</f>
        <v/>
      </c>
      <c r="V188" s="48" t="str">
        <f t="shared" si="13"/>
        <v/>
      </c>
      <c r="W188" s="48" t="b">
        <f>IF(OR(COUNTBLANK($E188),COUNTBLANK($V188)),FALSE,IF(ISERROR(MATCH($V188,Activos!$U$6:$U$1015,0)),FALSE,IF(ISERROR(MATCH(INDEX(Activos!$C$6:$C$1015,MATCH($V188,Activos!$U$6:$U$1015,0)),$AH$22:$AH$25,0)),ISERROR(MATCH($E188,$AH$26:$AH$31,0)),ISERROR(MATCH($E188,$AH$22:$AH$25,0)))))</f>
        <v>0</v>
      </c>
      <c r="X188" s="48" t="b">
        <f>IF(OR(COUNTBLANK($E188),COUNTBLANK($V188)),FALSE,IF(ISERROR(MATCH($V188,V$5:$V187,0)),FALSE,IF(ISERROR(MATCH(INDEX($E$6:$E$1015,MATCH($V188,$V$6:$V$1015,0)),$AH$22:$AH$25,0)),ISERROR(MATCH($E188,$AH$26:$AH$31,0)),ISERROR(MATCH($E188,$AH$22:$AH$25,0)))))</f>
        <v>0</v>
      </c>
      <c r="Y188" s="48" t="b">
        <f t="shared" si="11"/>
        <v>0</v>
      </c>
    </row>
    <row r="189" spans="1:25" ht="15.95" customHeight="1" x14ac:dyDescent="0.2">
      <c r="A189" s="1">
        <f t="shared" si="12"/>
        <v>184</v>
      </c>
      <c r="B189" s="255"/>
      <c r="C189" s="53"/>
      <c r="D189" s="86"/>
      <c r="E189" s="42" t="str">
        <f>IF(COUNTBLANK($V189),"",IF($U189&lt;&gt;"","Ingresar Categoria!",IFERROR(INDEX(Activos!$C$6:$C$1015,MATCH($V189,Activos!$U$6:$U$1015,0)),IFERROR(INDEX($E$5:$E188,MATCH($V189,$U$5:$U188,0)),""))))</f>
        <v/>
      </c>
      <c r="F189" s="43"/>
      <c r="G189" s="51"/>
      <c r="H189" s="44"/>
      <c r="I189" s="53"/>
      <c r="J189" s="46"/>
      <c r="K189" s="46"/>
      <c r="L189" s="54"/>
      <c r="M189" s="54"/>
      <c r="N189" s="306" t="str">
        <f>IF(COUNTBLANK($V189),"",IFERROR(INDEX(Activos!$E$6:$E$1015,MATCH($V189,Activos!$U$6:$U$1015,0)),IFERROR(INDEX($N$5:$N188,MATCH($V189,$U$5:$U188,0)),"")))</f>
        <v/>
      </c>
      <c r="O189" s="256"/>
      <c r="P189" s="251"/>
      <c r="Q189" s="55">
        <v>0</v>
      </c>
      <c r="R189" s="48" t="b">
        <f>IF(COUNTBLANK($V189),FALSE,OR(IFERROR(MATCH(INDEX(Activos!$C$6:$C$1015,MATCH($V189,Activos!$U$6:$U$1015,0)),$AH$22:$AH$25,0),FALSE),IFERROR(MATCH(INDEX($E$5:$E188,MATCH($V189,$V$5:$V188,0)),$AH$22:$AH$25,0),FALSE)))</f>
        <v>0</v>
      </c>
      <c r="S189" s="48" t="b">
        <f>OR(IFERROR(MATCH($V189,Activos!$U$6:$U$1015,0),FALSE),IFERROR(MATCH($V189,$V$5:$V188,0),FALSE))</f>
        <v>1</v>
      </c>
      <c r="T189" s="48" t="str">
        <f t="shared" si="9"/>
        <v/>
      </c>
      <c r="U189" s="48" t="str">
        <f>IF(AND(ISERROR(MATCH($V189,Activos!$U$6:$U$1015,0)),ISERROR(MATCH($V189,$U$5:$U188,0))),$V189,"")</f>
        <v/>
      </c>
      <c r="V189" s="48" t="str">
        <f t="shared" si="13"/>
        <v/>
      </c>
      <c r="W189" s="48" t="b">
        <f>IF(OR(COUNTBLANK($E189),COUNTBLANK($V189)),FALSE,IF(ISERROR(MATCH($V189,Activos!$U$6:$U$1015,0)),FALSE,IF(ISERROR(MATCH(INDEX(Activos!$C$6:$C$1015,MATCH($V189,Activos!$U$6:$U$1015,0)),$AH$22:$AH$25,0)),ISERROR(MATCH($E189,$AH$26:$AH$31,0)),ISERROR(MATCH($E189,$AH$22:$AH$25,0)))))</f>
        <v>0</v>
      </c>
      <c r="X189" s="48" t="b">
        <f>IF(OR(COUNTBLANK($E189),COUNTBLANK($V189)),FALSE,IF(ISERROR(MATCH($V189,V$5:$V188,0)),FALSE,IF(ISERROR(MATCH(INDEX($E$6:$E$1015,MATCH($V189,$V$6:$V$1015,0)),$AH$22:$AH$25,0)),ISERROR(MATCH($E189,$AH$26:$AH$31,0)),ISERROR(MATCH($E189,$AH$22:$AH$25,0)))))</f>
        <v>0</v>
      </c>
      <c r="Y189" s="48" t="b">
        <f t="shared" si="11"/>
        <v>0</v>
      </c>
    </row>
    <row r="190" spans="1:25" ht="15.95" customHeight="1" x14ac:dyDescent="0.2">
      <c r="A190" s="1">
        <f t="shared" si="12"/>
        <v>185</v>
      </c>
      <c r="B190" s="255"/>
      <c r="C190" s="53"/>
      <c r="D190" s="86"/>
      <c r="E190" s="42" t="str">
        <f>IF(COUNTBLANK($V190),"",IF($U190&lt;&gt;"","Ingresar Categoria!",IFERROR(INDEX(Activos!$C$6:$C$1015,MATCH($V190,Activos!$U$6:$U$1015,0)),IFERROR(INDEX($E$5:$E189,MATCH($V190,$U$5:$U189,0)),""))))</f>
        <v/>
      </c>
      <c r="F190" s="52"/>
      <c r="G190" s="51"/>
      <c r="H190" s="44"/>
      <c r="I190" s="53"/>
      <c r="J190" s="46"/>
      <c r="K190" s="46"/>
      <c r="L190" s="54"/>
      <c r="M190" s="54"/>
      <c r="N190" s="306" t="str">
        <f>IF(COUNTBLANK($V190),"",IFERROR(INDEX(Activos!$E$6:$E$1015,MATCH($V190,Activos!$U$6:$U$1015,0)),IFERROR(INDEX($N$5:$N189,MATCH($V190,$U$5:$U189,0)),"")))</f>
        <v/>
      </c>
      <c r="O190" s="256"/>
      <c r="P190" s="251"/>
      <c r="Q190" s="55">
        <v>0</v>
      </c>
      <c r="R190" s="48" t="b">
        <f>IF(COUNTBLANK($V190),FALSE,OR(IFERROR(MATCH(INDEX(Activos!$C$6:$C$1015,MATCH($V190,Activos!$U$6:$U$1015,0)),$AH$22:$AH$25,0),FALSE),IFERROR(MATCH(INDEX($E$5:$E189,MATCH($V190,$V$5:$V189,0)),$AH$22:$AH$25,0),FALSE)))</f>
        <v>0</v>
      </c>
      <c r="S190" s="48" t="b">
        <f>OR(IFERROR(MATCH($V190,Activos!$U$6:$U$1015,0),FALSE),IFERROR(MATCH($V190,$V$5:$V189,0),FALSE))</f>
        <v>1</v>
      </c>
      <c r="T190" s="48" t="str">
        <f t="shared" si="9"/>
        <v/>
      </c>
      <c r="U190" s="48" t="str">
        <f>IF(AND(ISERROR(MATCH($V190,Activos!$U$6:$U$1015,0)),ISERROR(MATCH($V190,$U$5:$U189,0))),$V190,"")</f>
        <v/>
      </c>
      <c r="V190" s="48" t="str">
        <f t="shared" si="13"/>
        <v/>
      </c>
      <c r="W190" s="48" t="b">
        <f>IF(OR(COUNTBLANK($E190),COUNTBLANK($V190)),FALSE,IF(ISERROR(MATCH($V190,Activos!$U$6:$U$1015,0)),FALSE,IF(ISERROR(MATCH(INDEX(Activos!$C$6:$C$1015,MATCH($V190,Activos!$U$6:$U$1015,0)),$AH$22:$AH$25,0)),ISERROR(MATCH($E190,$AH$26:$AH$31,0)),ISERROR(MATCH($E190,$AH$22:$AH$25,0)))))</f>
        <v>0</v>
      </c>
      <c r="X190" s="48" t="b">
        <f>IF(OR(COUNTBLANK($E190),COUNTBLANK($V190)),FALSE,IF(ISERROR(MATCH($V190,V$5:$V189,0)),FALSE,IF(ISERROR(MATCH(INDEX($E$6:$E$1015,MATCH($V190,$V$6:$V$1015,0)),$AH$22:$AH$25,0)),ISERROR(MATCH($E190,$AH$26:$AH$31,0)),ISERROR(MATCH($E190,$AH$22:$AH$25,0)))))</f>
        <v>0</v>
      </c>
      <c r="Y190" s="48" t="b">
        <f t="shared" si="11"/>
        <v>0</v>
      </c>
    </row>
    <row r="191" spans="1:25" ht="15.95" customHeight="1" x14ac:dyDescent="0.2">
      <c r="A191" s="1">
        <f t="shared" si="12"/>
        <v>186</v>
      </c>
      <c r="B191" s="255"/>
      <c r="C191" s="53"/>
      <c r="D191" s="86"/>
      <c r="E191" s="42" t="str">
        <f>IF(COUNTBLANK($V191),"",IF($U191&lt;&gt;"","Ingresar Categoria!",IFERROR(INDEX(Activos!$C$6:$C$1015,MATCH($V191,Activos!$U$6:$U$1015,0)),IFERROR(INDEX($E$5:$E190,MATCH($V191,$U$5:$U190,0)),""))))</f>
        <v/>
      </c>
      <c r="F191" s="52"/>
      <c r="G191" s="51"/>
      <c r="H191" s="44"/>
      <c r="I191" s="53"/>
      <c r="J191" s="46"/>
      <c r="K191" s="46"/>
      <c r="L191" s="54"/>
      <c r="M191" s="54"/>
      <c r="N191" s="306" t="str">
        <f>IF(COUNTBLANK($V191),"",IFERROR(INDEX(Activos!$E$6:$E$1015,MATCH($V191,Activos!$U$6:$U$1015,0)),IFERROR(INDEX($N$5:$N190,MATCH($V191,$U$5:$U190,0)),"")))</f>
        <v/>
      </c>
      <c r="O191" s="256"/>
      <c r="P191" s="251"/>
      <c r="Q191" s="55">
        <v>0</v>
      </c>
      <c r="R191" s="48" t="b">
        <f>IF(COUNTBLANK($V191),FALSE,OR(IFERROR(MATCH(INDEX(Activos!$C$6:$C$1015,MATCH($V191,Activos!$U$6:$U$1015,0)),$AH$22:$AH$25,0),FALSE),IFERROR(MATCH(INDEX($E$5:$E190,MATCH($V191,$V$5:$V190,0)),$AH$22:$AH$25,0),FALSE)))</f>
        <v>0</v>
      </c>
      <c r="S191" s="48" t="b">
        <f>OR(IFERROR(MATCH($V191,Activos!$U$6:$U$1015,0),FALSE),IFERROR(MATCH($V191,$V$5:$V190,0),FALSE))</f>
        <v>1</v>
      </c>
      <c r="T191" s="48" t="str">
        <f t="shared" si="9"/>
        <v/>
      </c>
      <c r="U191" s="48" t="str">
        <f>IF(AND(ISERROR(MATCH($V191,Activos!$U$6:$U$1015,0)),ISERROR(MATCH($V191,$U$5:$U190,0))),$V191,"")</f>
        <v/>
      </c>
      <c r="V191" s="48" t="str">
        <f t="shared" si="13"/>
        <v/>
      </c>
      <c r="W191" s="48" t="b">
        <f>IF(OR(COUNTBLANK($E191),COUNTBLANK($V191)),FALSE,IF(ISERROR(MATCH($V191,Activos!$U$6:$U$1015,0)),FALSE,IF(ISERROR(MATCH(INDEX(Activos!$C$6:$C$1015,MATCH($V191,Activos!$U$6:$U$1015,0)),$AH$22:$AH$25,0)),ISERROR(MATCH($E191,$AH$26:$AH$31,0)),ISERROR(MATCH($E191,$AH$22:$AH$25,0)))))</f>
        <v>0</v>
      </c>
      <c r="X191" s="48" t="b">
        <f>IF(OR(COUNTBLANK($E191),COUNTBLANK($V191)),FALSE,IF(ISERROR(MATCH($V191,V$5:$V190,0)),FALSE,IF(ISERROR(MATCH(INDEX($E$6:$E$1015,MATCH($V191,$V$6:$V$1015,0)),$AH$22:$AH$25,0)),ISERROR(MATCH($E191,$AH$26:$AH$31,0)),ISERROR(MATCH($E191,$AH$22:$AH$25,0)))))</f>
        <v>0</v>
      </c>
      <c r="Y191" s="48" t="b">
        <f t="shared" si="11"/>
        <v>0</v>
      </c>
    </row>
    <row r="192" spans="1:25" ht="15.95" customHeight="1" x14ac:dyDescent="0.2">
      <c r="A192" s="1">
        <f t="shared" si="12"/>
        <v>187</v>
      </c>
      <c r="B192" s="255"/>
      <c r="C192" s="53"/>
      <c r="D192" s="86"/>
      <c r="E192" s="42" t="str">
        <f>IF(COUNTBLANK($V192),"",IF($U192&lt;&gt;"","Ingresar Categoria!",IFERROR(INDEX(Activos!$C$6:$C$1015,MATCH($V192,Activos!$U$6:$U$1015,0)),IFERROR(INDEX($E$5:$E191,MATCH($V192,$U$5:$U191,0)),""))))</f>
        <v/>
      </c>
      <c r="F192" s="52"/>
      <c r="G192" s="51"/>
      <c r="H192" s="44"/>
      <c r="I192" s="53"/>
      <c r="J192" s="46"/>
      <c r="K192" s="46"/>
      <c r="L192" s="54"/>
      <c r="M192" s="54"/>
      <c r="N192" s="306" t="str">
        <f>IF(COUNTBLANK($V192),"",IFERROR(INDEX(Activos!$E$6:$E$1015,MATCH($V192,Activos!$U$6:$U$1015,0)),IFERROR(INDEX($N$5:$N191,MATCH($V192,$U$5:$U191,0)),"")))</f>
        <v/>
      </c>
      <c r="O192" s="256"/>
      <c r="P192" s="251"/>
      <c r="Q192" s="55">
        <v>0</v>
      </c>
      <c r="R192" s="48" t="b">
        <f>IF(COUNTBLANK($V192),FALSE,OR(IFERROR(MATCH(INDEX(Activos!$C$6:$C$1015,MATCH($V192,Activos!$U$6:$U$1015,0)),$AH$22:$AH$25,0),FALSE),IFERROR(MATCH(INDEX($E$5:$E191,MATCH($V192,$V$5:$V191,0)),$AH$22:$AH$25,0),FALSE)))</f>
        <v>0</v>
      </c>
      <c r="S192" s="48" t="b">
        <f>OR(IFERROR(MATCH($V192,Activos!$U$6:$U$1015,0),FALSE),IFERROR(MATCH($V192,$V$5:$V191,0),FALSE))</f>
        <v>1</v>
      </c>
      <c r="T192" s="48" t="str">
        <f t="shared" si="9"/>
        <v/>
      </c>
      <c r="U192" s="48" t="str">
        <f>IF(AND(ISERROR(MATCH($V192,Activos!$U$6:$U$1015,0)),ISERROR(MATCH($V192,$U$5:$U191,0))),$V192,"")</f>
        <v/>
      </c>
      <c r="V192" s="48" t="str">
        <f t="shared" si="13"/>
        <v/>
      </c>
      <c r="W192" s="48" t="b">
        <f>IF(OR(COUNTBLANK($E192),COUNTBLANK($V192)),FALSE,IF(ISERROR(MATCH($V192,Activos!$U$6:$U$1015,0)),FALSE,IF(ISERROR(MATCH(INDEX(Activos!$C$6:$C$1015,MATCH($V192,Activos!$U$6:$U$1015,0)),$AH$22:$AH$25,0)),ISERROR(MATCH($E192,$AH$26:$AH$31,0)),ISERROR(MATCH($E192,$AH$22:$AH$25,0)))))</f>
        <v>0</v>
      </c>
      <c r="X192" s="48" t="b">
        <f>IF(OR(COUNTBLANK($E192),COUNTBLANK($V192)),FALSE,IF(ISERROR(MATCH($V192,V$5:$V191,0)),FALSE,IF(ISERROR(MATCH(INDEX($E$6:$E$1015,MATCH($V192,$V$6:$V$1015,0)),$AH$22:$AH$25,0)),ISERROR(MATCH($E192,$AH$26:$AH$31,0)),ISERROR(MATCH($E192,$AH$22:$AH$25,0)))))</f>
        <v>0</v>
      </c>
      <c r="Y192" s="48" t="b">
        <f t="shared" si="11"/>
        <v>0</v>
      </c>
    </row>
    <row r="193" spans="1:25" ht="15.95" customHeight="1" x14ac:dyDescent="0.2">
      <c r="A193" s="1">
        <f t="shared" si="12"/>
        <v>188</v>
      </c>
      <c r="B193" s="255"/>
      <c r="C193" s="53"/>
      <c r="D193" s="86"/>
      <c r="E193" s="42" t="str">
        <f>IF(COUNTBLANK($V193),"",IF($U193&lt;&gt;"","Ingresar Categoria!",IFERROR(INDEX(Activos!$C$6:$C$1015,MATCH($V193,Activos!$U$6:$U$1015,0)),IFERROR(INDEX($E$5:$E192,MATCH($V193,$U$5:$U192,0)),""))))</f>
        <v/>
      </c>
      <c r="F193" s="52"/>
      <c r="G193" s="51"/>
      <c r="H193" s="44"/>
      <c r="I193" s="53"/>
      <c r="J193" s="46"/>
      <c r="K193" s="46"/>
      <c r="L193" s="54"/>
      <c r="M193" s="54"/>
      <c r="N193" s="306" t="str">
        <f>IF(COUNTBLANK($V193),"",IFERROR(INDEX(Activos!$E$6:$E$1015,MATCH($V193,Activos!$U$6:$U$1015,0)),IFERROR(INDEX($N$5:$N192,MATCH($V193,$U$5:$U192,0)),"")))</f>
        <v/>
      </c>
      <c r="O193" s="256"/>
      <c r="P193" s="251"/>
      <c r="Q193" s="55">
        <v>0</v>
      </c>
      <c r="R193" s="48" t="b">
        <f>IF(COUNTBLANK($V193),FALSE,OR(IFERROR(MATCH(INDEX(Activos!$C$6:$C$1015,MATCH($V193,Activos!$U$6:$U$1015,0)),$AH$22:$AH$25,0),FALSE),IFERROR(MATCH(INDEX($E$5:$E192,MATCH($V193,$V$5:$V192,0)),$AH$22:$AH$25,0),FALSE)))</f>
        <v>0</v>
      </c>
      <c r="S193" s="48" t="b">
        <f>OR(IFERROR(MATCH($V193,Activos!$U$6:$U$1015,0),FALSE),IFERROR(MATCH($V193,$V$5:$V192,0),FALSE))</f>
        <v>1</v>
      </c>
      <c r="T193" s="48" t="str">
        <f t="shared" si="9"/>
        <v/>
      </c>
      <c r="U193" s="48" t="str">
        <f>IF(AND(ISERROR(MATCH($V193,Activos!$U$6:$U$1015,0)),ISERROR(MATCH($V193,$U$5:$U192,0))),$V193,"")</f>
        <v/>
      </c>
      <c r="V193" s="48" t="str">
        <f t="shared" si="13"/>
        <v/>
      </c>
      <c r="W193" s="48" t="b">
        <f>IF(OR(COUNTBLANK($E193),COUNTBLANK($V193)),FALSE,IF(ISERROR(MATCH($V193,Activos!$U$6:$U$1015,0)),FALSE,IF(ISERROR(MATCH(INDEX(Activos!$C$6:$C$1015,MATCH($V193,Activos!$U$6:$U$1015,0)),$AH$22:$AH$25,0)),ISERROR(MATCH($E193,$AH$26:$AH$31,0)),ISERROR(MATCH($E193,$AH$22:$AH$25,0)))))</f>
        <v>0</v>
      </c>
      <c r="X193" s="48" t="b">
        <f>IF(OR(COUNTBLANK($E193),COUNTBLANK($V193)),FALSE,IF(ISERROR(MATCH($V193,V$5:$V192,0)),FALSE,IF(ISERROR(MATCH(INDEX($E$6:$E$1015,MATCH($V193,$V$6:$V$1015,0)),$AH$22:$AH$25,0)),ISERROR(MATCH($E193,$AH$26:$AH$31,0)),ISERROR(MATCH($E193,$AH$22:$AH$25,0)))))</f>
        <v>0</v>
      </c>
      <c r="Y193" s="48" t="b">
        <f t="shared" si="11"/>
        <v>0</v>
      </c>
    </row>
    <row r="194" spans="1:25" ht="15.95" customHeight="1" x14ac:dyDescent="0.2">
      <c r="A194" s="1">
        <f t="shared" si="12"/>
        <v>189</v>
      </c>
      <c r="B194" s="255"/>
      <c r="C194" s="53"/>
      <c r="D194" s="86"/>
      <c r="E194" s="42" t="str">
        <f>IF(COUNTBLANK($V194),"",IF($U194&lt;&gt;"","Ingresar Categoria!",IFERROR(INDEX(Activos!$C$6:$C$1015,MATCH($V194,Activos!$U$6:$U$1015,0)),IFERROR(INDEX($E$5:$E193,MATCH($V194,$U$5:$U193,0)),""))))</f>
        <v/>
      </c>
      <c r="F194" s="52"/>
      <c r="G194" s="51"/>
      <c r="H194" s="44"/>
      <c r="I194" s="53"/>
      <c r="J194" s="46"/>
      <c r="K194" s="46"/>
      <c r="L194" s="54"/>
      <c r="M194" s="54"/>
      <c r="N194" s="306" t="str">
        <f>IF(COUNTBLANK($V194),"",IFERROR(INDEX(Activos!$E$6:$E$1015,MATCH($V194,Activos!$U$6:$U$1015,0)),IFERROR(INDEX($N$5:$N193,MATCH($V194,$U$5:$U193,0)),"")))</f>
        <v/>
      </c>
      <c r="O194" s="256"/>
      <c r="P194" s="251"/>
      <c r="Q194" s="55">
        <v>0</v>
      </c>
      <c r="R194" s="48" t="b">
        <f>IF(COUNTBLANK($V194),FALSE,OR(IFERROR(MATCH(INDEX(Activos!$C$6:$C$1015,MATCH($V194,Activos!$U$6:$U$1015,0)),$AH$22:$AH$25,0),FALSE),IFERROR(MATCH(INDEX($E$5:$E193,MATCH($V194,$V$5:$V193,0)),$AH$22:$AH$25,0),FALSE)))</f>
        <v>0</v>
      </c>
      <c r="S194" s="48" t="b">
        <f>OR(IFERROR(MATCH($V194,Activos!$U$6:$U$1015,0),FALSE),IFERROR(MATCH($V194,$V$5:$V193,0),FALSE))</f>
        <v>1</v>
      </c>
      <c r="T194" s="48" t="str">
        <f t="shared" si="9"/>
        <v/>
      </c>
      <c r="U194" s="48" t="str">
        <f>IF(AND(ISERROR(MATCH($V194,Activos!$U$6:$U$1015,0)),ISERROR(MATCH($V194,$U$5:$U193,0))),$V194,"")</f>
        <v/>
      </c>
      <c r="V194" s="48" t="str">
        <f t="shared" si="13"/>
        <v/>
      </c>
      <c r="W194" s="48" t="b">
        <f>IF(OR(COUNTBLANK($E194),COUNTBLANK($V194)),FALSE,IF(ISERROR(MATCH($V194,Activos!$U$6:$U$1015,0)),FALSE,IF(ISERROR(MATCH(INDEX(Activos!$C$6:$C$1015,MATCH($V194,Activos!$U$6:$U$1015,0)),$AH$22:$AH$25,0)),ISERROR(MATCH($E194,$AH$26:$AH$31,0)),ISERROR(MATCH($E194,$AH$22:$AH$25,0)))))</f>
        <v>0</v>
      </c>
      <c r="X194" s="48" t="b">
        <f>IF(OR(COUNTBLANK($E194),COUNTBLANK($V194)),FALSE,IF(ISERROR(MATCH($V194,V$5:$V193,0)),FALSE,IF(ISERROR(MATCH(INDEX($E$6:$E$1015,MATCH($V194,$V$6:$V$1015,0)),$AH$22:$AH$25,0)),ISERROR(MATCH($E194,$AH$26:$AH$31,0)),ISERROR(MATCH($E194,$AH$22:$AH$25,0)))))</f>
        <v>0</v>
      </c>
      <c r="Y194" s="48" t="b">
        <f t="shared" si="11"/>
        <v>0</v>
      </c>
    </row>
    <row r="195" spans="1:25" ht="15.95" customHeight="1" x14ac:dyDescent="0.2">
      <c r="A195" s="1">
        <f t="shared" si="12"/>
        <v>190</v>
      </c>
      <c r="B195" s="255"/>
      <c r="C195" s="53"/>
      <c r="D195" s="86"/>
      <c r="E195" s="42" t="str">
        <f>IF(COUNTBLANK($V195),"",IF($U195&lt;&gt;"","Ingresar Categoria!",IFERROR(INDEX(Activos!$C$6:$C$1015,MATCH($V195,Activos!$U$6:$U$1015,0)),IFERROR(INDEX($E$5:$E194,MATCH($V195,$U$5:$U194,0)),""))))</f>
        <v/>
      </c>
      <c r="F195" s="52"/>
      <c r="G195" s="51"/>
      <c r="H195" s="44"/>
      <c r="I195" s="53"/>
      <c r="J195" s="46"/>
      <c r="K195" s="46"/>
      <c r="L195" s="54"/>
      <c r="M195" s="54"/>
      <c r="N195" s="306" t="str">
        <f>IF(COUNTBLANK($V195),"",IFERROR(INDEX(Activos!$E$6:$E$1015,MATCH($V195,Activos!$U$6:$U$1015,0)),IFERROR(INDEX($N$5:$N194,MATCH($V195,$U$5:$U194,0)),"")))</f>
        <v/>
      </c>
      <c r="O195" s="256"/>
      <c r="P195" s="251"/>
      <c r="Q195" s="55">
        <v>0</v>
      </c>
      <c r="R195" s="48" t="b">
        <f>IF(COUNTBLANK($V195),FALSE,OR(IFERROR(MATCH(INDEX(Activos!$C$6:$C$1015,MATCH($V195,Activos!$U$6:$U$1015,0)),$AH$22:$AH$25,0),FALSE),IFERROR(MATCH(INDEX($E$5:$E194,MATCH($V195,$V$5:$V194,0)),$AH$22:$AH$25,0),FALSE)))</f>
        <v>0</v>
      </c>
      <c r="S195" s="48" t="b">
        <f>OR(IFERROR(MATCH($V195,Activos!$U$6:$U$1015,0),FALSE),IFERROR(MATCH($V195,$V$5:$V194,0),FALSE))</f>
        <v>1</v>
      </c>
      <c r="T195" s="48" t="str">
        <f t="shared" si="9"/>
        <v/>
      </c>
      <c r="U195" s="48" t="str">
        <f>IF(AND(ISERROR(MATCH($V195,Activos!$U$6:$U$1015,0)),ISERROR(MATCH($V195,$U$5:$U194,0))),$V195,"")</f>
        <v/>
      </c>
      <c r="V195" s="48" t="str">
        <f t="shared" si="13"/>
        <v/>
      </c>
      <c r="W195" s="48" t="b">
        <f>IF(OR(COUNTBLANK($E195),COUNTBLANK($V195)),FALSE,IF(ISERROR(MATCH($V195,Activos!$U$6:$U$1015,0)),FALSE,IF(ISERROR(MATCH(INDEX(Activos!$C$6:$C$1015,MATCH($V195,Activos!$U$6:$U$1015,0)),$AH$22:$AH$25,0)),ISERROR(MATCH($E195,$AH$26:$AH$31,0)),ISERROR(MATCH($E195,$AH$22:$AH$25,0)))))</f>
        <v>0</v>
      </c>
      <c r="X195" s="48" t="b">
        <f>IF(OR(COUNTBLANK($E195),COUNTBLANK($V195)),FALSE,IF(ISERROR(MATCH($V195,V$5:$V194,0)),FALSE,IF(ISERROR(MATCH(INDEX($E$6:$E$1015,MATCH($V195,$V$6:$V$1015,0)),$AH$22:$AH$25,0)),ISERROR(MATCH($E195,$AH$26:$AH$31,0)),ISERROR(MATCH($E195,$AH$22:$AH$25,0)))))</f>
        <v>0</v>
      </c>
      <c r="Y195" s="48" t="b">
        <f t="shared" si="11"/>
        <v>0</v>
      </c>
    </row>
    <row r="196" spans="1:25" ht="15.95" customHeight="1" x14ac:dyDescent="0.2">
      <c r="A196" s="1">
        <f t="shared" si="12"/>
        <v>191</v>
      </c>
      <c r="B196" s="255"/>
      <c r="C196" s="53"/>
      <c r="D196" s="86"/>
      <c r="E196" s="42" t="str">
        <f>IF(COUNTBLANK($V196),"",IF($U196&lt;&gt;"","Ingresar Categoria!",IFERROR(INDEX(Activos!$C$6:$C$1015,MATCH($V196,Activos!$U$6:$U$1015,0)),IFERROR(INDEX($E$5:$E195,MATCH($V196,$U$5:$U195,0)),""))))</f>
        <v/>
      </c>
      <c r="F196" s="52"/>
      <c r="G196" s="51"/>
      <c r="H196" s="44"/>
      <c r="I196" s="53"/>
      <c r="J196" s="46"/>
      <c r="K196" s="46"/>
      <c r="L196" s="54"/>
      <c r="M196" s="54"/>
      <c r="N196" s="306" t="str">
        <f>IF(COUNTBLANK($V196),"",IFERROR(INDEX(Activos!$E$6:$E$1015,MATCH($V196,Activos!$U$6:$U$1015,0)),IFERROR(INDEX($N$5:$N195,MATCH($V196,$U$5:$U195,0)),"")))</f>
        <v/>
      </c>
      <c r="O196" s="260"/>
      <c r="P196" s="251"/>
      <c r="Q196" s="55">
        <v>0</v>
      </c>
      <c r="R196" s="48" t="b">
        <f>IF(COUNTBLANK($V196),FALSE,OR(IFERROR(MATCH(INDEX(Activos!$C$6:$C$1015,MATCH($V196,Activos!$U$6:$U$1015,0)),$AH$22:$AH$25,0),FALSE),IFERROR(MATCH(INDEX($E$5:$E195,MATCH($V196,$V$5:$V195,0)),$AH$22:$AH$25,0),FALSE)))</f>
        <v>0</v>
      </c>
      <c r="S196" s="48" t="b">
        <f>OR(IFERROR(MATCH($V196,Activos!$U$6:$U$1015,0),FALSE),IFERROR(MATCH($V196,$V$5:$V195,0),FALSE))</f>
        <v>1</v>
      </c>
      <c r="T196" s="48" t="str">
        <f t="shared" si="9"/>
        <v/>
      </c>
      <c r="U196" s="48" t="str">
        <f>IF(AND(ISERROR(MATCH($V196,Activos!$U$6:$U$1015,0)),ISERROR(MATCH($V196,$U$5:$U195,0))),$V196,"")</f>
        <v/>
      </c>
      <c r="V196" s="48" t="str">
        <f t="shared" si="13"/>
        <v/>
      </c>
      <c r="W196" s="48" t="b">
        <f>IF(OR(COUNTBLANK($E196),COUNTBLANK($V196)),FALSE,IF(ISERROR(MATCH($V196,Activos!$U$6:$U$1015,0)),FALSE,IF(ISERROR(MATCH(INDEX(Activos!$C$6:$C$1015,MATCH($V196,Activos!$U$6:$U$1015,0)),$AH$22:$AH$25,0)),ISERROR(MATCH($E196,$AH$26:$AH$31,0)),ISERROR(MATCH($E196,$AH$22:$AH$25,0)))))</f>
        <v>0</v>
      </c>
      <c r="X196" s="48" t="b">
        <f>IF(OR(COUNTBLANK($E196),COUNTBLANK($V196)),FALSE,IF(ISERROR(MATCH($V196,V$5:$V195,0)),FALSE,IF(ISERROR(MATCH(INDEX($E$6:$E$1015,MATCH($V196,$V$6:$V$1015,0)),$AH$22:$AH$25,0)),ISERROR(MATCH($E196,$AH$26:$AH$31,0)),ISERROR(MATCH($E196,$AH$22:$AH$25,0)))))</f>
        <v>0</v>
      </c>
      <c r="Y196" s="48" t="b">
        <f t="shared" si="11"/>
        <v>0</v>
      </c>
    </row>
    <row r="197" spans="1:25" ht="15.95" customHeight="1" x14ac:dyDescent="0.2">
      <c r="A197" s="1">
        <f t="shared" si="12"/>
        <v>192</v>
      </c>
      <c r="B197" s="255"/>
      <c r="C197" s="53"/>
      <c r="D197" s="86"/>
      <c r="E197" s="42" t="str">
        <f>IF(COUNTBLANK($V197),"",IF($U197&lt;&gt;"","Ingresar Categoria!",IFERROR(INDEX(Activos!$C$6:$C$1015,MATCH($V197,Activos!$U$6:$U$1015,0)),IFERROR(INDEX($E$5:$E196,MATCH($V197,$U$5:$U196,0)),""))))</f>
        <v/>
      </c>
      <c r="F197" s="52"/>
      <c r="G197" s="51"/>
      <c r="H197" s="44"/>
      <c r="I197" s="53"/>
      <c r="J197" s="46"/>
      <c r="K197" s="46"/>
      <c r="L197" s="54"/>
      <c r="M197" s="54"/>
      <c r="N197" s="306" t="str">
        <f>IF(COUNTBLANK($V197),"",IFERROR(INDEX(Activos!$E$6:$E$1015,MATCH($V197,Activos!$U$6:$U$1015,0)),IFERROR(INDEX($N$5:$N196,MATCH($V197,$U$5:$U196,0)),"")))</f>
        <v/>
      </c>
      <c r="O197" s="256"/>
      <c r="P197" s="251"/>
      <c r="Q197" s="55">
        <v>0</v>
      </c>
      <c r="R197" s="48" t="b">
        <f>IF(COUNTBLANK($V197),FALSE,OR(IFERROR(MATCH(INDEX(Activos!$C$6:$C$1015,MATCH($V197,Activos!$U$6:$U$1015,0)),$AH$22:$AH$25,0),FALSE),IFERROR(MATCH(INDEX($E$5:$E196,MATCH($V197,$V$5:$V196,0)),$AH$22:$AH$25,0),FALSE)))</f>
        <v>0</v>
      </c>
      <c r="S197" s="48" t="b">
        <f>OR(IFERROR(MATCH($V197,Activos!$U$6:$U$1015,0),FALSE),IFERROR(MATCH($V197,$V$5:$V196,0),FALSE))</f>
        <v>1</v>
      </c>
      <c r="T197" s="48" t="str">
        <f t="shared" si="9"/>
        <v/>
      </c>
      <c r="U197" s="48" t="str">
        <f>IF(AND(ISERROR(MATCH($V197,Activos!$U$6:$U$1015,0)),ISERROR(MATCH($V197,$U$5:$U196,0))),$V197,"")</f>
        <v/>
      </c>
      <c r="V197" s="48" t="str">
        <f t="shared" si="13"/>
        <v/>
      </c>
      <c r="W197" s="48" t="b">
        <f>IF(OR(COUNTBLANK($E197),COUNTBLANK($V197)),FALSE,IF(ISERROR(MATCH($V197,Activos!$U$6:$U$1015,0)),FALSE,IF(ISERROR(MATCH(INDEX(Activos!$C$6:$C$1015,MATCH($V197,Activos!$U$6:$U$1015,0)),$AH$22:$AH$25,0)),ISERROR(MATCH($E197,$AH$26:$AH$31,0)),ISERROR(MATCH($E197,$AH$22:$AH$25,0)))))</f>
        <v>0</v>
      </c>
      <c r="X197" s="48" t="b">
        <f>IF(OR(COUNTBLANK($E197),COUNTBLANK($V197)),FALSE,IF(ISERROR(MATCH($V197,V$5:$V196,0)),FALSE,IF(ISERROR(MATCH(INDEX($E$6:$E$1015,MATCH($V197,$V$6:$V$1015,0)),$AH$22:$AH$25,0)),ISERROR(MATCH($E197,$AH$26:$AH$31,0)),ISERROR(MATCH($E197,$AH$22:$AH$25,0)))))</f>
        <v>0</v>
      </c>
      <c r="Y197" s="48" t="b">
        <f t="shared" si="11"/>
        <v>0</v>
      </c>
    </row>
    <row r="198" spans="1:25" ht="15.95" customHeight="1" x14ac:dyDescent="0.2">
      <c r="A198" s="1">
        <f t="shared" si="12"/>
        <v>193</v>
      </c>
      <c r="B198" s="255"/>
      <c r="C198" s="53"/>
      <c r="D198" s="86"/>
      <c r="E198" s="42" t="str">
        <f>IF(COUNTBLANK($V198),"",IF($U198&lt;&gt;"","Ingresar Categoria!",IFERROR(INDEX(Activos!$C$6:$C$1015,MATCH($V198,Activos!$U$6:$U$1015,0)),IFERROR(INDEX($E$5:$E197,MATCH($V198,$U$5:$U197,0)),""))))</f>
        <v/>
      </c>
      <c r="F198" s="52"/>
      <c r="G198" s="51"/>
      <c r="H198" s="44"/>
      <c r="I198" s="53"/>
      <c r="J198" s="46"/>
      <c r="K198" s="46"/>
      <c r="L198" s="54"/>
      <c r="M198" s="54"/>
      <c r="N198" s="306" t="str">
        <f>IF(COUNTBLANK($V198),"",IFERROR(INDEX(Activos!$E$6:$E$1015,MATCH($V198,Activos!$U$6:$U$1015,0)),IFERROR(INDEX($N$5:$N197,MATCH($V198,$U$5:$U197,0)),"")))</f>
        <v/>
      </c>
      <c r="O198" s="256"/>
      <c r="P198" s="251"/>
      <c r="Q198" s="55">
        <v>0</v>
      </c>
      <c r="R198" s="48" t="b">
        <f>IF(COUNTBLANK($V198),FALSE,OR(IFERROR(MATCH(INDEX(Activos!$C$6:$C$1015,MATCH($V198,Activos!$U$6:$U$1015,0)),$AH$22:$AH$25,0),FALSE),IFERROR(MATCH(INDEX($E$5:$E197,MATCH($V198,$V$5:$V197,0)),$AH$22:$AH$25,0),FALSE)))</f>
        <v>0</v>
      </c>
      <c r="S198" s="48" t="b">
        <f>OR(IFERROR(MATCH($V198,Activos!$U$6:$U$1015,0),FALSE),IFERROR(MATCH($V198,$V$5:$V197,0),FALSE))</f>
        <v>1</v>
      </c>
      <c r="T198" s="48" t="str">
        <f t="shared" ref="T198:T261" si="14">IF(COUNTIFS($V$6:$V$1015,$V198)&gt;1,$V198,"")</f>
        <v/>
      </c>
      <c r="U198" s="48" t="str">
        <f>IF(AND(ISERROR(MATCH($V198,Activos!$U$6:$U$1015,0)),ISERROR(MATCH($V198,$U$5:$U197,0))),$V198,"")</f>
        <v/>
      </c>
      <c r="V198" s="48" t="str">
        <f t="shared" si="13"/>
        <v/>
      </c>
      <c r="W198" s="48" t="b">
        <f>IF(OR(COUNTBLANK($E198),COUNTBLANK($V198)),FALSE,IF(ISERROR(MATCH($V198,Activos!$U$6:$U$1015,0)),FALSE,IF(ISERROR(MATCH(INDEX(Activos!$C$6:$C$1015,MATCH($V198,Activos!$U$6:$U$1015,0)),$AH$22:$AH$25,0)),ISERROR(MATCH($E198,$AH$26:$AH$31,0)),ISERROR(MATCH($E198,$AH$22:$AH$25,0)))))</f>
        <v>0</v>
      </c>
      <c r="X198" s="48" t="b">
        <f>IF(OR(COUNTBLANK($E198),COUNTBLANK($V198)),FALSE,IF(ISERROR(MATCH($V198,V$5:$V197,0)),FALSE,IF(ISERROR(MATCH(INDEX($E$6:$E$1015,MATCH($V198,$V$6:$V$1015,0)),$AH$22:$AH$25,0)),ISERROR(MATCH($E198,$AH$26:$AH$31,0)),ISERROR(MATCH($E198,$AH$22:$AH$25,0)))))</f>
        <v>0</v>
      </c>
      <c r="Y198" s="48" t="b">
        <f t="shared" si="11"/>
        <v>0</v>
      </c>
    </row>
    <row r="199" spans="1:25" ht="15.95" customHeight="1" x14ac:dyDescent="0.2">
      <c r="A199" s="1">
        <f t="shared" si="12"/>
        <v>194</v>
      </c>
      <c r="B199" s="255"/>
      <c r="C199" s="53"/>
      <c r="D199" s="86"/>
      <c r="E199" s="42" t="str">
        <f>IF(COUNTBLANK($V199),"",IF($U199&lt;&gt;"","Ingresar Categoria!",IFERROR(INDEX(Activos!$C$6:$C$1015,MATCH($V199,Activos!$U$6:$U$1015,0)),IFERROR(INDEX($E$5:$E198,MATCH($V199,$U$5:$U198,0)),""))))</f>
        <v/>
      </c>
      <c r="F199" s="52"/>
      <c r="G199" s="51"/>
      <c r="H199" s="44"/>
      <c r="I199" s="53"/>
      <c r="J199" s="46"/>
      <c r="K199" s="46"/>
      <c r="L199" s="54"/>
      <c r="M199" s="54"/>
      <c r="N199" s="306" t="str">
        <f>IF(COUNTBLANK($V199),"",IFERROR(INDEX(Activos!$E$6:$E$1015,MATCH($V199,Activos!$U$6:$U$1015,0)),IFERROR(INDEX($N$5:$N198,MATCH($V199,$U$5:$U198,0)),"")))</f>
        <v/>
      </c>
      <c r="O199" s="256"/>
      <c r="P199" s="251"/>
      <c r="Q199" s="55">
        <v>0</v>
      </c>
      <c r="R199" s="48" t="b">
        <f>IF(COUNTBLANK($V199),FALSE,OR(IFERROR(MATCH(INDEX(Activos!$C$6:$C$1015,MATCH($V199,Activos!$U$6:$U$1015,0)),$AH$22:$AH$25,0),FALSE),IFERROR(MATCH(INDEX($E$5:$E198,MATCH($V199,$V$5:$V198,0)),$AH$22:$AH$25,0),FALSE)))</f>
        <v>0</v>
      </c>
      <c r="S199" s="48" t="b">
        <f>OR(IFERROR(MATCH($V199,Activos!$U$6:$U$1015,0),FALSE),IFERROR(MATCH($V199,$V$5:$V198,0),FALSE))</f>
        <v>1</v>
      </c>
      <c r="T199" s="48" t="str">
        <f t="shared" si="14"/>
        <v/>
      </c>
      <c r="U199" s="48" t="str">
        <f>IF(AND(ISERROR(MATCH($V199,Activos!$U$6:$U$1015,0)),ISERROR(MATCH($V199,$U$5:$U198,0))),$V199,"")</f>
        <v/>
      </c>
      <c r="V199" s="48" t="str">
        <f t="shared" ref="V199:V262" si="15">TEXT(TRIM(CLEAN($F199)),"??????")</f>
        <v/>
      </c>
      <c r="W199" s="48" t="b">
        <f>IF(OR(COUNTBLANK($E199),COUNTBLANK($V199)),FALSE,IF(ISERROR(MATCH($V199,Activos!$U$6:$U$1015,0)),FALSE,IF(ISERROR(MATCH(INDEX(Activos!$C$6:$C$1015,MATCH($V199,Activos!$U$6:$U$1015,0)),$AH$22:$AH$25,0)),ISERROR(MATCH($E199,$AH$26:$AH$31,0)),ISERROR(MATCH($E199,$AH$22:$AH$25,0)))))</f>
        <v>0</v>
      </c>
      <c r="X199" s="48" t="b">
        <f>IF(OR(COUNTBLANK($E199),COUNTBLANK($V199)),FALSE,IF(ISERROR(MATCH($V199,V$5:$V198,0)),FALSE,IF(ISERROR(MATCH(INDEX($E$6:$E$1015,MATCH($V199,$V$6:$V$1015,0)),$AH$22:$AH$25,0)),ISERROR(MATCH($E199,$AH$26:$AH$31,0)),ISERROR(MATCH($E199,$AH$22:$AH$25,0)))))</f>
        <v>0</v>
      </c>
      <c r="Y199" s="48" t="b">
        <f t="shared" ref="Y199:Y262" si="16">AND(ISTEXT($J199)+ISTEXT($K199)&gt;0,COUNTBLANK($J199:$K199)&lt;2)</f>
        <v>0</v>
      </c>
    </row>
    <row r="200" spans="1:25" ht="15.95" customHeight="1" x14ac:dyDescent="0.2">
      <c r="A200" s="1">
        <f t="shared" ref="A200:A263" si="17">A199+1</f>
        <v>195</v>
      </c>
      <c r="B200" s="255"/>
      <c r="C200" s="53"/>
      <c r="D200" s="86"/>
      <c r="E200" s="42" t="str">
        <f>IF(COUNTBLANK($V200),"",IF($U200&lt;&gt;"","Ingresar Categoria!",IFERROR(INDEX(Activos!$C$6:$C$1015,MATCH($V200,Activos!$U$6:$U$1015,0)),IFERROR(INDEX($E$5:$E199,MATCH($V200,$U$5:$U199,0)),""))))</f>
        <v/>
      </c>
      <c r="F200" s="52"/>
      <c r="G200" s="51"/>
      <c r="H200" s="44"/>
      <c r="I200" s="53"/>
      <c r="J200" s="46"/>
      <c r="K200" s="46"/>
      <c r="L200" s="54"/>
      <c r="M200" s="54"/>
      <c r="N200" s="306" t="str">
        <f>IF(COUNTBLANK($V200),"",IFERROR(INDEX(Activos!$E$6:$E$1015,MATCH($V200,Activos!$U$6:$U$1015,0)),IFERROR(INDEX($N$5:$N199,MATCH($V200,$U$5:$U199,0)),"")))</f>
        <v/>
      </c>
      <c r="O200" s="256"/>
      <c r="P200" s="251"/>
      <c r="Q200" s="55">
        <v>0</v>
      </c>
      <c r="R200" s="48" t="b">
        <f>IF(COUNTBLANK($V200),FALSE,OR(IFERROR(MATCH(INDEX(Activos!$C$6:$C$1015,MATCH($V200,Activos!$U$6:$U$1015,0)),$AH$22:$AH$25,0),FALSE),IFERROR(MATCH(INDEX($E$5:$E199,MATCH($V200,$V$5:$V199,0)),$AH$22:$AH$25,0),FALSE)))</f>
        <v>0</v>
      </c>
      <c r="S200" s="48" t="b">
        <f>OR(IFERROR(MATCH($V200,Activos!$U$6:$U$1015,0),FALSE),IFERROR(MATCH($V200,$V$5:$V199,0),FALSE))</f>
        <v>1</v>
      </c>
      <c r="T200" s="48" t="str">
        <f t="shared" si="14"/>
        <v/>
      </c>
      <c r="U200" s="48" t="str">
        <f>IF(AND(ISERROR(MATCH($V200,Activos!$U$6:$U$1015,0)),ISERROR(MATCH($V200,$U$5:$U199,0))),$V200,"")</f>
        <v/>
      </c>
      <c r="V200" s="48" t="str">
        <f t="shared" si="15"/>
        <v/>
      </c>
      <c r="W200" s="48" t="b">
        <f>IF(OR(COUNTBLANK($E200),COUNTBLANK($V200)),FALSE,IF(ISERROR(MATCH($V200,Activos!$U$6:$U$1015,0)),FALSE,IF(ISERROR(MATCH(INDEX(Activos!$C$6:$C$1015,MATCH($V200,Activos!$U$6:$U$1015,0)),$AH$22:$AH$25,0)),ISERROR(MATCH($E200,$AH$26:$AH$31,0)),ISERROR(MATCH($E200,$AH$22:$AH$25,0)))))</f>
        <v>0</v>
      </c>
      <c r="X200" s="48" t="b">
        <f>IF(OR(COUNTBLANK($E200),COUNTBLANK($V200)),FALSE,IF(ISERROR(MATCH($V200,V$5:$V199,0)),FALSE,IF(ISERROR(MATCH(INDEX($E$6:$E$1015,MATCH($V200,$V$6:$V$1015,0)),$AH$22:$AH$25,0)),ISERROR(MATCH($E200,$AH$26:$AH$31,0)),ISERROR(MATCH($E200,$AH$22:$AH$25,0)))))</f>
        <v>0</v>
      </c>
      <c r="Y200" s="48" t="b">
        <f t="shared" si="16"/>
        <v>0</v>
      </c>
    </row>
    <row r="201" spans="1:25" ht="15.95" customHeight="1" x14ac:dyDescent="0.2">
      <c r="A201" s="1">
        <f t="shared" si="17"/>
        <v>196</v>
      </c>
      <c r="B201" s="255"/>
      <c r="C201" s="53"/>
      <c r="D201" s="86"/>
      <c r="E201" s="42" t="str">
        <f>IF(COUNTBLANK($V201),"",IF($U201&lt;&gt;"","Ingresar Categoria!",IFERROR(INDEX(Activos!$C$6:$C$1015,MATCH($V201,Activos!$U$6:$U$1015,0)),IFERROR(INDEX($E$5:$E200,MATCH($V201,$U$5:$U200,0)),""))))</f>
        <v/>
      </c>
      <c r="F201" s="52"/>
      <c r="G201" s="51"/>
      <c r="H201" s="44"/>
      <c r="I201" s="53"/>
      <c r="J201" s="46"/>
      <c r="K201" s="46"/>
      <c r="L201" s="54"/>
      <c r="M201" s="54"/>
      <c r="N201" s="306" t="str">
        <f>IF(COUNTBLANK($V201),"",IFERROR(INDEX(Activos!$E$6:$E$1015,MATCH($V201,Activos!$U$6:$U$1015,0)),IFERROR(INDEX($N$5:$N200,MATCH($V201,$U$5:$U200,0)),"")))</f>
        <v/>
      </c>
      <c r="O201" s="260"/>
      <c r="P201" s="251"/>
      <c r="Q201" s="55">
        <v>0</v>
      </c>
      <c r="R201" s="48" t="b">
        <f>IF(COUNTBLANK($V201),FALSE,OR(IFERROR(MATCH(INDEX(Activos!$C$6:$C$1015,MATCH($V201,Activos!$U$6:$U$1015,0)),$AH$22:$AH$25,0),FALSE),IFERROR(MATCH(INDEX($E$5:$E200,MATCH($V201,$V$5:$V200,0)),$AH$22:$AH$25,0),FALSE)))</f>
        <v>0</v>
      </c>
      <c r="S201" s="48" t="b">
        <f>OR(IFERROR(MATCH($V201,Activos!$U$6:$U$1015,0),FALSE),IFERROR(MATCH($V201,$V$5:$V200,0),FALSE))</f>
        <v>1</v>
      </c>
      <c r="T201" s="48" t="str">
        <f t="shared" si="14"/>
        <v/>
      </c>
      <c r="U201" s="48" t="str">
        <f>IF(AND(ISERROR(MATCH($V201,Activos!$U$6:$U$1015,0)),ISERROR(MATCH($V201,$U$5:$U200,0))),$V201,"")</f>
        <v/>
      </c>
      <c r="V201" s="48" t="str">
        <f t="shared" si="15"/>
        <v/>
      </c>
      <c r="W201" s="48" t="b">
        <f>IF(OR(COUNTBLANK($E201),COUNTBLANK($V201)),FALSE,IF(ISERROR(MATCH($V201,Activos!$U$6:$U$1015,0)),FALSE,IF(ISERROR(MATCH(INDEX(Activos!$C$6:$C$1015,MATCH($V201,Activos!$U$6:$U$1015,0)),$AH$22:$AH$25,0)),ISERROR(MATCH($E201,$AH$26:$AH$31,0)),ISERROR(MATCH($E201,$AH$22:$AH$25,0)))))</f>
        <v>0</v>
      </c>
      <c r="X201" s="48" t="b">
        <f>IF(OR(COUNTBLANK($E201),COUNTBLANK($V201)),FALSE,IF(ISERROR(MATCH($V201,V$5:$V200,0)),FALSE,IF(ISERROR(MATCH(INDEX($E$6:$E$1015,MATCH($V201,$V$6:$V$1015,0)),$AH$22:$AH$25,0)),ISERROR(MATCH($E201,$AH$26:$AH$31,0)),ISERROR(MATCH($E201,$AH$22:$AH$25,0)))))</f>
        <v>0</v>
      </c>
      <c r="Y201" s="48" t="b">
        <f t="shared" si="16"/>
        <v>0</v>
      </c>
    </row>
    <row r="202" spans="1:25" ht="15.95" customHeight="1" x14ac:dyDescent="0.2">
      <c r="A202" s="1">
        <f t="shared" si="17"/>
        <v>197</v>
      </c>
      <c r="B202" s="255"/>
      <c r="C202" s="53"/>
      <c r="D202" s="86"/>
      <c r="E202" s="42" t="str">
        <f>IF(COUNTBLANK($V202),"",IF($U202&lt;&gt;"","Ingresar Categoria!",IFERROR(INDEX(Activos!$C$6:$C$1015,MATCH($V202,Activos!$U$6:$U$1015,0)),IFERROR(INDEX($E$5:$E201,MATCH($V202,$U$5:$U201,0)),""))))</f>
        <v/>
      </c>
      <c r="F202" s="52"/>
      <c r="G202" s="51"/>
      <c r="H202" s="44"/>
      <c r="I202" s="53"/>
      <c r="J202" s="46"/>
      <c r="K202" s="46"/>
      <c r="L202" s="54"/>
      <c r="M202" s="54"/>
      <c r="N202" s="306" t="str">
        <f>IF(COUNTBLANK($V202),"",IFERROR(INDEX(Activos!$E$6:$E$1015,MATCH($V202,Activos!$U$6:$U$1015,0)),IFERROR(INDEX($N$5:$N201,MATCH($V202,$U$5:$U201,0)),"")))</f>
        <v/>
      </c>
      <c r="O202" s="256"/>
      <c r="P202" s="251"/>
      <c r="Q202" s="55">
        <v>0</v>
      </c>
      <c r="R202" s="48" t="b">
        <f>IF(COUNTBLANK($V202),FALSE,OR(IFERROR(MATCH(INDEX(Activos!$C$6:$C$1015,MATCH($V202,Activos!$U$6:$U$1015,0)),$AH$22:$AH$25,0),FALSE),IFERROR(MATCH(INDEX($E$5:$E201,MATCH($V202,$V$5:$V201,0)),$AH$22:$AH$25,0),FALSE)))</f>
        <v>0</v>
      </c>
      <c r="S202" s="48" t="b">
        <f>OR(IFERROR(MATCH($V202,Activos!$U$6:$U$1015,0),FALSE),IFERROR(MATCH($V202,$V$5:$V201,0),FALSE))</f>
        <v>1</v>
      </c>
      <c r="T202" s="48" t="str">
        <f t="shared" si="14"/>
        <v/>
      </c>
      <c r="U202" s="48" t="str">
        <f>IF(AND(ISERROR(MATCH($V202,Activos!$U$6:$U$1015,0)),ISERROR(MATCH($V202,$U$5:$U201,0))),$V202,"")</f>
        <v/>
      </c>
      <c r="V202" s="48" t="str">
        <f t="shared" si="15"/>
        <v/>
      </c>
      <c r="W202" s="48" t="b">
        <f>IF(OR(COUNTBLANK($E202),COUNTBLANK($V202)),FALSE,IF(ISERROR(MATCH($V202,Activos!$U$6:$U$1015,0)),FALSE,IF(ISERROR(MATCH(INDEX(Activos!$C$6:$C$1015,MATCH($V202,Activos!$U$6:$U$1015,0)),$AH$22:$AH$25,0)),ISERROR(MATCH($E202,$AH$26:$AH$31,0)),ISERROR(MATCH($E202,$AH$22:$AH$25,0)))))</f>
        <v>0</v>
      </c>
      <c r="X202" s="48" t="b">
        <f>IF(OR(COUNTBLANK($E202),COUNTBLANK($V202)),FALSE,IF(ISERROR(MATCH($V202,V$5:$V201,0)),FALSE,IF(ISERROR(MATCH(INDEX($E$6:$E$1015,MATCH($V202,$V$6:$V$1015,0)),$AH$22:$AH$25,0)),ISERROR(MATCH($E202,$AH$26:$AH$31,0)),ISERROR(MATCH($E202,$AH$22:$AH$25,0)))))</f>
        <v>0</v>
      </c>
      <c r="Y202" s="48" t="b">
        <f t="shared" si="16"/>
        <v>0</v>
      </c>
    </row>
    <row r="203" spans="1:25" ht="15.95" customHeight="1" x14ac:dyDescent="0.2">
      <c r="A203" s="1">
        <f t="shared" si="17"/>
        <v>198</v>
      </c>
      <c r="B203" s="255"/>
      <c r="C203" s="53"/>
      <c r="D203" s="86"/>
      <c r="E203" s="42" t="str">
        <f>IF(COUNTBLANK($V203),"",IF($U203&lt;&gt;"","Ingresar Categoria!",IFERROR(INDEX(Activos!$C$6:$C$1015,MATCH($V203,Activos!$U$6:$U$1015,0)),IFERROR(INDEX($E$5:$E202,MATCH($V203,$U$5:$U202,0)),""))))</f>
        <v/>
      </c>
      <c r="F203" s="52"/>
      <c r="G203" s="51"/>
      <c r="H203" s="44"/>
      <c r="I203" s="53"/>
      <c r="J203" s="46"/>
      <c r="K203" s="46"/>
      <c r="L203" s="54"/>
      <c r="M203" s="54"/>
      <c r="N203" s="306" t="str">
        <f>IF(COUNTBLANK($V203),"",IFERROR(INDEX(Activos!$E$6:$E$1015,MATCH($V203,Activos!$U$6:$U$1015,0)),IFERROR(INDEX($N$5:$N202,MATCH($V203,$U$5:$U202,0)),"")))</f>
        <v/>
      </c>
      <c r="O203" s="256"/>
      <c r="P203" s="251"/>
      <c r="Q203" s="55">
        <v>0</v>
      </c>
      <c r="R203" s="48" t="b">
        <f>IF(COUNTBLANK($V203),FALSE,OR(IFERROR(MATCH(INDEX(Activos!$C$6:$C$1015,MATCH($V203,Activos!$U$6:$U$1015,0)),$AH$22:$AH$25,0),FALSE),IFERROR(MATCH(INDEX($E$5:$E202,MATCH($V203,$V$5:$V202,0)),$AH$22:$AH$25,0),FALSE)))</f>
        <v>0</v>
      </c>
      <c r="S203" s="48" t="b">
        <f>OR(IFERROR(MATCH($V203,Activos!$U$6:$U$1015,0),FALSE),IFERROR(MATCH($V203,$V$5:$V202,0),FALSE))</f>
        <v>1</v>
      </c>
      <c r="T203" s="48" t="str">
        <f t="shared" si="14"/>
        <v/>
      </c>
      <c r="U203" s="48" t="str">
        <f>IF(AND(ISERROR(MATCH($V203,Activos!$U$6:$U$1015,0)),ISERROR(MATCH($V203,$U$5:$U202,0))),$V203,"")</f>
        <v/>
      </c>
      <c r="V203" s="48" t="str">
        <f t="shared" si="15"/>
        <v/>
      </c>
      <c r="W203" s="48" t="b">
        <f>IF(OR(COUNTBLANK($E203),COUNTBLANK($V203)),FALSE,IF(ISERROR(MATCH($V203,Activos!$U$6:$U$1015,0)),FALSE,IF(ISERROR(MATCH(INDEX(Activos!$C$6:$C$1015,MATCH($V203,Activos!$U$6:$U$1015,0)),$AH$22:$AH$25,0)),ISERROR(MATCH($E203,$AH$26:$AH$31,0)),ISERROR(MATCH($E203,$AH$22:$AH$25,0)))))</f>
        <v>0</v>
      </c>
      <c r="X203" s="48" t="b">
        <f>IF(OR(COUNTBLANK($E203),COUNTBLANK($V203)),FALSE,IF(ISERROR(MATCH($V203,V$5:$V202,0)),FALSE,IF(ISERROR(MATCH(INDEX($E$6:$E$1015,MATCH($V203,$V$6:$V$1015,0)),$AH$22:$AH$25,0)),ISERROR(MATCH($E203,$AH$26:$AH$31,0)),ISERROR(MATCH($E203,$AH$22:$AH$25,0)))))</f>
        <v>0</v>
      </c>
      <c r="Y203" s="48" t="b">
        <f t="shared" si="16"/>
        <v>0</v>
      </c>
    </row>
    <row r="204" spans="1:25" ht="15.95" customHeight="1" x14ac:dyDescent="0.2">
      <c r="A204" s="1">
        <f t="shared" si="17"/>
        <v>199</v>
      </c>
      <c r="B204" s="255"/>
      <c r="C204" s="53"/>
      <c r="D204" s="86"/>
      <c r="E204" s="42" t="str">
        <f>IF(COUNTBLANK($V204),"",IF($U204&lt;&gt;"","Ingresar Categoria!",IFERROR(INDEX(Activos!$C$6:$C$1015,MATCH($V204,Activos!$U$6:$U$1015,0)),IFERROR(INDEX($E$5:$E203,MATCH($V204,$U$5:$U203,0)),""))))</f>
        <v/>
      </c>
      <c r="F204" s="52"/>
      <c r="G204" s="51"/>
      <c r="H204" s="44"/>
      <c r="I204" s="53"/>
      <c r="J204" s="46"/>
      <c r="K204" s="46"/>
      <c r="L204" s="54"/>
      <c r="M204" s="54"/>
      <c r="N204" s="306" t="str">
        <f>IF(COUNTBLANK($V204),"",IFERROR(INDEX(Activos!$E$6:$E$1015,MATCH($V204,Activos!$U$6:$U$1015,0)),IFERROR(INDEX($N$5:$N203,MATCH($V204,$U$5:$U203,0)),"")))</f>
        <v/>
      </c>
      <c r="O204" s="256"/>
      <c r="P204" s="251"/>
      <c r="Q204" s="55">
        <v>0</v>
      </c>
      <c r="R204" s="48" t="b">
        <f>IF(COUNTBLANK($V204),FALSE,OR(IFERROR(MATCH(INDEX(Activos!$C$6:$C$1015,MATCH($V204,Activos!$U$6:$U$1015,0)),$AH$22:$AH$25,0),FALSE),IFERROR(MATCH(INDEX($E$5:$E203,MATCH($V204,$V$5:$V203,0)),$AH$22:$AH$25,0),FALSE)))</f>
        <v>0</v>
      </c>
      <c r="S204" s="48" t="b">
        <f>OR(IFERROR(MATCH($V204,Activos!$U$6:$U$1015,0),FALSE),IFERROR(MATCH($V204,$V$5:$V203,0),FALSE))</f>
        <v>1</v>
      </c>
      <c r="T204" s="48" t="str">
        <f t="shared" si="14"/>
        <v/>
      </c>
      <c r="U204" s="48" t="str">
        <f>IF(AND(ISERROR(MATCH($V204,Activos!$U$6:$U$1015,0)),ISERROR(MATCH($V204,$U$5:$U203,0))),$V204,"")</f>
        <v/>
      </c>
      <c r="V204" s="48" t="str">
        <f t="shared" si="15"/>
        <v/>
      </c>
      <c r="W204" s="48" t="b">
        <f>IF(OR(COUNTBLANK($E204),COUNTBLANK($V204)),FALSE,IF(ISERROR(MATCH($V204,Activos!$U$6:$U$1015,0)),FALSE,IF(ISERROR(MATCH(INDEX(Activos!$C$6:$C$1015,MATCH($V204,Activos!$U$6:$U$1015,0)),$AH$22:$AH$25,0)),ISERROR(MATCH($E204,$AH$26:$AH$31,0)),ISERROR(MATCH($E204,$AH$22:$AH$25,0)))))</f>
        <v>0</v>
      </c>
      <c r="X204" s="48" t="b">
        <f>IF(OR(COUNTBLANK($E204),COUNTBLANK($V204)),FALSE,IF(ISERROR(MATCH($V204,V$5:$V203,0)),FALSE,IF(ISERROR(MATCH(INDEX($E$6:$E$1015,MATCH($V204,$V$6:$V$1015,0)),$AH$22:$AH$25,0)),ISERROR(MATCH($E204,$AH$26:$AH$31,0)),ISERROR(MATCH($E204,$AH$22:$AH$25,0)))))</f>
        <v>0</v>
      </c>
      <c r="Y204" s="48" t="b">
        <f t="shared" si="16"/>
        <v>0</v>
      </c>
    </row>
    <row r="205" spans="1:25" ht="15.95" customHeight="1" x14ac:dyDescent="0.2">
      <c r="A205" s="1">
        <f t="shared" si="17"/>
        <v>200</v>
      </c>
      <c r="B205" s="255"/>
      <c r="C205" s="53"/>
      <c r="D205" s="86"/>
      <c r="E205" s="42" t="str">
        <f>IF(COUNTBLANK($V205),"",IF($U205&lt;&gt;"","Ingresar Categoria!",IFERROR(INDEX(Activos!$C$6:$C$1015,MATCH($V205,Activos!$U$6:$U$1015,0)),IFERROR(INDEX($E$5:$E204,MATCH($V205,$U$5:$U204,0)),""))))</f>
        <v/>
      </c>
      <c r="F205" s="52"/>
      <c r="G205" s="51"/>
      <c r="H205" s="44"/>
      <c r="I205" s="53"/>
      <c r="J205" s="46"/>
      <c r="K205" s="46"/>
      <c r="L205" s="54"/>
      <c r="M205" s="54"/>
      <c r="N205" s="306" t="str">
        <f>IF(COUNTBLANK($V205),"",IFERROR(INDEX(Activos!$E$6:$E$1015,MATCH($V205,Activos!$U$6:$U$1015,0)),IFERROR(INDEX($N$5:$N204,MATCH($V205,$U$5:$U204,0)),"")))</f>
        <v/>
      </c>
      <c r="O205" s="256"/>
      <c r="P205" s="251"/>
      <c r="Q205" s="55">
        <v>0</v>
      </c>
      <c r="R205" s="48" t="b">
        <f>IF(COUNTBLANK($V205),FALSE,OR(IFERROR(MATCH(INDEX(Activos!$C$6:$C$1015,MATCH($V205,Activos!$U$6:$U$1015,0)),$AH$22:$AH$25,0),FALSE),IFERROR(MATCH(INDEX($E$5:$E204,MATCH($V205,$V$5:$V204,0)),$AH$22:$AH$25,0),FALSE)))</f>
        <v>0</v>
      </c>
      <c r="S205" s="48" t="b">
        <f>OR(IFERROR(MATCH($V205,Activos!$U$6:$U$1015,0),FALSE),IFERROR(MATCH($V205,$V$5:$V204,0),FALSE))</f>
        <v>1</v>
      </c>
      <c r="T205" s="48" t="str">
        <f t="shared" si="14"/>
        <v/>
      </c>
      <c r="U205" s="48" t="str">
        <f>IF(AND(ISERROR(MATCH($V205,Activos!$U$6:$U$1015,0)),ISERROR(MATCH($V205,$U$5:$U204,0))),$V205,"")</f>
        <v/>
      </c>
      <c r="V205" s="48" t="str">
        <f t="shared" si="15"/>
        <v/>
      </c>
      <c r="W205" s="48" t="b">
        <f>IF(OR(COUNTBLANK($E205),COUNTBLANK($V205)),FALSE,IF(ISERROR(MATCH($V205,Activos!$U$6:$U$1015,0)),FALSE,IF(ISERROR(MATCH(INDEX(Activos!$C$6:$C$1015,MATCH($V205,Activos!$U$6:$U$1015,0)),$AH$22:$AH$25,0)),ISERROR(MATCH($E205,$AH$26:$AH$31,0)),ISERROR(MATCH($E205,$AH$22:$AH$25,0)))))</f>
        <v>0</v>
      </c>
      <c r="X205" s="48" t="b">
        <f>IF(OR(COUNTBLANK($E205),COUNTBLANK($V205)),FALSE,IF(ISERROR(MATCH($V205,V$5:$V204,0)),FALSE,IF(ISERROR(MATCH(INDEX($E$6:$E$1015,MATCH($V205,$V$6:$V$1015,0)),$AH$22:$AH$25,0)),ISERROR(MATCH($E205,$AH$26:$AH$31,0)),ISERROR(MATCH($E205,$AH$22:$AH$25,0)))))</f>
        <v>0</v>
      </c>
      <c r="Y205" s="48" t="b">
        <f t="shared" si="16"/>
        <v>0</v>
      </c>
    </row>
    <row r="206" spans="1:25" ht="15.95" customHeight="1" x14ac:dyDescent="0.2">
      <c r="A206" s="1">
        <f t="shared" si="17"/>
        <v>201</v>
      </c>
      <c r="B206" s="255"/>
      <c r="C206" s="53"/>
      <c r="D206" s="86"/>
      <c r="E206" s="42" t="str">
        <f>IF(COUNTBLANK($V206),"",IF($U206&lt;&gt;"","Ingresar Categoria!",IFERROR(INDEX(Activos!$C$6:$C$1015,MATCH($V206,Activos!$U$6:$U$1015,0)),IFERROR(INDEX($E$5:$E205,MATCH($V206,$U$5:$U205,0)),""))))</f>
        <v/>
      </c>
      <c r="F206" s="52"/>
      <c r="G206" s="51"/>
      <c r="H206" s="44"/>
      <c r="I206" s="53"/>
      <c r="J206" s="46"/>
      <c r="K206" s="46"/>
      <c r="L206" s="54"/>
      <c r="M206" s="54"/>
      <c r="N206" s="306" t="str">
        <f>IF(COUNTBLANK($V206),"",IFERROR(INDEX(Activos!$E$6:$E$1015,MATCH($V206,Activos!$U$6:$U$1015,0)),IFERROR(INDEX($N$5:$N205,MATCH($V206,$U$5:$U205,0)),"")))</f>
        <v/>
      </c>
      <c r="O206" s="260"/>
      <c r="P206" s="251"/>
      <c r="Q206" s="55">
        <v>0</v>
      </c>
      <c r="R206" s="48" t="b">
        <f>IF(COUNTBLANK($V206),FALSE,OR(IFERROR(MATCH(INDEX(Activos!$C$6:$C$1015,MATCH($V206,Activos!$U$6:$U$1015,0)),$AH$22:$AH$25,0),FALSE),IFERROR(MATCH(INDEX($E$5:$E205,MATCH($V206,$V$5:$V205,0)),$AH$22:$AH$25,0),FALSE)))</f>
        <v>0</v>
      </c>
      <c r="S206" s="48" t="b">
        <f>OR(IFERROR(MATCH($V206,Activos!$U$6:$U$1015,0),FALSE),IFERROR(MATCH($V206,$V$5:$V205,0),FALSE))</f>
        <v>1</v>
      </c>
      <c r="T206" s="48" t="str">
        <f t="shared" si="14"/>
        <v/>
      </c>
      <c r="U206" s="48" t="str">
        <f>IF(AND(ISERROR(MATCH($V206,Activos!$U$6:$U$1015,0)),ISERROR(MATCH($V206,$U$5:$U205,0))),$V206,"")</f>
        <v/>
      </c>
      <c r="V206" s="48" t="str">
        <f t="shared" si="15"/>
        <v/>
      </c>
      <c r="W206" s="48" t="b">
        <f>IF(OR(COUNTBLANK($E206),COUNTBLANK($V206)),FALSE,IF(ISERROR(MATCH($V206,Activos!$U$6:$U$1015,0)),FALSE,IF(ISERROR(MATCH(INDEX(Activos!$C$6:$C$1015,MATCH($V206,Activos!$U$6:$U$1015,0)),$AH$22:$AH$25,0)),ISERROR(MATCH($E206,$AH$26:$AH$31,0)),ISERROR(MATCH($E206,$AH$22:$AH$25,0)))))</f>
        <v>0</v>
      </c>
      <c r="X206" s="48" t="b">
        <f>IF(OR(COUNTBLANK($E206),COUNTBLANK($V206)),FALSE,IF(ISERROR(MATCH($V206,V$5:$V205,0)),FALSE,IF(ISERROR(MATCH(INDEX($E$6:$E$1015,MATCH($V206,$V$6:$V$1015,0)),$AH$22:$AH$25,0)),ISERROR(MATCH($E206,$AH$26:$AH$31,0)),ISERROR(MATCH($E206,$AH$22:$AH$25,0)))))</f>
        <v>0</v>
      </c>
      <c r="Y206" s="48" t="b">
        <f t="shared" si="16"/>
        <v>0</v>
      </c>
    </row>
    <row r="207" spans="1:25" ht="15.95" customHeight="1" x14ac:dyDescent="0.2">
      <c r="A207" s="1">
        <f t="shared" si="17"/>
        <v>202</v>
      </c>
      <c r="B207" s="255"/>
      <c r="C207" s="53"/>
      <c r="D207" s="86"/>
      <c r="E207" s="42" t="str">
        <f>IF(COUNTBLANK($V207),"",IF($U207&lt;&gt;"","Ingresar Categoria!",IFERROR(INDEX(Activos!$C$6:$C$1015,MATCH($V207,Activos!$U$6:$U$1015,0)),IFERROR(INDEX($E$5:$E206,MATCH($V207,$U$5:$U206,0)),""))))</f>
        <v/>
      </c>
      <c r="F207" s="52"/>
      <c r="G207" s="51"/>
      <c r="H207" s="44"/>
      <c r="I207" s="53"/>
      <c r="J207" s="46"/>
      <c r="K207" s="46"/>
      <c r="L207" s="54"/>
      <c r="M207" s="54"/>
      <c r="N207" s="306" t="str">
        <f>IF(COUNTBLANK($V207),"",IFERROR(INDEX(Activos!$E$6:$E$1015,MATCH($V207,Activos!$U$6:$U$1015,0)),IFERROR(INDEX($N$5:$N206,MATCH($V207,$U$5:$U206,0)),"")))</f>
        <v/>
      </c>
      <c r="O207" s="256"/>
      <c r="P207" s="251"/>
      <c r="Q207" s="55">
        <v>0</v>
      </c>
      <c r="R207" s="48" t="b">
        <f>IF(COUNTBLANK($V207),FALSE,OR(IFERROR(MATCH(INDEX(Activos!$C$6:$C$1015,MATCH($V207,Activos!$U$6:$U$1015,0)),$AH$22:$AH$25,0),FALSE),IFERROR(MATCH(INDEX($E$5:$E206,MATCH($V207,$V$5:$V206,0)),$AH$22:$AH$25,0),FALSE)))</f>
        <v>0</v>
      </c>
      <c r="S207" s="48" t="b">
        <f>OR(IFERROR(MATCH($V207,Activos!$U$6:$U$1015,0),FALSE),IFERROR(MATCH($V207,$V$5:$V206,0),FALSE))</f>
        <v>1</v>
      </c>
      <c r="T207" s="48" t="str">
        <f t="shared" si="14"/>
        <v/>
      </c>
      <c r="U207" s="48" t="str">
        <f>IF(AND(ISERROR(MATCH($V207,Activos!$U$6:$U$1015,0)),ISERROR(MATCH($V207,$U$5:$U206,0))),$V207,"")</f>
        <v/>
      </c>
      <c r="V207" s="48" t="str">
        <f t="shared" si="15"/>
        <v/>
      </c>
      <c r="W207" s="48" t="b">
        <f>IF(OR(COUNTBLANK($E207),COUNTBLANK($V207)),FALSE,IF(ISERROR(MATCH($V207,Activos!$U$6:$U$1015,0)),FALSE,IF(ISERROR(MATCH(INDEX(Activos!$C$6:$C$1015,MATCH($V207,Activos!$U$6:$U$1015,0)),$AH$22:$AH$25,0)),ISERROR(MATCH($E207,$AH$26:$AH$31,0)),ISERROR(MATCH($E207,$AH$22:$AH$25,0)))))</f>
        <v>0</v>
      </c>
      <c r="X207" s="48" t="b">
        <f>IF(OR(COUNTBLANK($E207),COUNTBLANK($V207)),FALSE,IF(ISERROR(MATCH($V207,V$5:$V206,0)),FALSE,IF(ISERROR(MATCH(INDEX($E$6:$E$1015,MATCH($V207,$V$6:$V$1015,0)),$AH$22:$AH$25,0)),ISERROR(MATCH($E207,$AH$26:$AH$31,0)),ISERROR(MATCH($E207,$AH$22:$AH$25,0)))))</f>
        <v>0</v>
      </c>
      <c r="Y207" s="48" t="b">
        <f t="shared" si="16"/>
        <v>0</v>
      </c>
    </row>
    <row r="208" spans="1:25" ht="15.95" customHeight="1" x14ac:dyDescent="0.2">
      <c r="A208" s="1">
        <f t="shared" si="17"/>
        <v>203</v>
      </c>
      <c r="B208" s="255"/>
      <c r="C208" s="53"/>
      <c r="D208" s="86"/>
      <c r="E208" s="42" t="str">
        <f>IF(COUNTBLANK($V208),"",IF($U208&lt;&gt;"","Ingresar Categoria!",IFERROR(INDEX(Activos!$C$6:$C$1015,MATCH($V208,Activos!$U$6:$U$1015,0)),IFERROR(INDEX($E$5:$E207,MATCH($V208,$U$5:$U207,0)),""))))</f>
        <v/>
      </c>
      <c r="F208" s="52"/>
      <c r="G208" s="51"/>
      <c r="H208" s="44"/>
      <c r="I208" s="53"/>
      <c r="J208" s="46"/>
      <c r="K208" s="46"/>
      <c r="L208" s="54"/>
      <c r="M208" s="54"/>
      <c r="N208" s="306" t="str">
        <f>IF(COUNTBLANK($V208),"",IFERROR(INDEX(Activos!$E$6:$E$1015,MATCH($V208,Activos!$U$6:$U$1015,0)),IFERROR(INDEX($N$5:$N207,MATCH($V208,$U$5:$U207,0)),"")))</f>
        <v/>
      </c>
      <c r="O208" s="256"/>
      <c r="P208" s="251"/>
      <c r="Q208" s="55">
        <v>0</v>
      </c>
      <c r="R208" s="48" t="b">
        <f>IF(COUNTBLANK($V208),FALSE,OR(IFERROR(MATCH(INDEX(Activos!$C$6:$C$1015,MATCH($V208,Activos!$U$6:$U$1015,0)),$AH$22:$AH$25,0),FALSE),IFERROR(MATCH(INDEX($E$5:$E207,MATCH($V208,$V$5:$V207,0)),$AH$22:$AH$25,0),FALSE)))</f>
        <v>0</v>
      </c>
      <c r="S208" s="48" t="b">
        <f>OR(IFERROR(MATCH($V208,Activos!$U$6:$U$1015,0),FALSE),IFERROR(MATCH($V208,$V$5:$V207,0),FALSE))</f>
        <v>1</v>
      </c>
      <c r="T208" s="48" t="str">
        <f t="shared" si="14"/>
        <v/>
      </c>
      <c r="U208" s="48" t="str">
        <f>IF(AND(ISERROR(MATCH($V208,Activos!$U$6:$U$1015,0)),ISERROR(MATCH($V208,$U$5:$U207,0))),$V208,"")</f>
        <v/>
      </c>
      <c r="V208" s="48" t="str">
        <f t="shared" si="15"/>
        <v/>
      </c>
      <c r="W208" s="48" t="b">
        <f>IF(OR(COUNTBLANK($E208),COUNTBLANK($V208)),FALSE,IF(ISERROR(MATCH($V208,Activos!$U$6:$U$1015,0)),FALSE,IF(ISERROR(MATCH(INDEX(Activos!$C$6:$C$1015,MATCH($V208,Activos!$U$6:$U$1015,0)),$AH$22:$AH$25,0)),ISERROR(MATCH($E208,$AH$26:$AH$31,0)),ISERROR(MATCH($E208,$AH$22:$AH$25,0)))))</f>
        <v>0</v>
      </c>
      <c r="X208" s="48" t="b">
        <f>IF(OR(COUNTBLANK($E208),COUNTBLANK($V208)),FALSE,IF(ISERROR(MATCH($V208,V$5:$V207,0)),FALSE,IF(ISERROR(MATCH(INDEX($E$6:$E$1015,MATCH($V208,$V$6:$V$1015,0)),$AH$22:$AH$25,0)),ISERROR(MATCH($E208,$AH$26:$AH$31,0)),ISERROR(MATCH($E208,$AH$22:$AH$25,0)))))</f>
        <v>0</v>
      </c>
      <c r="Y208" s="48" t="b">
        <f t="shared" si="16"/>
        <v>0</v>
      </c>
    </row>
    <row r="209" spans="1:25" ht="15.95" customHeight="1" x14ac:dyDescent="0.2">
      <c r="A209" s="1">
        <f t="shared" si="17"/>
        <v>204</v>
      </c>
      <c r="B209" s="255"/>
      <c r="C209" s="53"/>
      <c r="D209" s="86"/>
      <c r="E209" s="42" t="str">
        <f>IF(COUNTBLANK($V209),"",IF($U209&lt;&gt;"","Ingresar Categoria!",IFERROR(INDEX(Activos!$C$6:$C$1015,MATCH($V209,Activos!$U$6:$U$1015,0)),IFERROR(INDEX($E$5:$E208,MATCH($V209,$U$5:$U208,0)),""))))</f>
        <v/>
      </c>
      <c r="F209" s="52"/>
      <c r="G209" s="51"/>
      <c r="H209" s="44"/>
      <c r="I209" s="53"/>
      <c r="J209" s="46"/>
      <c r="K209" s="46"/>
      <c r="L209" s="54"/>
      <c r="M209" s="54"/>
      <c r="N209" s="306" t="str">
        <f>IF(COUNTBLANK($V209),"",IFERROR(INDEX(Activos!$E$6:$E$1015,MATCH($V209,Activos!$U$6:$U$1015,0)),IFERROR(INDEX($N$5:$N208,MATCH($V209,$U$5:$U208,0)),"")))</f>
        <v/>
      </c>
      <c r="O209" s="256"/>
      <c r="P209" s="251"/>
      <c r="Q209" s="55">
        <v>0</v>
      </c>
      <c r="R209" s="48" t="b">
        <f>IF(COUNTBLANK($V209),FALSE,OR(IFERROR(MATCH(INDEX(Activos!$C$6:$C$1015,MATCH($V209,Activos!$U$6:$U$1015,0)),$AH$22:$AH$25,0),FALSE),IFERROR(MATCH(INDEX($E$5:$E208,MATCH($V209,$V$5:$V208,0)),$AH$22:$AH$25,0),FALSE)))</f>
        <v>0</v>
      </c>
      <c r="S209" s="48" t="b">
        <f>OR(IFERROR(MATCH($V209,Activos!$U$6:$U$1015,0),FALSE),IFERROR(MATCH($V209,$V$5:$V208,0),FALSE))</f>
        <v>1</v>
      </c>
      <c r="T209" s="48" t="str">
        <f t="shared" si="14"/>
        <v/>
      </c>
      <c r="U209" s="48" t="str">
        <f>IF(AND(ISERROR(MATCH($V209,Activos!$U$6:$U$1015,0)),ISERROR(MATCH($V209,$U$5:$U208,0))),$V209,"")</f>
        <v/>
      </c>
      <c r="V209" s="48" t="str">
        <f t="shared" si="15"/>
        <v/>
      </c>
      <c r="W209" s="48" t="b">
        <f>IF(OR(COUNTBLANK($E209),COUNTBLANK($V209)),FALSE,IF(ISERROR(MATCH($V209,Activos!$U$6:$U$1015,0)),FALSE,IF(ISERROR(MATCH(INDEX(Activos!$C$6:$C$1015,MATCH($V209,Activos!$U$6:$U$1015,0)),$AH$22:$AH$25,0)),ISERROR(MATCH($E209,$AH$26:$AH$31,0)),ISERROR(MATCH($E209,$AH$22:$AH$25,0)))))</f>
        <v>0</v>
      </c>
      <c r="X209" s="48" t="b">
        <f>IF(OR(COUNTBLANK($E209),COUNTBLANK($V209)),FALSE,IF(ISERROR(MATCH($V209,V$5:$V208,0)),FALSE,IF(ISERROR(MATCH(INDEX($E$6:$E$1015,MATCH($V209,$V$6:$V$1015,0)),$AH$22:$AH$25,0)),ISERROR(MATCH($E209,$AH$26:$AH$31,0)),ISERROR(MATCH($E209,$AH$22:$AH$25,0)))))</f>
        <v>0</v>
      </c>
      <c r="Y209" s="48" t="b">
        <f t="shared" si="16"/>
        <v>0</v>
      </c>
    </row>
    <row r="210" spans="1:25" ht="15.95" customHeight="1" x14ac:dyDescent="0.2">
      <c r="A210" s="1">
        <f t="shared" si="17"/>
        <v>205</v>
      </c>
      <c r="B210" s="255"/>
      <c r="C210" s="53"/>
      <c r="D210" s="86"/>
      <c r="E210" s="42" t="str">
        <f>IF(COUNTBLANK($V210),"",IF($U210&lt;&gt;"","Ingresar Categoria!",IFERROR(INDEX(Activos!$C$6:$C$1015,MATCH($V210,Activos!$U$6:$U$1015,0)),IFERROR(INDEX($E$5:$E209,MATCH($V210,$U$5:$U209,0)),""))))</f>
        <v/>
      </c>
      <c r="F210" s="52"/>
      <c r="G210" s="51"/>
      <c r="H210" s="44"/>
      <c r="I210" s="53"/>
      <c r="J210" s="46"/>
      <c r="K210" s="46"/>
      <c r="L210" s="54"/>
      <c r="M210" s="54"/>
      <c r="N210" s="306" t="str">
        <f>IF(COUNTBLANK($V210),"",IFERROR(INDEX(Activos!$E$6:$E$1015,MATCH($V210,Activos!$U$6:$U$1015,0)),IFERROR(INDEX($N$5:$N209,MATCH($V210,$U$5:$U209,0)),"")))</f>
        <v/>
      </c>
      <c r="O210" s="256"/>
      <c r="P210" s="251"/>
      <c r="Q210" s="55">
        <v>0</v>
      </c>
      <c r="R210" s="48" t="b">
        <f>IF(COUNTBLANK($V210),FALSE,OR(IFERROR(MATCH(INDEX(Activos!$C$6:$C$1015,MATCH($V210,Activos!$U$6:$U$1015,0)),$AH$22:$AH$25,0),FALSE),IFERROR(MATCH(INDEX($E$5:$E209,MATCH($V210,$V$5:$V209,0)),$AH$22:$AH$25,0),FALSE)))</f>
        <v>0</v>
      </c>
      <c r="S210" s="48" t="b">
        <f>OR(IFERROR(MATCH($V210,Activos!$U$6:$U$1015,0),FALSE),IFERROR(MATCH($V210,$V$5:$V209,0),FALSE))</f>
        <v>1</v>
      </c>
      <c r="T210" s="48" t="str">
        <f t="shared" si="14"/>
        <v/>
      </c>
      <c r="U210" s="48" t="str">
        <f>IF(AND(ISERROR(MATCH($V210,Activos!$U$6:$U$1015,0)),ISERROR(MATCH($V210,$U$5:$U209,0))),$V210,"")</f>
        <v/>
      </c>
      <c r="V210" s="48" t="str">
        <f t="shared" si="15"/>
        <v/>
      </c>
      <c r="W210" s="48" t="b">
        <f>IF(OR(COUNTBLANK($E210),COUNTBLANK($V210)),FALSE,IF(ISERROR(MATCH($V210,Activos!$U$6:$U$1015,0)),FALSE,IF(ISERROR(MATCH(INDEX(Activos!$C$6:$C$1015,MATCH($V210,Activos!$U$6:$U$1015,0)),$AH$22:$AH$25,0)),ISERROR(MATCH($E210,$AH$26:$AH$31,0)),ISERROR(MATCH($E210,$AH$22:$AH$25,0)))))</f>
        <v>0</v>
      </c>
      <c r="X210" s="48" t="b">
        <f>IF(OR(COUNTBLANK($E210),COUNTBLANK($V210)),FALSE,IF(ISERROR(MATCH($V210,V$5:$V209,0)),FALSE,IF(ISERROR(MATCH(INDEX($E$6:$E$1015,MATCH($V210,$V$6:$V$1015,0)),$AH$22:$AH$25,0)),ISERROR(MATCH($E210,$AH$26:$AH$31,0)),ISERROR(MATCH($E210,$AH$22:$AH$25,0)))))</f>
        <v>0</v>
      </c>
      <c r="Y210" s="48" t="b">
        <f t="shared" si="16"/>
        <v>0</v>
      </c>
    </row>
    <row r="211" spans="1:25" ht="15.95" customHeight="1" x14ac:dyDescent="0.2">
      <c r="A211" s="1">
        <f t="shared" si="17"/>
        <v>206</v>
      </c>
      <c r="B211" s="255"/>
      <c r="C211" s="53"/>
      <c r="D211" s="86"/>
      <c r="E211" s="42" t="str">
        <f>IF(COUNTBLANK($V211),"",IF($U211&lt;&gt;"","Ingresar Categoria!",IFERROR(INDEX(Activos!$C$6:$C$1015,MATCH($V211,Activos!$U$6:$U$1015,0)),IFERROR(INDEX($E$5:$E210,MATCH($V211,$U$5:$U210,0)),""))))</f>
        <v/>
      </c>
      <c r="F211" s="52"/>
      <c r="G211" s="51"/>
      <c r="H211" s="44"/>
      <c r="I211" s="53"/>
      <c r="J211" s="46"/>
      <c r="K211" s="46"/>
      <c r="L211" s="54"/>
      <c r="M211" s="54"/>
      <c r="N211" s="306" t="str">
        <f>IF(COUNTBLANK($V211),"",IFERROR(INDEX(Activos!$E$6:$E$1015,MATCH($V211,Activos!$U$6:$U$1015,0)),IFERROR(INDEX($N$5:$N210,MATCH($V211,$U$5:$U210,0)),"")))</f>
        <v/>
      </c>
      <c r="O211" s="256"/>
      <c r="P211" s="251"/>
      <c r="Q211" s="55">
        <v>0</v>
      </c>
      <c r="R211" s="48" t="b">
        <f>IF(COUNTBLANK($V211),FALSE,OR(IFERROR(MATCH(INDEX(Activos!$C$6:$C$1015,MATCH($V211,Activos!$U$6:$U$1015,0)),$AH$22:$AH$25,0),FALSE),IFERROR(MATCH(INDEX($E$5:$E210,MATCH($V211,$V$5:$V210,0)),$AH$22:$AH$25,0),FALSE)))</f>
        <v>0</v>
      </c>
      <c r="S211" s="48" t="b">
        <f>OR(IFERROR(MATCH($V211,Activos!$U$6:$U$1015,0),FALSE),IFERROR(MATCH($V211,$V$5:$V210,0),FALSE))</f>
        <v>1</v>
      </c>
      <c r="T211" s="48" t="str">
        <f t="shared" si="14"/>
        <v/>
      </c>
      <c r="U211" s="48" t="str">
        <f>IF(AND(ISERROR(MATCH($V211,Activos!$U$6:$U$1015,0)),ISERROR(MATCH($V211,$U$5:$U210,0))),$V211,"")</f>
        <v/>
      </c>
      <c r="V211" s="48" t="str">
        <f t="shared" si="15"/>
        <v/>
      </c>
      <c r="W211" s="48" t="b">
        <f>IF(OR(COUNTBLANK($E211),COUNTBLANK($V211)),FALSE,IF(ISERROR(MATCH($V211,Activos!$U$6:$U$1015,0)),FALSE,IF(ISERROR(MATCH(INDEX(Activos!$C$6:$C$1015,MATCH($V211,Activos!$U$6:$U$1015,0)),$AH$22:$AH$25,0)),ISERROR(MATCH($E211,$AH$26:$AH$31,0)),ISERROR(MATCH($E211,$AH$22:$AH$25,0)))))</f>
        <v>0</v>
      </c>
      <c r="X211" s="48" t="b">
        <f>IF(OR(COUNTBLANK($E211),COUNTBLANK($V211)),FALSE,IF(ISERROR(MATCH($V211,V$5:$V210,0)),FALSE,IF(ISERROR(MATCH(INDEX($E$6:$E$1015,MATCH($V211,$V$6:$V$1015,0)),$AH$22:$AH$25,0)),ISERROR(MATCH($E211,$AH$26:$AH$31,0)),ISERROR(MATCH($E211,$AH$22:$AH$25,0)))))</f>
        <v>0</v>
      </c>
      <c r="Y211" s="48" t="b">
        <f t="shared" si="16"/>
        <v>0</v>
      </c>
    </row>
    <row r="212" spans="1:25" ht="15.95" customHeight="1" x14ac:dyDescent="0.2">
      <c r="A212" s="1">
        <f t="shared" si="17"/>
        <v>207</v>
      </c>
      <c r="B212" s="255"/>
      <c r="C212" s="53"/>
      <c r="D212" s="86"/>
      <c r="E212" s="42" t="str">
        <f>IF(COUNTBLANK($V212),"",IF($U212&lt;&gt;"","Ingresar Categoria!",IFERROR(INDEX(Activos!$C$6:$C$1015,MATCH($V212,Activos!$U$6:$U$1015,0)),IFERROR(INDEX($E$5:$E211,MATCH($V212,$U$5:$U211,0)),""))))</f>
        <v/>
      </c>
      <c r="F212" s="52"/>
      <c r="G212" s="51"/>
      <c r="H212" s="44"/>
      <c r="I212" s="53"/>
      <c r="J212" s="46"/>
      <c r="K212" s="46"/>
      <c r="L212" s="54"/>
      <c r="M212" s="54"/>
      <c r="N212" s="306" t="str">
        <f>IF(COUNTBLANK($V212),"",IFERROR(INDEX(Activos!$E$6:$E$1015,MATCH($V212,Activos!$U$6:$U$1015,0)),IFERROR(INDEX($N$5:$N211,MATCH($V212,$U$5:$U211,0)),"")))</f>
        <v/>
      </c>
      <c r="O212" s="256"/>
      <c r="P212" s="251"/>
      <c r="Q212" s="55">
        <v>0</v>
      </c>
      <c r="R212" s="48" t="b">
        <f>IF(COUNTBLANK($V212),FALSE,OR(IFERROR(MATCH(INDEX(Activos!$C$6:$C$1015,MATCH($V212,Activos!$U$6:$U$1015,0)),$AH$22:$AH$25,0),FALSE),IFERROR(MATCH(INDEX($E$5:$E211,MATCH($V212,$V$5:$V211,0)),$AH$22:$AH$25,0),FALSE)))</f>
        <v>0</v>
      </c>
      <c r="S212" s="48" t="b">
        <f>OR(IFERROR(MATCH($V212,Activos!$U$6:$U$1015,0),FALSE),IFERROR(MATCH($V212,$V$5:$V211,0),FALSE))</f>
        <v>1</v>
      </c>
      <c r="T212" s="48" t="str">
        <f t="shared" si="14"/>
        <v/>
      </c>
      <c r="U212" s="48" t="str">
        <f>IF(AND(ISERROR(MATCH($V212,Activos!$U$6:$U$1015,0)),ISERROR(MATCH($V212,$U$5:$U211,0))),$V212,"")</f>
        <v/>
      </c>
      <c r="V212" s="48" t="str">
        <f t="shared" si="15"/>
        <v/>
      </c>
      <c r="W212" s="48" t="b">
        <f>IF(OR(COUNTBLANK($E212),COUNTBLANK($V212)),FALSE,IF(ISERROR(MATCH($V212,Activos!$U$6:$U$1015,0)),FALSE,IF(ISERROR(MATCH(INDEX(Activos!$C$6:$C$1015,MATCH($V212,Activos!$U$6:$U$1015,0)),$AH$22:$AH$25,0)),ISERROR(MATCH($E212,$AH$26:$AH$31,0)),ISERROR(MATCH($E212,$AH$22:$AH$25,0)))))</f>
        <v>0</v>
      </c>
      <c r="X212" s="48" t="b">
        <f>IF(OR(COUNTBLANK($E212),COUNTBLANK($V212)),FALSE,IF(ISERROR(MATCH($V212,V$5:$V211,0)),FALSE,IF(ISERROR(MATCH(INDEX($E$6:$E$1015,MATCH($V212,$V$6:$V$1015,0)),$AH$22:$AH$25,0)),ISERROR(MATCH($E212,$AH$26:$AH$31,0)),ISERROR(MATCH($E212,$AH$22:$AH$25,0)))))</f>
        <v>0</v>
      </c>
      <c r="Y212" s="48" t="b">
        <f t="shared" si="16"/>
        <v>0</v>
      </c>
    </row>
    <row r="213" spans="1:25" ht="15.95" customHeight="1" x14ac:dyDescent="0.2">
      <c r="A213" s="1">
        <f t="shared" si="17"/>
        <v>208</v>
      </c>
      <c r="B213" s="255"/>
      <c r="C213" s="53"/>
      <c r="D213" s="86"/>
      <c r="E213" s="42" t="str">
        <f>IF(COUNTBLANK($V213),"",IF($U213&lt;&gt;"","Ingresar Categoria!",IFERROR(INDEX(Activos!$C$6:$C$1015,MATCH($V213,Activos!$U$6:$U$1015,0)),IFERROR(INDEX($E$5:$E212,MATCH($V213,$U$5:$U212,0)),""))))</f>
        <v/>
      </c>
      <c r="F213" s="52"/>
      <c r="G213" s="51"/>
      <c r="H213" s="44"/>
      <c r="I213" s="53"/>
      <c r="J213" s="46"/>
      <c r="K213" s="46"/>
      <c r="L213" s="54"/>
      <c r="M213" s="54"/>
      <c r="N213" s="306" t="str">
        <f>IF(COUNTBLANK($V213),"",IFERROR(INDEX(Activos!$E$6:$E$1015,MATCH($V213,Activos!$U$6:$U$1015,0)),IFERROR(INDEX($N$5:$N212,MATCH($V213,$U$5:$U212,0)),"")))</f>
        <v/>
      </c>
      <c r="O213" s="256"/>
      <c r="P213" s="251"/>
      <c r="Q213" s="55">
        <v>0</v>
      </c>
      <c r="R213" s="48" t="b">
        <f>IF(COUNTBLANK($V213),FALSE,OR(IFERROR(MATCH(INDEX(Activos!$C$6:$C$1015,MATCH($V213,Activos!$U$6:$U$1015,0)),$AH$22:$AH$25,0),FALSE),IFERROR(MATCH(INDEX($E$5:$E212,MATCH($V213,$V$5:$V212,0)),$AH$22:$AH$25,0),FALSE)))</f>
        <v>0</v>
      </c>
      <c r="S213" s="48" t="b">
        <f>OR(IFERROR(MATCH($V213,Activos!$U$6:$U$1015,0),FALSE),IFERROR(MATCH($V213,$V$5:$V212,0),FALSE))</f>
        <v>1</v>
      </c>
      <c r="T213" s="48" t="str">
        <f t="shared" si="14"/>
        <v/>
      </c>
      <c r="U213" s="48" t="str">
        <f>IF(AND(ISERROR(MATCH($V213,Activos!$U$6:$U$1015,0)),ISERROR(MATCH($V213,$U$5:$U212,0))),$V213,"")</f>
        <v/>
      </c>
      <c r="V213" s="48" t="str">
        <f t="shared" si="15"/>
        <v/>
      </c>
      <c r="W213" s="48" t="b">
        <f>IF(OR(COUNTBLANK($E213),COUNTBLANK($V213)),FALSE,IF(ISERROR(MATCH($V213,Activos!$U$6:$U$1015,0)),FALSE,IF(ISERROR(MATCH(INDEX(Activos!$C$6:$C$1015,MATCH($V213,Activos!$U$6:$U$1015,0)),$AH$22:$AH$25,0)),ISERROR(MATCH($E213,$AH$26:$AH$31,0)),ISERROR(MATCH($E213,$AH$22:$AH$25,0)))))</f>
        <v>0</v>
      </c>
      <c r="X213" s="48" t="b">
        <f>IF(OR(COUNTBLANK($E213),COUNTBLANK($V213)),FALSE,IF(ISERROR(MATCH($V213,V$5:$V212,0)),FALSE,IF(ISERROR(MATCH(INDEX($E$6:$E$1015,MATCH($V213,$V$6:$V$1015,0)),$AH$22:$AH$25,0)),ISERROR(MATCH($E213,$AH$26:$AH$31,0)),ISERROR(MATCH($E213,$AH$22:$AH$25,0)))))</f>
        <v>0</v>
      </c>
      <c r="Y213" s="48" t="b">
        <f t="shared" si="16"/>
        <v>0</v>
      </c>
    </row>
    <row r="214" spans="1:25" ht="15.95" customHeight="1" x14ac:dyDescent="0.2">
      <c r="A214" s="1">
        <f t="shared" si="17"/>
        <v>209</v>
      </c>
      <c r="B214" s="255"/>
      <c r="C214" s="53"/>
      <c r="D214" s="86"/>
      <c r="E214" s="42" t="str">
        <f>IF(COUNTBLANK($V214),"",IF($U214&lt;&gt;"","Ingresar Categoria!",IFERROR(INDEX(Activos!$C$6:$C$1015,MATCH($V214,Activos!$U$6:$U$1015,0)),IFERROR(INDEX($E$5:$E213,MATCH($V214,$U$5:$U213,0)),""))))</f>
        <v/>
      </c>
      <c r="F214" s="52"/>
      <c r="G214" s="51"/>
      <c r="H214" s="44"/>
      <c r="I214" s="53"/>
      <c r="J214" s="46"/>
      <c r="K214" s="46"/>
      <c r="L214" s="54"/>
      <c r="M214" s="54"/>
      <c r="N214" s="306" t="str">
        <f>IF(COUNTBLANK($V214),"",IFERROR(INDEX(Activos!$E$6:$E$1015,MATCH($V214,Activos!$U$6:$U$1015,0)),IFERROR(INDEX($N$5:$N213,MATCH($V214,$U$5:$U213,0)),"")))</f>
        <v/>
      </c>
      <c r="O214" s="260"/>
      <c r="P214" s="251"/>
      <c r="Q214" s="55">
        <v>0</v>
      </c>
      <c r="R214" s="48" t="b">
        <f>IF(COUNTBLANK($V214),FALSE,OR(IFERROR(MATCH(INDEX(Activos!$C$6:$C$1015,MATCH($V214,Activos!$U$6:$U$1015,0)),$AH$22:$AH$25,0),FALSE),IFERROR(MATCH(INDEX($E$5:$E213,MATCH($V214,$V$5:$V213,0)),$AH$22:$AH$25,0),FALSE)))</f>
        <v>0</v>
      </c>
      <c r="S214" s="48" t="b">
        <f>OR(IFERROR(MATCH($V214,Activos!$U$6:$U$1015,0),FALSE),IFERROR(MATCH($V214,$V$5:$V213,0),FALSE))</f>
        <v>1</v>
      </c>
      <c r="T214" s="48" t="str">
        <f t="shared" si="14"/>
        <v/>
      </c>
      <c r="U214" s="48" t="str">
        <f>IF(AND(ISERROR(MATCH($V214,Activos!$U$6:$U$1015,0)),ISERROR(MATCH($V214,$U$5:$U213,0))),$V214,"")</f>
        <v/>
      </c>
      <c r="V214" s="48" t="str">
        <f t="shared" si="15"/>
        <v/>
      </c>
      <c r="W214" s="48" t="b">
        <f>IF(OR(COUNTBLANK($E214),COUNTBLANK($V214)),FALSE,IF(ISERROR(MATCH($V214,Activos!$U$6:$U$1015,0)),FALSE,IF(ISERROR(MATCH(INDEX(Activos!$C$6:$C$1015,MATCH($V214,Activos!$U$6:$U$1015,0)),$AH$22:$AH$25,0)),ISERROR(MATCH($E214,$AH$26:$AH$31,0)),ISERROR(MATCH($E214,$AH$22:$AH$25,0)))))</f>
        <v>0</v>
      </c>
      <c r="X214" s="48" t="b">
        <f>IF(OR(COUNTBLANK($E214),COUNTBLANK($V214)),FALSE,IF(ISERROR(MATCH($V214,V$5:$V213,0)),FALSE,IF(ISERROR(MATCH(INDEX($E$6:$E$1015,MATCH($V214,$V$6:$V$1015,0)),$AH$22:$AH$25,0)),ISERROR(MATCH($E214,$AH$26:$AH$31,0)),ISERROR(MATCH($E214,$AH$22:$AH$25,0)))))</f>
        <v>0</v>
      </c>
      <c r="Y214" s="48" t="b">
        <f t="shared" si="16"/>
        <v>0</v>
      </c>
    </row>
    <row r="215" spans="1:25" ht="15.95" customHeight="1" x14ac:dyDescent="0.2">
      <c r="A215" s="1">
        <f t="shared" si="17"/>
        <v>210</v>
      </c>
      <c r="B215" s="255"/>
      <c r="C215" s="53"/>
      <c r="D215" s="86"/>
      <c r="E215" s="42" t="str">
        <f>IF(COUNTBLANK($V215),"",IF($U215&lt;&gt;"","Ingresar Categoria!",IFERROR(INDEX(Activos!$C$6:$C$1015,MATCH($V215,Activos!$U$6:$U$1015,0)),IFERROR(INDEX($E$5:$E214,MATCH($V215,$U$5:$U214,0)),""))))</f>
        <v/>
      </c>
      <c r="F215" s="52"/>
      <c r="G215" s="51"/>
      <c r="H215" s="44"/>
      <c r="I215" s="53"/>
      <c r="J215" s="46"/>
      <c r="K215" s="46"/>
      <c r="L215" s="54"/>
      <c r="M215" s="54"/>
      <c r="N215" s="306" t="str">
        <f>IF(COUNTBLANK($V215),"",IFERROR(INDEX(Activos!$E$6:$E$1015,MATCH($V215,Activos!$U$6:$U$1015,0)),IFERROR(INDEX($N$5:$N214,MATCH($V215,$U$5:$U214,0)),"")))</f>
        <v/>
      </c>
      <c r="O215" s="256"/>
      <c r="P215" s="251"/>
      <c r="Q215" s="55">
        <v>0</v>
      </c>
      <c r="R215" s="48" t="b">
        <f>IF(COUNTBLANK($V215),FALSE,OR(IFERROR(MATCH(INDEX(Activos!$C$6:$C$1015,MATCH($V215,Activos!$U$6:$U$1015,0)),$AH$22:$AH$25,0),FALSE),IFERROR(MATCH(INDEX($E$5:$E214,MATCH($V215,$V$5:$V214,0)),$AH$22:$AH$25,0),FALSE)))</f>
        <v>0</v>
      </c>
      <c r="S215" s="48" t="b">
        <f>OR(IFERROR(MATCH($V215,Activos!$U$6:$U$1015,0),FALSE),IFERROR(MATCH($V215,$V$5:$V214,0),FALSE))</f>
        <v>1</v>
      </c>
      <c r="T215" s="48" t="str">
        <f t="shared" si="14"/>
        <v/>
      </c>
      <c r="U215" s="48" t="str">
        <f>IF(AND(ISERROR(MATCH($V215,Activos!$U$6:$U$1015,0)),ISERROR(MATCH($V215,$U$5:$U214,0))),$V215,"")</f>
        <v/>
      </c>
      <c r="V215" s="48" t="str">
        <f t="shared" si="15"/>
        <v/>
      </c>
      <c r="W215" s="48" t="b">
        <f>IF(OR(COUNTBLANK($E215),COUNTBLANK($V215)),FALSE,IF(ISERROR(MATCH($V215,Activos!$U$6:$U$1015,0)),FALSE,IF(ISERROR(MATCH(INDEX(Activos!$C$6:$C$1015,MATCH($V215,Activos!$U$6:$U$1015,0)),$AH$22:$AH$25,0)),ISERROR(MATCH($E215,$AH$26:$AH$31,0)),ISERROR(MATCH($E215,$AH$22:$AH$25,0)))))</f>
        <v>0</v>
      </c>
      <c r="X215" s="48" t="b">
        <f>IF(OR(COUNTBLANK($E215),COUNTBLANK($V215)),FALSE,IF(ISERROR(MATCH($V215,V$5:$V214,0)),FALSE,IF(ISERROR(MATCH(INDEX($E$6:$E$1015,MATCH($V215,$V$6:$V$1015,0)),$AH$22:$AH$25,0)),ISERROR(MATCH($E215,$AH$26:$AH$31,0)),ISERROR(MATCH($E215,$AH$22:$AH$25,0)))))</f>
        <v>0</v>
      </c>
      <c r="Y215" s="48" t="b">
        <f t="shared" si="16"/>
        <v>0</v>
      </c>
    </row>
    <row r="216" spans="1:25" ht="15.95" customHeight="1" x14ac:dyDescent="0.2">
      <c r="A216" s="1">
        <f t="shared" si="17"/>
        <v>211</v>
      </c>
      <c r="B216" s="255"/>
      <c r="C216" s="53"/>
      <c r="D216" s="86"/>
      <c r="E216" s="42" t="str">
        <f>IF(COUNTBLANK($V216),"",IF($U216&lt;&gt;"","Ingresar Categoria!",IFERROR(INDEX(Activos!$C$6:$C$1015,MATCH($V216,Activos!$U$6:$U$1015,0)),IFERROR(INDEX($E$5:$E215,MATCH($V216,$U$5:$U215,0)),""))))</f>
        <v/>
      </c>
      <c r="F216" s="52"/>
      <c r="G216" s="51"/>
      <c r="H216" s="44"/>
      <c r="I216" s="53"/>
      <c r="J216" s="46"/>
      <c r="K216" s="46"/>
      <c r="L216" s="54"/>
      <c r="M216" s="54"/>
      <c r="N216" s="306" t="str">
        <f>IF(COUNTBLANK($V216),"",IFERROR(INDEX(Activos!$E$6:$E$1015,MATCH($V216,Activos!$U$6:$U$1015,0)),IFERROR(INDEX($N$5:$N215,MATCH($V216,$U$5:$U215,0)),"")))</f>
        <v/>
      </c>
      <c r="O216" s="256"/>
      <c r="P216" s="251"/>
      <c r="Q216" s="55">
        <v>0</v>
      </c>
      <c r="R216" s="48" t="b">
        <f>IF(COUNTBLANK($V216),FALSE,OR(IFERROR(MATCH(INDEX(Activos!$C$6:$C$1015,MATCH($V216,Activos!$U$6:$U$1015,0)),$AH$22:$AH$25,0),FALSE),IFERROR(MATCH(INDEX($E$5:$E215,MATCH($V216,$V$5:$V215,0)),$AH$22:$AH$25,0),FALSE)))</f>
        <v>0</v>
      </c>
      <c r="S216" s="48" t="b">
        <f>OR(IFERROR(MATCH($V216,Activos!$U$6:$U$1015,0),FALSE),IFERROR(MATCH($V216,$V$5:$V215,0),FALSE))</f>
        <v>1</v>
      </c>
      <c r="T216" s="48" t="str">
        <f t="shared" si="14"/>
        <v/>
      </c>
      <c r="U216" s="48" t="str">
        <f>IF(AND(ISERROR(MATCH($V216,Activos!$U$6:$U$1015,0)),ISERROR(MATCH($V216,$U$5:$U215,0))),$V216,"")</f>
        <v/>
      </c>
      <c r="V216" s="48" t="str">
        <f t="shared" si="15"/>
        <v/>
      </c>
      <c r="W216" s="48" t="b">
        <f>IF(OR(COUNTBLANK($E216),COUNTBLANK($V216)),FALSE,IF(ISERROR(MATCH($V216,Activos!$U$6:$U$1015,0)),FALSE,IF(ISERROR(MATCH(INDEX(Activos!$C$6:$C$1015,MATCH($V216,Activos!$U$6:$U$1015,0)),$AH$22:$AH$25,0)),ISERROR(MATCH($E216,$AH$26:$AH$31,0)),ISERROR(MATCH($E216,$AH$22:$AH$25,0)))))</f>
        <v>0</v>
      </c>
      <c r="X216" s="48" t="b">
        <f>IF(OR(COUNTBLANK($E216),COUNTBLANK($V216)),FALSE,IF(ISERROR(MATCH($V216,V$5:$V215,0)),FALSE,IF(ISERROR(MATCH(INDEX($E$6:$E$1015,MATCH($V216,$V$6:$V$1015,0)),$AH$22:$AH$25,0)),ISERROR(MATCH($E216,$AH$26:$AH$31,0)),ISERROR(MATCH($E216,$AH$22:$AH$25,0)))))</f>
        <v>0</v>
      </c>
      <c r="Y216" s="48" t="b">
        <f t="shared" si="16"/>
        <v>0</v>
      </c>
    </row>
    <row r="217" spans="1:25" ht="15.95" customHeight="1" x14ac:dyDescent="0.2">
      <c r="A217" s="1">
        <f t="shared" si="17"/>
        <v>212</v>
      </c>
      <c r="B217" s="255"/>
      <c r="C217" s="53"/>
      <c r="D217" s="86"/>
      <c r="E217" s="42" t="str">
        <f>IF(COUNTBLANK($V217),"",IF($U217&lt;&gt;"","Ingresar Categoria!",IFERROR(INDEX(Activos!$C$6:$C$1015,MATCH($V217,Activos!$U$6:$U$1015,0)),IFERROR(INDEX($E$5:$E216,MATCH($V217,$U$5:$U216,0)),""))))</f>
        <v/>
      </c>
      <c r="F217" s="52"/>
      <c r="G217" s="51"/>
      <c r="H217" s="44"/>
      <c r="I217" s="53"/>
      <c r="J217" s="46"/>
      <c r="K217" s="46"/>
      <c r="L217" s="54"/>
      <c r="M217" s="54"/>
      <c r="N217" s="306" t="str">
        <f>IF(COUNTBLANK($V217),"",IFERROR(INDEX(Activos!$E$6:$E$1015,MATCH($V217,Activos!$U$6:$U$1015,0)),IFERROR(INDEX($N$5:$N216,MATCH($V217,$U$5:$U216,0)),"")))</f>
        <v/>
      </c>
      <c r="O217" s="256"/>
      <c r="P217" s="251"/>
      <c r="Q217" s="55">
        <v>0</v>
      </c>
      <c r="R217" s="48" t="b">
        <f>IF(COUNTBLANK($V217),FALSE,OR(IFERROR(MATCH(INDEX(Activos!$C$6:$C$1015,MATCH($V217,Activos!$U$6:$U$1015,0)),$AH$22:$AH$25,0),FALSE),IFERROR(MATCH(INDEX($E$5:$E216,MATCH($V217,$V$5:$V216,0)),$AH$22:$AH$25,0),FALSE)))</f>
        <v>0</v>
      </c>
      <c r="S217" s="48" t="b">
        <f>OR(IFERROR(MATCH($V217,Activos!$U$6:$U$1015,0),FALSE),IFERROR(MATCH($V217,$V$5:$V216,0),FALSE))</f>
        <v>1</v>
      </c>
      <c r="T217" s="48" t="str">
        <f t="shared" si="14"/>
        <v/>
      </c>
      <c r="U217" s="48" t="str">
        <f>IF(AND(ISERROR(MATCH($V217,Activos!$U$6:$U$1015,0)),ISERROR(MATCH($V217,$U$5:$U216,0))),$V217,"")</f>
        <v/>
      </c>
      <c r="V217" s="48" t="str">
        <f t="shared" si="15"/>
        <v/>
      </c>
      <c r="W217" s="48" t="b">
        <f>IF(OR(COUNTBLANK($E217),COUNTBLANK($V217)),FALSE,IF(ISERROR(MATCH($V217,Activos!$U$6:$U$1015,0)),FALSE,IF(ISERROR(MATCH(INDEX(Activos!$C$6:$C$1015,MATCH($V217,Activos!$U$6:$U$1015,0)),$AH$22:$AH$25,0)),ISERROR(MATCH($E217,$AH$26:$AH$31,0)),ISERROR(MATCH($E217,$AH$22:$AH$25,0)))))</f>
        <v>0</v>
      </c>
      <c r="X217" s="48" t="b">
        <f>IF(OR(COUNTBLANK($E217),COUNTBLANK($V217)),FALSE,IF(ISERROR(MATCH($V217,V$5:$V216,0)),FALSE,IF(ISERROR(MATCH(INDEX($E$6:$E$1015,MATCH($V217,$V$6:$V$1015,0)),$AH$22:$AH$25,0)),ISERROR(MATCH($E217,$AH$26:$AH$31,0)),ISERROR(MATCH($E217,$AH$22:$AH$25,0)))))</f>
        <v>0</v>
      </c>
      <c r="Y217" s="48" t="b">
        <f t="shared" si="16"/>
        <v>0</v>
      </c>
    </row>
    <row r="218" spans="1:25" ht="15.95" customHeight="1" x14ac:dyDescent="0.2">
      <c r="A218" s="1">
        <f t="shared" si="17"/>
        <v>213</v>
      </c>
      <c r="B218" s="255"/>
      <c r="C218" s="53"/>
      <c r="D218" s="86"/>
      <c r="E218" s="42" t="str">
        <f>IF(COUNTBLANK($V218),"",IF($U218&lt;&gt;"","Ingresar Categoria!",IFERROR(INDEX(Activos!$C$6:$C$1015,MATCH($V218,Activos!$U$6:$U$1015,0)),IFERROR(INDEX($E$5:$E217,MATCH($V218,$U$5:$U217,0)),""))))</f>
        <v/>
      </c>
      <c r="F218" s="52"/>
      <c r="G218" s="51"/>
      <c r="H218" s="44"/>
      <c r="I218" s="53"/>
      <c r="J218" s="46"/>
      <c r="K218" s="46"/>
      <c r="L218" s="54"/>
      <c r="M218" s="54"/>
      <c r="N218" s="306" t="str">
        <f>IF(COUNTBLANK($V218),"",IFERROR(INDEX(Activos!$E$6:$E$1015,MATCH($V218,Activos!$U$6:$U$1015,0)),IFERROR(INDEX($N$5:$N217,MATCH($V218,$U$5:$U217,0)),"")))</f>
        <v/>
      </c>
      <c r="O218" s="260"/>
      <c r="P218" s="251"/>
      <c r="Q218" s="55">
        <v>0</v>
      </c>
      <c r="R218" s="48" t="b">
        <f>IF(COUNTBLANK($V218),FALSE,OR(IFERROR(MATCH(INDEX(Activos!$C$6:$C$1015,MATCH($V218,Activos!$U$6:$U$1015,0)),$AH$22:$AH$25,0),FALSE),IFERROR(MATCH(INDEX($E$5:$E217,MATCH($V218,$V$5:$V217,0)),$AH$22:$AH$25,0),FALSE)))</f>
        <v>0</v>
      </c>
      <c r="S218" s="48" t="b">
        <f>OR(IFERROR(MATCH($V218,Activos!$U$6:$U$1015,0),FALSE),IFERROR(MATCH($V218,$V$5:$V217,0),FALSE))</f>
        <v>1</v>
      </c>
      <c r="T218" s="48" t="str">
        <f t="shared" si="14"/>
        <v/>
      </c>
      <c r="U218" s="48" t="str">
        <f>IF(AND(ISERROR(MATCH($V218,Activos!$U$6:$U$1015,0)),ISERROR(MATCH($V218,$U$5:$U217,0))),$V218,"")</f>
        <v/>
      </c>
      <c r="V218" s="48" t="str">
        <f t="shared" si="15"/>
        <v/>
      </c>
      <c r="W218" s="48" t="b">
        <f>IF(OR(COUNTBLANK($E218),COUNTBLANK($V218)),FALSE,IF(ISERROR(MATCH($V218,Activos!$U$6:$U$1015,0)),FALSE,IF(ISERROR(MATCH(INDEX(Activos!$C$6:$C$1015,MATCH($V218,Activos!$U$6:$U$1015,0)),$AH$22:$AH$25,0)),ISERROR(MATCH($E218,$AH$26:$AH$31,0)),ISERROR(MATCH($E218,$AH$22:$AH$25,0)))))</f>
        <v>0</v>
      </c>
      <c r="X218" s="48" t="b">
        <f>IF(OR(COUNTBLANK($E218),COUNTBLANK($V218)),FALSE,IF(ISERROR(MATCH($V218,V$5:$V217,0)),FALSE,IF(ISERROR(MATCH(INDEX($E$6:$E$1015,MATCH($V218,$V$6:$V$1015,0)),$AH$22:$AH$25,0)),ISERROR(MATCH($E218,$AH$26:$AH$31,0)),ISERROR(MATCH($E218,$AH$22:$AH$25,0)))))</f>
        <v>0</v>
      </c>
      <c r="Y218" s="48" t="b">
        <f t="shared" si="16"/>
        <v>0</v>
      </c>
    </row>
    <row r="219" spans="1:25" ht="15.95" customHeight="1" x14ac:dyDescent="0.2">
      <c r="A219" s="1">
        <f t="shared" si="17"/>
        <v>214</v>
      </c>
      <c r="B219" s="255"/>
      <c r="C219" s="53"/>
      <c r="D219" s="86"/>
      <c r="E219" s="42" t="str">
        <f>IF(COUNTBLANK($V219),"",IF($U219&lt;&gt;"","Ingresar Categoria!",IFERROR(INDEX(Activos!$C$6:$C$1015,MATCH($V219,Activos!$U$6:$U$1015,0)),IFERROR(INDEX($E$5:$E218,MATCH($V219,$U$5:$U218,0)),""))))</f>
        <v/>
      </c>
      <c r="F219" s="52"/>
      <c r="G219" s="51"/>
      <c r="H219" s="44"/>
      <c r="I219" s="53"/>
      <c r="J219" s="46"/>
      <c r="K219" s="46"/>
      <c r="L219" s="54"/>
      <c r="M219" s="54"/>
      <c r="N219" s="306" t="str">
        <f>IF(COUNTBLANK($V219),"",IFERROR(INDEX(Activos!$E$6:$E$1015,MATCH($V219,Activos!$U$6:$U$1015,0)),IFERROR(INDEX($N$5:$N218,MATCH($V219,$U$5:$U218,0)),"")))</f>
        <v/>
      </c>
      <c r="O219" s="260"/>
      <c r="P219" s="251"/>
      <c r="Q219" s="55">
        <v>0</v>
      </c>
      <c r="R219" s="48" t="b">
        <f>IF(COUNTBLANK($V219),FALSE,OR(IFERROR(MATCH(INDEX(Activos!$C$6:$C$1015,MATCH($V219,Activos!$U$6:$U$1015,0)),$AH$22:$AH$25,0),FALSE),IFERROR(MATCH(INDEX($E$5:$E218,MATCH($V219,$V$5:$V218,0)),$AH$22:$AH$25,0),FALSE)))</f>
        <v>0</v>
      </c>
      <c r="S219" s="48" t="b">
        <f>OR(IFERROR(MATCH($V219,Activos!$U$6:$U$1015,0),FALSE),IFERROR(MATCH($V219,$V$5:$V218,0),FALSE))</f>
        <v>1</v>
      </c>
      <c r="T219" s="48" t="str">
        <f t="shared" si="14"/>
        <v/>
      </c>
      <c r="U219" s="48" t="str">
        <f>IF(AND(ISERROR(MATCH($V219,Activos!$U$6:$U$1015,0)),ISERROR(MATCH($V219,$U$5:$U218,0))),$V219,"")</f>
        <v/>
      </c>
      <c r="V219" s="48" t="str">
        <f t="shared" si="15"/>
        <v/>
      </c>
      <c r="W219" s="48" t="b">
        <f>IF(OR(COUNTBLANK($E219),COUNTBLANK($V219)),FALSE,IF(ISERROR(MATCH($V219,Activos!$U$6:$U$1015,0)),FALSE,IF(ISERROR(MATCH(INDEX(Activos!$C$6:$C$1015,MATCH($V219,Activos!$U$6:$U$1015,0)),$AH$22:$AH$25,0)),ISERROR(MATCH($E219,$AH$26:$AH$31,0)),ISERROR(MATCH($E219,$AH$22:$AH$25,0)))))</f>
        <v>0</v>
      </c>
      <c r="X219" s="48" t="b">
        <f>IF(OR(COUNTBLANK($E219),COUNTBLANK($V219)),FALSE,IF(ISERROR(MATCH($V219,V$5:$V218,0)),FALSE,IF(ISERROR(MATCH(INDEX($E$6:$E$1015,MATCH($V219,$V$6:$V$1015,0)),$AH$22:$AH$25,0)),ISERROR(MATCH($E219,$AH$26:$AH$31,0)),ISERROR(MATCH($E219,$AH$22:$AH$25,0)))))</f>
        <v>0</v>
      </c>
      <c r="Y219" s="48" t="b">
        <f t="shared" si="16"/>
        <v>0</v>
      </c>
    </row>
    <row r="220" spans="1:25" ht="15.95" customHeight="1" x14ac:dyDescent="0.2">
      <c r="A220" s="1">
        <f t="shared" si="17"/>
        <v>215</v>
      </c>
      <c r="B220" s="255"/>
      <c r="C220" s="53"/>
      <c r="D220" s="86"/>
      <c r="E220" s="42" t="str">
        <f>IF(COUNTBLANK($V220),"",IF($U220&lt;&gt;"","Ingresar Categoria!",IFERROR(INDEX(Activos!$C$6:$C$1015,MATCH($V220,Activos!$U$6:$U$1015,0)),IFERROR(INDEX($E$5:$E219,MATCH($V220,$U$5:$U219,0)),""))))</f>
        <v/>
      </c>
      <c r="F220" s="52"/>
      <c r="G220" s="51"/>
      <c r="H220" s="44"/>
      <c r="I220" s="53"/>
      <c r="J220" s="46"/>
      <c r="K220" s="46"/>
      <c r="L220" s="54"/>
      <c r="M220" s="54"/>
      <c r="N220" s="306" t="str">
        <f>IF(COUNTBLANK($V220),"",IFERROR(INDEX(Activos!$E$6:$E$1015,MATCH($V220,Activos!$U$6:$U$1015,0)),IFERROR(INDEX($N$5:$N219,MATCH($V220,$U$5:$U219,0)),"")))</f>
        <v/>
      </c>
      <c r="O220" s="256"/>
      <c r="P220" s="251"/>
      <c r="Q220" s="55">
        <v>0</v>
      </c>
      <c r="R220" s="48" t="b">
        <f>IF(COUNTBLANK($V220),FALSE,OR(IFERROR(MATCH(INDEX(Activos!$C$6:$C$1015,MATCH($V220,Activos!$U$6:$U$1015,0)),$AH$22:$AH$25,0),FALSE),IFERROR(MATCH(INDEX($E$5:$E219,MATCH($V220,$V$5:$V219,0)),$AH$22:$AH$25,0),FALSE)))</f>
        <v>0</v>
      </c>
      <c r="S220" s="48" t="b">
        <f>OR(IFERROR(MATCH($V220,Activos!$U$6:$U$1015,0),FALSE),IFERROR(MATCH($V220,$V$5:$V219,0),FALSE))</f>
        <v>1</v>
      </c>
      <c r="T220" s="48" t="str">
        <f t="shared" si="14"/>
        <v/>
      </c>
      <c r="U220" s="48" t="str">
        <f>IF(AND(ISERROR(MATCH($V220,Activos!$U$6:$U$1015,0)),ISERROR(MATCH($V220,$U$5:$U219,0))),$V220,"")</f>
        <v/>
      </c>
      <c r="V220" s="48" t="str">
        <f t="shared" si="15"/>
        <v/>
      </c>
      <c r="W220" s="48" t="b">
        <f>IF(OR(COUNTBLANK($E220),COUNTBLANK($V220)),FALSE,IF(ISERROR(MATCH($V220,Activos!$U$6:$U$1015,0)),FALSE,IF(ISERROR(MATCH(INDEX(Activos!$C$6:$C$1015,MATCH($V220,Activos!$U$6:$U$1015,0)),$AH$22:$AH$25,0)),ISERROR(MATCH($E220,$AH$26:$AH$31,0)),ISERROR(MATCH($E220,$AH$22:$AH$25,0)))))</f>
        <v>0</v>
      </c>
      <c r="X220" s="48" t="b">
        <f>IF(OR(COUNTBLANK($E220),COUNTBLANK($V220)),FALSE,IF(ISERROR(MATCH($V220,V$5:$V219,0)),FALSE,IF(ISERROR(MATCH(INDEX($E$6:$E$1015,MATCH($V220,$V$6:$V$1015,0)),$AH$22:$AH$25,0)),ISERROR(MATCH($E220,$AH$26:$AH$31,0)),ISERROR(MATCH($E220,$AH$22:$AH$25,0)))))</f>
        <v>0</v>
      </c>
      <c r="Y220" s="48" t="b">
        <f t="shared" si="16"/>
        <v>0</v>
      </c>
    </row>
    <row r="221" spans="1:25" ht="15.95" customHeight="1" x14ac:dyDescent="0.2">
      <c r="A221" s="1">
        <f t="shared" si="17"/>
        <v>216</v>
      </c>
      <c r="B221" s="255"/>
      <c r="C221" s="53"/>
      <c r="D221" s="86"/>
      <c r="E221" s="42" t="str">
        <f>IF(COUNTBLANK($V221),"",IF($U221&lt;&gt;"","Ingresar Categoria!",IFERROR(INDEX(Activos!$C$6:$C$1015,MATCH($V221,Activos!$U$6:$U$1015,0)),IFERROR(INDEX($E$5:$E220,MATCH($V221,$U$5:$U220,0)),""))))</f>
        <v/>
      </c>
      <c r="F221" s="52"/>
      <c r="G221" s="51"/>
      <c r="H221" s="44"/>
      <c r="I221" s="53"/>
      <c r="J221" s="46"/>
      <c r="K221" s="46"/>
      <c r="L221" s="54"/>
      <c r="M221" s="54"/>
      <c r="N221" s="306" t="str">
        <f>IF(COUNTBLANK($V221),"",IFERROR(INDEX(Activos!$E$6:$E$1015,MATCH($V221,Activos!$U$6:$U$1015,0)),IFERROR(INDEX($N$5:$N220,MATCH($V221,$U$5:$U220,0)),"")))</f>
        <v/>
      </c>
      <c r="O221" s="256"/>
      <c r="P221" s="251"/>
      <c r="Q221" s="55">
        <v>0</v>
      </c>
      <c r="R221" s="48" t="b">
        <f>IF(COUNTBLANK($V221),FALSE,OR(IFERROR(MATCH(INDEX(Activos!$C$6:$C$1015,MATCH($V221,Activos!$U$6:$U$1015,0)),$AH$22:$AH$25,0),FALSE),IFERROR(MATCH(INDEX($E$5:$E220,MATCH($V221,$V$5:$V220,0)),$AH$22:$AH$25,0),FALSE)))</f>
        <v>0</v>
      </c>
      <c r="S221" s="48" t="b">
        <f>OR(IFERROR(MATCH($V221,Activos!$U$6:$U$1015,0),FALSE),IFERROR(MATCH($V221,$V$5:$V220,0),FALSE))</f>
        <v>1</v>
      </c>
      <c r="T221" s="48" t="str">
        <f t="shared" si="14"/>
        <v/>
      </c>
      <c r="U221" s="48" t="str">
        <f>IF(AND(ISERROR(MATCH($V221,Activos!$U$6:$U$1015,0)),ISERROR(MATCH($V221,$U$5:$U220,0))),$V221,"")</f>
        <v/>
      </c>
      <c r="V221" s="48" t="str">
        <f t="shared" si="15"/>
        <v/>
      </c>
      <c r="W221" s="48" t="b">
        <f>IF(OR(COUNTBLANK($E221),COUNTBLANK($V221)),FALSE,IF(ISERROR(MATCH($V221,Activos!$U$6:$U$1015,0)),FALSE,IF(ISERROR(MATCH(INDEX(Activos!$C$6:$C$1015,MATCH($V221,Activos!$U$6:$U$1015,0)),$AH$22:$AH$25,0)),ISERROR(MATCH($E221,$AH$26:$AH$31,0)),ISERROR(MATCH($E221,$AH$22:$AH$25,0)))))</f>
        <v>0</v>
      </c>
      <c r="X221" s="48" t="b">
        <f>IF(OR(COUNTBLANK($E221),COUNTBLANK($V221)),FALSE,IF(ISERROR(MATCH($V221,V$5:$V220,0)),FALSE,IF(ISERROR(MATCH(INDEX($E$6:$E$1015,MATCH($V221,$V$6:$V$1015,0)),$AH$22:$AH$25,0)),ISERROR(MATCH($E221,$AH$26:$AH$31,0)),ISERROR(MATCH($E221,$AH$22:$AH$25,0)))))</f>
        <v>0</v>
      </c>
      <c r="Y221" s="48" t="b">
        <f t="shared" si="16"/>
        <v>0</v>
      </c>
    </row>
    <row r="222" spans="1:25" ht="15.95" customHeight="1" x14ac:dyDescent="0.2">
      <c r="A222" s="1">
        <f t="shared" si="17"/>
        <v>217</v>
      </c>
      <c r="B222" s="255"/>
      <c r="C222" s="53"/>
      <c r="D222" s="86"/>
      <c r="E222" s="42" t="str">
        <f>IF(COUNTBLANK($V222),"",IF($U222&lt;&gt;"","Ingresar Categoria!",IFERROR(INDEX(Activos!$C$6:$C$1015,MATCH($V222,Activos!$U$6:$U$1015,0)),IFERROR(INDEX($E$5:$E221,MATCH($V222,$U$5:$U221,0)),""))))</f>
        <v/>
      </c>
      <c r="F222" s="52"/>
      <c r="G222" s="51"/>
      <c r="H222" s="44"/>
      <c r="I222" s="53"/>
      <c r="J222" s="46"/>
      <c r="K222" s="46"/>
      <c r="L222" s="54"/>
      <c r="M222" s="54"/>
      <c r="N222" s="306" t="str">
        <f>IF(COUNTBLANK($V222),"",IFERROR(INDEX(Activos!$E$6:$E$1015,MATCH($V222,Activos!$U$6:$U$1015,0)),IFERROR(INDEX($N$5:$N221,MATCH($V222,$U$5:$U221,0)),"")))</f>
        <v/>
      </c>
      <c r="O222" s="256"/>
      <c r="P222" s="251"/>
      <c r="Q222" s="55">
        <v>0</v>
      </c>
      <c r="R222" s="48" t="b">
        <f>IF(COUNTBLANK($V222),FALSE,OR(IFERROR(MATCH(INDEX(Activos!$C$6:$C$1015,MATCH($V222,Activos!$U$6:$U$1015,0)),$AH$22:$AH$25,0),FALSE),IFERROR(MATCH(INDEX($E$5:$E221,MATCH($V222,$V$5:$V221,0)),$AH$22:$AH$25,0),FALSE)))</f>
        <v>0</v>
      </c>
      <c r="S222" s="48" t="b">
        <f>OR(IFERROR(MATCH($V222,Activos!$U$6:$U$1015,0),FALSE),IFERROR(MATCH($V222,$V$5:$V221,0),FALSE))</f>
        <v>1</v>
      </c>
      <c r="T222" s="48" t="str">
        <f t="shared" si="14"/>
        <v/>
      </c>
      <c r="U222" s="48" t="str">
        <f>IF(AND(ISERROR(MATCH($V222,Activos!$U$6:$U$1015,0)),ISERROR(MATCH($V222,$U$5:$U221,0))),$V222,"")</f>
        <v/>
      </c>
      <c r="V222" s="48" t="str">
        <f t="shared" si="15"/>
        <v/>
      </c>
      <c r="W222" s="48" t="b">
        <f>IF(OR(COUNTBLANK($E222),COUNTBLANK($V222)),FALSE,IF(ISERROR(MATCH($V222,Activos!$U$6:$U$1015,0)),FALSE,IF(ISERROR(MATCH(INDEX(Activos!$C$6:$C$1015,MATCH($V222,Activos!$U$6:$U$1015,0)),$AH$22:$AH$25,0)),ISERROR(MATCH($E222,$AH$26:$AH$31,0)),ISERROR(MATCH($E222,$AH$22:$AH$25,0)))))</f>
        <v>0</v>
      </c>
      <c r="X222" s="48" t="b">
        <f>IF(OR(COUNTBLANK($E222),COUNTBLANK($V222)),FALSE,IF(ISERROR(MATCH($V222,V$5:$V221,0)),FALSE,IF(ISERROR(MATCH(INDEX($E$6:$E$1015,MATCH($V222,$V$6:$V$1015,0)),$AH$22:$AH$25,0)),ISERROR(MATCH($E222,$AH$26:$AH$31,0)),ISERROR(MATCH($E222,$AH$22:$AH$25,0)))))</f>
        <v>0</v>
      </c>
      <c r="Y222" s="48" t="b">
        <f t="shared" si="16"/>
        <v>0</v>
      </c>
    </row>
    <row r="223" spans="1:25" ht="15.95" customHeight="1" x14ac:dyDescent="0.2">
      <c r="A223" s="1">
        <f t="shared" si="17"/>
        <v>218</v>
      </c>
      <c r="B223" s="255"/>
      <c r="C223" s="53"/>
      <c r="D223" s="86"/>
      <c r="E223" s="42" t="str">
        <f>IF(COUNTBLANK($V223),"",IF($U223&lt;&gt;"","Ingresar Categoria!",IFERROR(INDEX(Activos!$C$6:$C$1015,MATCH($V223,Activos!$U$6:$U$1015,0)),IFERROR(INDEX($E$5:$E222,MATCH($V223,$U$5:$U222,0)),""))))</f>
        <v/>
      </c>
      <c r="F223" s="52"/>
      <c r="G223" s="51"/>
      <c r="H223" s="44"/>
      <c r="I223" s="53"/>
      <c r="J223" s="46"/>
      <c r="K223" s="46"/>
      <c r="L223" s="54"/>
      <c r="M223" s="54"/>
      <c r="N223" s="306" t="str">
        <f>IF(COUNTBLANK($V223),"",IFERROR(INDEX(Activos!$E$6:$E$1015,MATCH($V223,Activos!$U$6:$U$1015,0)),IFERROR(INDEX($N$5:$N222,MATCH($V223,$U$5:$U222,0)),"")))</f>
        <v/>
      </c>
      <c r="O223" s="256"/>
      <c r="P223" s="251"/>
      <c r="Q223" s="55">
        <v>0</v>
      </c>
      <c r="R223" s="48" t="b">
        <f>IF(COUNTBLANK($V223),FALSE,OR(IFERROR(MATCH(INDEX(Activos!$C$6:$C$1015,MATCH($V223,Activos!$U$6:$U$1015,0)),$AH$22:$AH$25,0),FALSE),IFERROR(MATCH(INDEX($E$5:$E222,MATCH($V223,$V$5:$V222,0)),$AH$22:$AH$25,0),FALSE)))</f>
        <v>0</v>
      </c>
      <c r="S223" s="48" t="b">
        <f>OR(IFERROR(MATCH($V223,Activos!$U$6:$U$1015,0),FALSE),IFERROR(MATCH($V223,$V$5:$V222,0),FALSE))</f>
        <v>1</v>
      </c>
      <c r="T223" s="48" t="str">
        <f t="shared" si="14"/>
        <v/>
      </c>
      <c r="U223" s="48" t="str">
        <f>IF(AND(ISERROR(MATCH($V223,Activos!$U$6:$U$1015,0)),ISERROR(MATCH($V223,$U$5:$U222,0))),$V223,"")</f>
        <v/>
      </c>
      <c r="V223" s="48" t="str">
        <f t="shared" si="15"/>
        <v/>
      </c>
      <c r="W223" s="48" t="b">
        <f>IF(OR(COUNTBLANK($E223),COUNTBLANK($V223)),FALSE,IF(ISERROR(MATCH($V223,Activos!$U$6:$U$1015,0)),FALSE,IF(ISERROR(MATCH(INDEX(Activos!$C$6:$C$1015,MATCH($V223,Activos!$U$6:$U$1015,0)),$AH$22:$AH$25,0)),ISERROR(MATCH($E223,$AH$26:$AH$31,0)),ISERROR(MATCH($E223,$AH$22:$AH$25,0)))))</f>
        <v>0</v>
      </c>
      <c r="X223" s="48" t="b">
        <f>IF(OR(COUNTBLANK($E223),COUNTBLANK($V223)),FALSE,IF(ISERROR(MATCH($V223,V$5:$V222,0)),FALSE,IF(ISERROR(MATCH(INDEX($E$6:$E$1015,MATCH($V223,$V$6:$V$1015,0)),$AH$22:$AH$25,0)),ISERROR(MATCH($E223,$AH$26:$AH$31,0)),ISERROR(MATCH($E223,$AH$22:$AH$25,0)))))</f>
        <v>0</v>
      </c>
      <c r="Y223" s="48" t="b">
        <f t="shared" si="16"/>
        <v>0</v>
      </c>
    </row>
    <row r="224" spans="1:25" ht="15.95" customHeight="1" x14ac:dyDescent="0.2">
      <c r="A224" s="1">
        <f t="shared" si="17"/>
        <v>219</v>
      </c>
      <c r="B224" s="255"/>
      <c r="C224" s="53"/>
      <c r="D224" s="86"/>
      <c r="E224" s="42" t="str">
        <f>IF(COUNTBLANK($V224),"",IF($U224&lt;&gt;"","Ingresar Categoria!",IFERROR(INDEX(Activos!$C$6:$C$1015,MATCH($V224,Activos!$U$6:$U$1015,0)),IFERROR(INDEX($E$5:$E223,MATCH($V224,$U$5:$U223,0)),""))))</f>
        <v/>
      </c>
      <c r="F224" s="52"/>
      <c r="G224" s="51"/>
      <c r="H224" s="44"/>
      <c r="I224" s="53"/>
      <c r="J224" s="46"/>
      <c r="K224" s="46"/>
      <c r="L224" s="54"/>
      <c r="M224" s="54"/>
      <c r="N224" s="306" t="str">
        <f>IF(COUNTBLANK($V224),"",IFERROR(INDEX(Activos!$E$6:$E$1015,MATCH($V224,Activos!$U$6:$U$1015,0)),IFERROR(INDEX($N$5:$N223,MATCH($V224,$U$5:$U223,0)),"")))</f>
        <v/>
      </c>
      <c r="O224" s="256"/>
      <c r="P224" s="251"/>
      <c r="Q224" s="55">
        <v>0</v>
      </c>
      <c r="R224" s="48" t="b">
        <f>IF(COUNTBLANK($V224),FALSE,OR(IFERROR(MATCH(INDEX(Activos!$C$6:$C$1015,MATCH($V224,Activos!$U$6:$U$1015,0)),$AH$22:$AH$25,0),FALSE),IFERROR(MATCH(INDEX($E$5:$E223,MATCH($V224,$V$5:$V223,0)),$AH$22:$AH$25,0),FALSE)))</f>
        <v>0</v>
      </c>
      <c r="S224" s="48" t="b">
        <f>OR(IFERROR(MATCH($V224,Activos!$U$6:$U$1015,0),FALSE),IFERROR(MATCH($V224,$V$5:$V223,0),FALSE))</f>
        <v>1</v>
      </c>
      <c r="T224" s="48" t="str">
        <f t="shared" si="14"/>
        <v/>
      </c>
      <c r="U224" s="48" t="str">
        <f>IF(AND(ISERROR(MATCH($V224,Activos!$U$6:$U$1015,0)),ISERROR(MATCH($V224,$U$5:$U223,0))),$V224,"")</f>
        <v/>
      </c>
      <c r="V224" s="48" t="str">
        <f t="shared" si="15"/>
        <v/>
      </c>
      <c r="W224" s="48" t="b">
        <f>IF(OR(COUNTBLANK($E224),COUNTBLANK($V224)),FALSE,IF(ISERROR(MATCH($V224,Activos!$U$6:$U$1015,0)),FALSE,IF(ISERROR(MATCH(INDEX(Activos!$C$6:$C$1015,MATCH($V224,Activos!$U$6:$U$1015,0)),$AH$22:$AH$25,0)),ISERROR(MATCH($E224,$AH$26:$AH$31,0)),ISERROR(MATCH($E224,$AH$22:$AH$25,0)))))</f>
        <v>0</v>
      </c>
      <c r="X224" s="48" t="b">
        <f>IF(OR(COUNTBLANK($E224),COUNTBLANK($V224)),FALSE,IF(ISERROR(MATCH($V224,V$5:$V223,0)),FALSE,IF(ISERROR(MATCH(INDEX($E$6:$E$1015,MATCH($V224,$V$6:$V$1015,0)),$AH$22:$AH$25,0)),ISERROR(MATCH($E224,$AH$26:$AH$31,0)),ISERROR(MATCH($E224,$AH$22:$AH$25,0)))))</f>
        <v>0</v>
      </c>
      <c r="Y224" s="48" t="b">
        <f t="shared" si="16"/>
        <v>0</v>
      </c>
    </row>
    <row r="225" spans="1:25" ht="15.95" customHeight="1" x14ac:dyDescent="0.2">
      <c r="A225" s="1">
        <f t="shared" si="17"/>
        <v>220</v>
      </c>
      <c r="B225" s="255"/>
      <c r="C225" s="53"/>
      <c r="D225" s="86"/>
      <c r="E225" s="42" t="str">
        <f>IF(COUNTBLANK($V225),"",IF($U225&lt;&gt;"","Ingresar Categoria!",IFERROR(INDEX(Activos!$C$6:$C$1015,MATCH($V225,Activos!$U$6:$U$1015,0)),IFERROR(INDEX($E$5:$E224,MATCH($V225,$U$5:$U224,0)),""))))</f>
        <v/>
      </c>
      <c r="F225" s="52"/>
      <c r="G225" s="51"/>
      <c r="H225" s="44"/>
      <c r="I225" s="53"/>
      <c r="J225" s="46"/>
      <c r="K225" s="46"/>
      <c r="L225" s="54"/>
      <c r="M225" s="54"/>
      <c r="N225" s="306" t="str">
        <f>IF(COUNTBLANK($V225),"",IFERROR(INDEX(Activos!$E$6:$E$1015,MATCH($V225,Activos!$U$6:$U$1015,0)),IFERROR(INDEX($N$5:$N224,MATCH($V225,$U$5:$U224,0)),"")))</f>
        <v/>
      </c>
      <c r="O225" s="260"/>
      <c r="P225" s="251"/>
      <c r="Q225" s="55">
        <v>0</v>
      </c>
      <c r="R225" s="48" t="b">
        <f>IF(COUNTBLANK($V225),FALSE,OR(IFERROR(MATCH(INDEX(Activos!$C$6:$C$1015,MATCH($V225,Activos!$U$6:$U$1015,0)),$AH$22:$AH$25,0),FALSE),IFERROR(MATCH(INDEX($E$5:$E224,MATCH($V225,$V$5:$V224,0)),$AH$22:$AH$25,0),FALSE)))</f>
        <v>0</v>
      </c>
      <c r="S225" s="48" t="b">
        <f>OR(IFERROR(MATCH($V225,Activos!$U$6:$U$1015,0),FALSE),IFERROR(MATCH($V225,$V$5:$V224,0),FALSE))</f>
        <v>1</v>
      </c>
      <c r="T225" s="48" t="str">
        <f t="shared" si="14"/>
        <v/>
      </c>
      <c r="U225" s="48" t="str">
        <f>IF(AND(ISERROR(MATCH($V225,Activos!$U$6:$U$1015,0)),ISERROR(MATCH($V225,$U$5:$U224,0))),$V225,"")</f>
        <v/>
      </c>
      <c r="V225" s="48" t="str">
        <f t="shared" si="15"/>
        <v/>
      </c>
      <c r="W225" s="48" t="b">
        <f>IF(OR(COUNTBLANK($E225),COUNTBLANK($V225)),FALSE,IF(ISERROR(MATCH($V225,Activos!$U$6:$U$1015,0)),FALSE,IF(ISERROR(MATCH(INDEX(Activos!$C$6:$C$1015,MATCH($V225,Activos!$U$6:$U$1015,0)),$AH$22:$AH$25,0)),ISERROR(MATCH($E225,$AH$26:$AH$31,0)),ISERROR(MATCH($E225,$AH$22:$AH$25,0)))))</f>
        <v>0</v>
      </c>
      <c r="X225" s="48" t="b">
        <f>IF(OR(COUNTBLANK($E225),COUNTBLANK($V225)),FALSE,IF(ISERROR(MATCH($V225,V$5:$V224,0)),FALSE,IF(ISERROR(MATCH(INDEX($E$6:$E$1015,MATCH($V225,$V$6:$V$1015,0)),$AH$22:$AH$25,0)),ISERROR(MATCH($E225,$AH$26:$AH$31,0)),ISERROR(MATCH($E225,$AH$22:$AH$25,0)))))</f>
        <v>0</v>
      </c>
      <c r="Y225" s="48" t="b">
        <f t="shared" si="16"/>
        <v>0</v>
      </c>
    </row>
    <row r="226" spans="1:25" ht="15.95" customHeight="1" x14ac:dyDescent="0.2">
      <c r="A226" s="1">
        <f t="shared" si="17"/>
        <v>221</v>
      </c>
      <c r="B226" s="255"/>
      <c r="C226" s="53"/>
      <c r="D226" s="86"/>
      <c r="E226" s="42" t="str">
        <f>IF(COUNTBLANK($V226),"",IF($U226&lt;&gt;"","Ingresar Categoria!",IFERROR(INDEX(Activos!$C$6:$C$1015,MATCH($V226,Activos!$U$6:$U$1015,0)),IFERROR(INDEX($E$5:$E225,MATCH($V226,$U$5:$U225,0)),""))))</f>
        <v/>
      </c>
      <c r="F226" s="52"/>
      <c r="G226" s="51"/>
      <c r="H226" s="44"/>
      <c r="I226" s="53"/>
      <c r="J226" s="46"/>
      <c r="K226" s="46"/>
      <c r="L226" s="54"/>
      <c r="M226" s="54"/>
      <c r="N226" s="306" t="str">
        <f>IF(COUNTBLANK($V226),"",IFERROR(INDEX(Activos!$E$6:$E$1015,MATCH($V226,Activos!$U$6:$U$1015,0)),IFERROR(INDEX($N$5:$N225,MATCH($V226,$U$5:$U225,0)),"")))</f>
        <v/>
      </c>
      <c r="O226" s="256"/>
      <c r="P226" s="251"/>
      <c r="Q226" s="55">
        <v>0</v>
      </c>
      <c r="R226" s="48" t="b">
        <f>IF(COUNTBLANK($V226),FALSE,OR(IFERROR(MATCH(INDEX(Activos!$C$6:$C$1015,MATCH($V226,Activos!$U$6:$U$1015,0)),$AH$22:$AH$25,0),FALSE),IFERROR(MATCH(INDEX($E$5:$E225,MATCH($V226,$V$5:$V225,0)),$AH$22:$AH$25,0),FALSE)))</f>
        <v>0</v>
      </c>
      <c r="S226" s="48" t="b">
        <f>OR(IFERROR(MATCH($V226,Activos!$U$6:$U$1015,0),FALSE),IFERROR(MATCH($V226,$V$5:$V225,0),FALSE))</f>
        <v>1</v>
      </c>
      <c r="T226" s="48" t="str">
        <f t="shared" si="14"/>
        <v/>
      </c>
      <c r="U226" s="48" t="str">
        <f>IF(AND(ISERROR(MATCH($V226,Activos!$U$6:$U$1015,0)),ISERROR(MATCH($V226,$U$5:$U225,0))),$V226,"")</f>
        <v/>
      </c>
      <c r="V226" s="48" t="str">
        <f t="shared" si="15"/>
        <v/>
      </c>
      <c r="W226" s="48" t="b">
        <f>IF(OR(COUNTBLANK($E226),COUNTBLANK($V226)),FALSE,IF(ISERROR(MATCH($V226,Activos!$U$6:$U$1015,0)),FALSE,IF(ISERROR(MATCH(INDEX(Activos!$C$6:$C$1015,MATCH($V226,Activos!$U$6:$U$1015,0)),$AH$22:$AH$25,0)),ISERROR(MATCH($E226,$AH$26:$AH$31,0)),ISERROR(MATCH($E226,$AH$22:$AH$25,0)))))</f>
        <v>0</v>
      </c>
      <c r="X226" s="48" t="b">
        <f>IF(OR(COUNTBLANK($E226),COUNTBLANK($V226)),FALSE,IF(ISERROR(MATCH($V226,V$5:$V225,0)),FALSE,IF(ISERROR(MATCH(INDEX($E$6:$E$1015,MATCH($V226,$V$6:$V$1015,0)),$AH$22:$AH$25,0)),ISERROR(MATCH($E226,$AH$26:$AH$31,0)),ISERROR(MATCH($E226,$AH$22:$AH$25,0)))))</f>
        <v>0</v>
      </c>
      <c r="Y226" s="48" t="b">
        <f t="shared" si="16"/>
        <v>0</v>
      </c>
    </row>
    <row r="227" spans="1:25" ht="15.95" customHeight="1" x14ac:dyDescent="0.2">
      <c r="A227" s="1">
        <f t="shared" si="17"/>
        <v>222</v>
      </c>
      <c r="B227" s="255"/>
      <c r="C227" s="53"/>
      <c r="D227" s="86"/>
      <c r="E227" s="42" t="str">
        <f>IF(COUNTBLANK($V227),"",IF($U227&lt;&gt;"","Ingresar Categoria!",IFERROR(INDEX(Activos!$C$6:$C$1015,MATCH($V227,Activos!$U$6:$U$1015,0)),IFERROR(INDEX($E$5:$E226,MATCH($V227,$U$5:$U226,0)),""))))</f>
        <v/>
      </c>
      <c r="F227" s="52"/>
      <c r="G227" s="51"/>
      <c r="H227" s="44"/>
      <c r="I227" s="53"/>
      <c r="J227" s="46"/>
      <c r="K227" s="46"/>
      <c r="L227" s="54"/>
      <c r="M227" s="54"/>
      <c r="N227" s="306" t="str">
        <f>IF(COUNTBLANK($V227),"",IFERROR(INDEX(Activos!$E$6:$E$1015,MATCH($V227,Activos!$U$6:$U$1015,0)),IFERROR(INDEX($N$5:$N226,MATCH($V227,$U$5:$U226,0)),"")))</f>
        <v/>
      </c>
      <c r="O227" s="256"/>
      <c r="P227" s="251"/>
      <c r="Q227" s="55">
        <v>0</v>
      </c>
      <c r="R227" s="48" t="b">
        <f>IF(COUNTBLANK($V227),FALSE,OR(IFERROR(MATCH(INDEX(Activos!$C$6:$C$1015,MATCH($V227,Activos!$U$6:$U$1015,0)),$AH$22:$AH$25,0),FALSE),IFERROR(MATCH(INDEX($E$5:$E226,MATCH($V227,$V$5:$V226,0)),$AH$22:$AH$25,0),FALSE)))</f>
        <v>0</v>
      </c>
      <c r="S227" s="48" t="b">
        <f>OR(IFERROR(MATCH($V227,Activos!$U$6:$U$1015,0),FALSE),IFERROR(MATCH($V227,$V$5:$V226,0),FALSE))</f>
        <v>1</v>
      </c>
      <c r="T227" s="48" t="str">
        <f t="shared" si="14"/>
        <v/>
      </c>
      <c r="U227" s="48" t="str">
        <f>IF(AND(ISERROR(MATCH($V227,Activos!$U$6:$U$1015,0)),ISERROR(MATCH($V227,$U$5:$U226,0))),$V227,"")</f>
        <v/>
      </c>
      <c r="V227" s="48" t="str">
        <f t="shared" si="15"/>
        <v/>
      </c>
      <c r="W227" s="48" t="b">
        <f>IF(OR(COUNTBLANK($E227),COUNTBLANK($V227)),FALSE,IF(ISERROR(MATCH($V227,Activos!$U$6:$U$1015,0)),FALSE,IF(ISERROR(MATCH(INDEX(Activos!$C$6:$C$1015,MATCH($V227,Activos!$U$6:$U$1015,0)),$AH$22:$AH$25,0)),ISERROR(MATCH($E227,$AH$26:$AH$31,0)),ISERROR(MATCH($E227,$AH$22:$AH$25,0)))))</f>
        <v>0</v>
      </c>
      <c r="X227" s="48" t="b">
        <f>IF(OR(COUNTBLANK($E227),COUNTBLANK($V227)),FALSE,IF(ISERROR(MATCH($V227,V$5:$V226,0)),FALSE,IF(ISERROR(MATCH(INDEX($E$6:$E$1015,MATCH($V227,$V$6:$V$1015,0)),$AH$22:$AH$25,0)),ISERROR(MATCH($E227,$AH$26:$AH$31,0)),ISERROR(MATCH($E227,$AH$22:$AH$25,0)))))</f>
        <v>0</v>
      </c>
      <c r="Y227" s="48" t="b">
        <f t="shared" si="16"/>
        <v>0</v>
      </c>
    </row>
    <row r="228" spans="1:25" ht="15.95" customHeight="1" x14ac:dyDescent="0.2">
      <c r="A228" s="1">
        <f t="shared" si="17"/>
        <v>223</v>
      </c>
      <c r="B228" s="255"/>
      <c r="C228" s="53"/>
      <c r="D228" s="86"/>
      <c r="E228" s="42" t="str">
        <f>IF(COUNTBLANK($V228),"",IF($U228&lt;&gt;"","Ingresar Categoria!",IFERROR(INDEX(Activos!$C$6:$C$1015,MATCH($V228,Activos!$U$6:$U$1015,0)),IFERROR(INDEX($E$5:$E227,MATCH($V228,$U$5:$U227,0)),""))))</f>
        <v/>
      </c>
      <c r="F228" s="52"/>
      <c r="G228" s="51"/>
      <c r="H228" s="44"/>
      <c r="I228" s="53"/>
      <c r="J228" s="46"/>
      <c r="K228" s="46"/>
      <c r="L228" s="54"/>
      <c r="M228" s="54"/>
      <c r="N228" s="306" t="str">
        <f>IF(COUNTBLANK($V228),"",IFERROR(INDEX(Activos!$E$6:$E$1015,MATCH($V228,Activos!$U$6:$U$1015,0)),IFERROR(INDEX($N$5:$N227,MATCH($V228,$U$5:$U227,0)),"")))</f>
        <v/>
      </c>
      <c r="O228" s="256"/>
      <c r="P228" s="251"/>
      <c r="Q228" s="55">
        <v>0</v>
      </c>
      <c r="R228" s="48" t="b">
        <f>IF(COUNTBLANK($V228),FALSE,OR(IFERROR(MATCH(INDEX(Activos!$C$6:$C$1015,MATCH($V228,Activos!$U$6:$U$1015,0)),$AH$22:$AH$25,0),FALSE),IFERROR(MATCH(INDEX($E$5:$E227,MATCH($V228,$V$5:$V227,0)),$AH$22:$AH$25,0),FALSE)))</f>
        <v>0</v>
      </c>
      <c r="S228" s="48" t="b">
        <f>OR(IFERROR(MATCH($V228,Activos!$U$6:$U$1015,0),FALSE),IFERROR(MATCH($V228,$V$5:$V227,0),FALSE))</f>
        <v>1</v>
      </c>
      <c r="T228" s="48" t="str">
        <f t="shared" si="14"/>
        <v/>
      </c>
      <c r="U228" s="48" t="str">
        <f>IF(AND(ISERROR(MATCH($V228,Activos!$U$6:$U$1015,0)),ISERROR(MATCH($V228,$U$5:$U227,0))),$V228,"")</f>
        <v/>
      </c>
      <c r="V228" s="48" t="str">
        <f t="shared" si="15"/>
        <v/>
      </c>
      <c r="W228" s="48" t="b">
        <f>IF(OR(COUNTBLANK($E228),COUNTBLANK($V228)),FALSE,IF(ISERROR(MATCH($V228,Activos!$U$6:$U$1015,0)),FALSE,IF(ISERROR(MATCH(INDEX(Activos!$C$6:$C$1015,MATCH($V228,Activos!$U$6:$U$1015,0)),$AH$22:$AH$25,0)),ISERROR(MATCH($E228,$AH$26:$AH$31,0)),ISERROR(MATCH($E228,$AH$22:$AH$25,0)))))</f>
        <v>0</v>
      </c>
      <c r="X228" s="48" t="b">
        <f>IF(OR(COUNTBLANK($E228),COUNTBLANK($V228)),FALSE,IF(ISERROR(MATCH($V228,V$5:$V227,0)),FALSE,IF(ISERROR(MATCH(INDEX($E$6:$E$1015,MATCH($V228,$V$6:$V$1015,0)),$AH$22:$AH$25,0)),ISERROR(MATCH($E228,$AH$26:$AH$31,0)),ISERROR(MATCH($E228,$AH$22:$AH$25,0)))))</f>
        <v>0</v>
      </c>
      <c r="Y228" s="48" t="b">
        <f t="shared" si="16"/>
        <v>0</v>
      </c>
    </row>
    <row r="229" spans="1:25" ht="15.95" customHeight="1" x14ac:dyDescent="0.2">
      <c r="A229" s="1">
        <f t="shared" si="17"/>
        <v>224</v>
      </c>
      <c r="B229" s="255"/>
      <c r="C229" s="53"/>
      <c r="D229" s="86"/>
      <c r="E229" s="42" t="str">
        <f>IF(COUNTBLANK($V229),"",IF($U229&lt;&gt;"","Ingresar Categoria!",IFERROR(INDEX(Activos!$C$6:$C$1015,MATCH($V229,Activos!$U$6:$U$1015,0)),IFERROR(INDEX($E$5:$E228,MATCH($V229,$U$5:$U228,0)),""))))</f>
        <v/>
      </c>
      <c r="F229" s="52"/>
      <c r="G229" s="51"/>
      <c r="H229" s="44"/>
      <c r="I229" s="53"/>
      <c r="J229" s="46"/>
      <c r="K229" s="46"/>
      <c r="L229" s="54"/>
      <c r="M229" s="54"/>
      <c r="N229" s="306" t="str">
        <f>IF(COUNTBLANK($V229),"",IFERROR(INDEX(Activos!$E$6:$E$1015,MATCH($V229,Activos!$U$6:$U$1015,0)),IFERROR(INDEX($N$5:$N228,MATCH($V229,$U$5:$U228,0)),"")))</f>
        <v/>
      </c>
      <c r="O229" s="256"/>
      <c r="P229" s="251"/>
      <c r="Q229" s="55">
        <v>0</v>
      </c>
      <c r="R229" s="48" t="b">
        <f>IF(COUNTBLANK($V229),FALSE,OR(IFERROR(MATCH(INDEX(Activos!$C$6:$C$1015,MATCH($V229,Activos!$U$6:$U$1015,0)),$AH$22:$AH$25,0),FALSE),IFERROR(MATCH(INDEX($E$5:$E228,MATCH($V229,$V$5:$V228,0)),$AH$22:$AH$25,0),FALSE)))</f>
        <v>0</v>
      </c>
      <c r="S229" s="48" t="b">
        <f>OR(IFERROR(MATCH($V229,Activos!$U$6:$U$1015,0),FALSE),IFERROR(MATCH($V229,$V$5:$V228,0),FALSE))</f>
        <v>1</v>
      </c>
      <c r="T229" s="48" t="str">
        <f t="shared" si="14"/>
        <v/>
      </c>
      <c r="U229" s="48" t="str">
        <f>IF(AND(ISERROR(MATCH($V229,Activos!$U$6:$U$1015,0)),ISERROR(MATCH($V229,$U$5:$U228,0))),$V229,"")</f>
        <v/>
      </c>
      <c r="V229" s="48" t="str">
        <f t="shared" si="15"/>
        <v/>
      </c>
      <c r="W229" s="48" t="b">
        <f>IF(OR(COUNTBLANK($E229),COUNTBLANK($V229)),FALSE,IF(ISERROR(MATCH($V229,Activos!$U$6:$U$1015,0)),FALSE,IF(ISERROR(MATCH(INDEX(Activos!$C$6:$C$1015,MATCH($V229,Activos!$U$6:$U$1015,0)),$AH$22:$AH$25,0)),ISERROR(MATCH($E229,$AH$26:$AH$31,0)),ISERROR(MATCH($E229,$AH$22:$AH$25,0)))))</f>
        <v>0</v>
      </c>
      <c r="X229" s="48" t="b">
        <f>IF(OR(COUNTBLANK($E229),COUNTBLANK($V229)),FALSE,IF(ISERROR(MATCH($V229,V$5:$V228,0)),FALSE,IF(ISERROR(MATCH(INDEX($E$6:$E$1015,MATCH($V229,$V$6:$V$1015,0)),$AH$22:$AH$25,0)),ISERROR(MATCH($E229,$AH$26:$AH$31,0)),ISERROR(MATCH($E229,$AH$22:$AH$25,0)))))</f>
        <v>0</v>
      </c>
      <c r="Y229" s="48" t="b">
        <f t="shared" si="16"/>
        <v>0</v>
      </c>
    </row>
    <row r="230" spans="1:25" ht="15.95" customHeight="1" x14ac:dyDescent="0.2">
      <c r="A230" s="1">
        <f t="shared" si="17"/>
        <v>225</v>
      </c>
      <c r="B230" s="255"/>
      <c r="C230" s="53"/>
      <c r="D230" s="86"/>
      <c r="E230" s="42" t="str">
        <f>IF(COUNTBLANK($V230),"",IF($U230&lt;&gt;"","Ingresar Categoria!",IFERROR(INDEX(Activos!$C$6:$C$1015,MATCH($V230,Activos!$U$6:$U$1015,0)),IFERROR(INDEX($E$5:$E229,MATCH($V230,$U$5:$U229,0)),""))))</f>
        <v/>
      </c>
      <c r="F230" s="52"/>
      <c r="G230" s="51"/>
      <c r="H230" s="44"/>
      <c r="I230" s="53"/>
      <c r="J230" s="46"/>
      <c r="K230" s="46"/>
      <c r="L230" s="54"/>
      <c r="M230" s="54"/>
      <c r="N230" s="306" t="str">
        <f>IF(COUNTBLANK($V230),"",IFERROR(INDEX(Activos!$E$6:$E$1015,MATCH($V230,Activos!$U$6:$U$1015,0)),IFERROR(INDEX($N$5:$N229,MATCH($V230,$U$5:$U229,0)),"")))</f>
        <v/>
      </c>
      <c r="O230" s="260"/>
      <c r="P230" s="251"/>
      <c r="Q230" s="55">
        <v>0</v>
      </c>
      <c r="R230" s="48" t="b">
        <f>IF(COUNTBLANK($V230),FALSE,OR(IFERROR(MATCH(INDEX(Activos!$C$6:$C$1015,MATCH($V230,Activos!$U$6:$U$1015,0)),$AH$22:$AH$25,0),FALSE),IFERROR(MATCH(INDEX($E$5:$E229,MATCH($V230,$V$5:$V229,0)),$AH$22:$AH$25,0),FALSE)))</f>
        <v>0</v>
      </c>
      <c r="S230" s="48" t="b">
        <f>OR(IFERROR(MATCH($V230,Activos!$U$6:$U$1015,0),FALSE),IFERROR(MATCH($V230,$V$5:$V229,0),FALSE))</f>
        <v>1</v>
      </c>
      <c r="T230" s="48" t="str">
        <f t="shared" si="14"/>
        <v/>
      </c>
      <c r="U230" s="48" t="str">
        <f>IF(AND(ISERROR(MATCH($V230,Activos!$U$6:$U$1015,0)),ISERROR(MATCH($V230,$U$5:$U229,0))),$V230,"")</f>
        <v/>
      </c>
      <c r="V230" s="48" t="str">
        <f t="shared" si="15"/>
        <v/>
      </c>
      <c r="W230" s="48" t="b">
        <f>IF(OR(COUNTBLANK($E230),COUNTBLANK($V230)),FALSE,IF(ISERROR(MATCH($V230,Activos!$U$6:$U$1015,0)),FALSE,IF(ISERROR(MATCH(INDEX(Activos!$C$6:$C$1015,MATCH($V230,Activos!$U$6:$U$1015,0)),$AH$22:$AH$25,0)),ISERROR(MATCH($E230,$AH$26:$AH$31,0)),ISERROR(MATCH($E230,$AH$22:$AH$25,0)))))</f>
        <v>0</v>
      </c>
      <c r="X230" s="48" t="b">
        <f>IF(OR(COUNTBLANK($E230),COUNTBLANK($V230)),FALSE,IF(ISERROR(MATCH($V230,V$5:$V229,0)),FALSE,IF(ISERROR(MATCH(INDEX($E$6:$E$1015,MATCH($V230,$V$6:$V$1015,0)),$AH$22:$AH$25,0)),ISERROR(MATCH($E230,$AH$26:$AH$31,0)),ISERROR(MATCH($E230,$AH$22:$AH$25,0)))))</f>
        <v>0</v>
      </c>
      <c r="Y230" s="48" t="b">
        <f t="shared" si="16"/>
        <v>0</v>
      </c>
    </row>
    <row r="231" spans="1:25" ht="15.95" customHeight="1" x14ac:dyDescent="0.2">
      <c r="A231" s="1">
        <f t="shared" si="17"/>
        <v>226</v>
      </c>
      <c r="B231" s="255"/>
      <c r="C231" s="53"/>
      <c r="D231" s="86"/>
      <c r="E231" s="42" t="str">
        <f>IF(COUNTBLANK($V231),"",IF($U231&lt;&gt;"","Ingresar Categoria!",IFERROR(INDEX(Activos!$C$6:$C$1015,MATCH($V231,Activos!$U$6:$U$1015,0)),IFERROR(INDEX($E$5:$E230,MATCH($V231,$U$5:$U230,0)),""))))</f>
        <v/>
      </c>
      <c r="F231" s="52"/>
      <c r="G231" s="51"/>
      <c r="H231" s="44"/>
      <c r="I231" s="53"/>
      <c r="J231" s="46"/>
      <c r="K231" s="46"/>
      <c r="L231" s="54"/>
      <c r="M231" s="54"/>
      <c r="N231" s="306" t="str">
        <f>IF(COUNTBLANK($V231),"",IFERROR(INDEX(Activos!$E$6:$E$1015,MATCH($V231,Activos!$U$6:$U$1015,0)),IFERROR(INDEX($N$5:$N230,MATCH($V231,$U$5:$U230,0)),"")))</f>
        <v/>
      </c>
      <c r="O231" s="256"/>
      <c r="P231" s="251"/>
      <c r="Q231" s="55">
        <v>0</v>
      </c>
      <c r="R231" s="48" t="b">
        <f>IF(COUNTBLANK($V231),FALSE,OR(IFERROR(MATCH(INDEX(Activos!$C$6:$C$1015,MATCH($V231,Activos!$U$6:$U$1015,0)),$AH$22:$AH$25,0),FALSE),IFERROR(MATCH(INDEX($E$5:$E230,MATCH($V231,$V$5:$V230,0)),$AH$22:$AH$25,0),FALSE)))</f>
        <v>0</v>
      </c>
      <c r="S231" s="48" t="b">
        <f>OR(IFERROR(MATCH($V231,Activos!$U$6:$U$1015,0),FALSE),IFERROR(MATCH($V231,$V$5:$V230,0),FALSE))</f>
        <v>1</v>
      </c>
      <c r="T231" s="48" t="str">
        <f t="shared" si="14"/>
        <v/>
      </c>
      <c r="U231" s="48" t="str">
        <f>IF(AND(ISERROR(MATCH($V231,Activos!$U$6:$U$1015,0)),ISERROR(MATCH($V231,$U$5:$U230,0))),$V231,"")</f>
        <v/>
      </c>
      <c r="V231" s="48" t="str">
        <f t="shared" si="15"/>
        <v/>
      </c>
      <c r="W231" s="48" t="b">
        <f>IF(OR(COUNTBLANK($E231),COUNTBLANK($V231)),FALSE,IF(ISERROR(MATCH($V231,Activos!$U$6:$U$1015,0)),FALSE,IF(ISERROR(MATCH(INDEX(Activos!$C$6:$C$1015,MATCH($V231,Activos!$U$6:$U$1015,0)),$AH$22:$AH$25,0)),ISERROR(MATCH($E231,$AH$26:$AH$31,0)),ISERROR(MATCH($E231,$AH$22:$AH$25,0)))))</f>
        <v>0</v>
      </c>
      <c r="X231" s="48" t="b">
        <f>IF(OR(COUNTBLANK($E231),COUNTBLANK($V231)),FALSE,IF(ISERROR(MATCH($V231,V$5:$V230,0)),FALSE,IF(ISERROR(MATCH(INDEX($E$6:$E$1015,MATCH($V231,$V$6:$V$1015,0)),$AH$22:$AH$25,0)),ISERROR(MATCH($E231,$AH$26:$AH$31,0)),ISERROR(MATCH($E231,$AH$22:$AH$25,0)))))</f>
        <v>0</v>
      </c>
      <c r="Y231" s="48" t="b">
        <f t="shared" si="16"/>
        <v>0</v>
      </c>
    </row>
    <row r="232" spans="1:25" ht="15.95" customHeight="1" x14ac:dyDescent="0.2">
      <c r="A232" s="1">
        <f t="shared" si="17"/>
        <v>227</v>
      </c>
      <c r="B232" s="255"/>
      <c r="C232" s="53"/>
      <c r="D232" s="86"/>
      <c r="E232" s="42" t="str">
        <f>IF(COUNTBLANK($V232),"",IF($U232&lt;&gt;"","Ingresar Categoria!",IFERROR(INDEX(Activos!$C$6:$C$1015,MATCH($V232,Activos!$U$6:$U$1015,0)),IFERROR(INDEX($E$5:$E231,MATCH($V232,$U$5:$U231,0)),""))))</f>
        <v/>
      </c>
      <c r="F232" s="52"/>
      <c r="G232" s="51"/>
      <c r="H232" s="44"/>
      <c r="I232" s="53"/>
      <c r="J232" s="46"/>
      <c r="K232" s="46"/>
      <c r="L232" s="54"/>
      <c r="M232" s="54"/>
      <c r="N232" s="306" t="str">
        <f>IF(COUNTBLANK($V232),"",IFERROR(INDEX(Activos!$E$6:$E$1015,MATCH($V232,Activos!$U$6:$U$1015,0)),IFERROR(INDEX($N$5:$N231,MATCH($V232,$U$5:$U231,0)),"")))</f>
        <v/>
      </c>
      <c r="O232" s="256"/>
      <c r="P232" s="251"/>
      <c r="Q232" s="55">
        <v>0</v>
      </c>
      <c r="R232" s="48" t="b">
        <f>IF(COUNTBLANK($V232),FALSE,OR(IFERROR(MATCH(INDEX(Activos!$C$6:$C$1015,MATCH($V232,Activos!$U$6:$U$1015,0)),$AH$22:$AH$25,0),FALSE),IFERROR(MATCH(INDEX($E$5:$E231,MATCH($V232,$V$5:$V231,0)),$AH$22:$AH$25,0),FALSE)))</f>
        <v>0</v>
      </c>
      <c r="S232" s="48" t="b">
        <f>OR(IFERROR(MATCH($V232,Activos!$U$6:$U$1015,0),FALSE),IFERROR(MATCH($V232,$V$5:$V231,0),FALSE))</f>
        <v>1</v>
      </c>
      <c r="T232" s="48" t="str">
        <f t="shared" si="14"/>
        <v/>
      </c>
      <c r="U232" s="48" t="str">
        <f>IF(AND(ISERROR(MATCH($V232,Activos!$U$6:$U$1015,0)),ISERROR(MATCH($V232,$U$5:$U231,0))),$V232,"")</f>
        <v/>
      </c>
      <c r="V232" s="48" t="str">
        <f t="shared" si="15"/>
        <v/>
      </c>
      <c r="W232" s="48" t="b">
        <f>IF(OR(COUNTBLANK($E232),COUNTBLANK($V232)),FALSE,IF(ISERROR(MATCH($V232,Activos!$U$6:$U$1015,0)),FALSE,IF(ISERROR(MATCH(INDEX(Activos!$C$6:$C$1015,MATCH($V232,Activos!$U$6:$U$1015,0)),$AH$22:$AH$25,0)),ISERROR(MATCH($E232,$AH$26:$AH$31,0)),ISERROR(MATCH($E232,$AH$22:$AH$25,0)))))</f>
        <v>0</v>
      </c>
      <c r="X232" s="48" t="b">
        <f>IF(OR(COUNTBLANK($E232),COUNTBLANK($V232)),FALSE,IF(ISERROR(MATCH($V232,V$5:$V231,0)),FALSE,IF(ISERROR(MATCH(INDEX($E$6:$E$1015,MATCH($V232,$V$6:$V$1015,0)),$AH$22:$AH$25,0)),ISERROR(MATCH($E232,$AH$26:$AH$31,0)),ISERROR(MATCH($E232,$AH$22:$AH$25,0)))))</f>
        <v>0</v>
      </c>
      <c r="Y232" s="48" t="b">
        <f t="shared" si="16"/>
        <v>0</v>
      </c>
    </row>
    <row r="233" spans="1:25" ht="15.95" customHeight="1" x14ac:dyDescent="0.2">
      <c r="A233" s="1">
        <f t="shared" si="17"/>
        <v>228</v>
      </c>
      <c r="B233" s="255"/>
      <c r="C233" s="53"/>
      <c r="D233" s="86"/>
      <c r="E233" s="42" t="str">
        <f>IF(COUNTBLANK($V233),"",IF($U233&lt;&gt;"","Ingresar Categoria!",IFERROR(INDEX(Activos!$C$6:$C$1015,MATCH($V233,Activos!$U$6:$U$1015,0)),IFERROR(INDEX($E$5:$E232,MATCH($V233,$U$5:$U232,0)),""))))</f>
        <v/>
      </c>
      <c r="F233" s="52"/>
      <c r="G233" s="51"/>
      <c r="H233" s="44"/>
      <c r="I233" s="53"/>
      <c r="J233" s="46"/>
      <c r="K233" s="46"/>
      <c r="L233" s="54"/>
      <c r="M233" s="54"/>
      <c r="N233" s="306" t="str">
        <f>IF(COUNTBLANK($V233),"",IFERROR(INDEX(Activos!$E$6:$E$1015,MATCH($V233,Activos!$U$6:$U$1015,0)),IFERROR(INDEX($N$5:$N232,MATCH($V233,$U$5:$U232,0)),"")))</f>
        <v/>
      </c>
      <c r="O233" s="256"/>
      <c r="P233" s="251"/>
      <c r="Q233" s="55">
        <v>0</v>
      </c>
      <c r="R233" s="48" t="b">
        <f>IF(COUNTBLANK($V233),FALSE,OR(IFERROR(MATCH(INDEX(Activos!$C$6:$C$1015,MATCH($V233,Activos!$U$6:$U$1015,0)),$AH$22:$AH$25,0),FALSE),IFERROR(MATCH(INDEX($E$5:$E232,MATCH($V233,$V$5:$V232,0)),$AH$22:$AH$25,0),FALSE)))</f>
        <v>0</v>
      </c>
      <c r="S233" s="48" t="b">
        <f>OR(IFERROR(MATCH($V233,Activos!$U$6:$U$1015,0),FALSE),IFERROR(MATCH($V233,$V$5:$V232,0),FALSE))</f>
        <v>1</v>
      </c>
      <c r="T233" s="48" t="str">
        <f t="shared" si="14"/>
        <v/>
      </c>
      <c r="U233" s="48" t="str">
        <f>IF(AND(ISERROR(MATCH($V233,Activos!$U$6:$U$1015,0)),ISERROR(MATCH($V233,$U$5:$U232,0))),$V233,"")</f>
        <v/>
      </c>
      <c r="V233" s="48" t="str">
        <f t="shared" si="15"/>
        <v/>
      </c>
      <c r="W233" s="48" t="b">
        <f>IF(OR(COUNTBLANK($E233),COUNTBLANK($V233)),FALSE,IF(ISERROR(MATCH($V233,Activos!$U$6:$U$1015,0)),FALSE,IF(ISERROR(MATCH(INDEX(Activos!$C$6:$C$1015,MATCH($V233,Activos!$U$6:$U$1015,0)),$AH$22:$AH$25,0)),ISERROR(MATCH($E233,$AH$26:$AH$31,0)),ISERROR(MATCH($E233,$AH$22:$AH$25,0)))))</f>
        <v>0</v>
      </c>
      <c r="X233" s="48" t="b">
        <f>IF(OR(COUNTBLANK($E233),COUNTBLANK($V233)),FALSE,IF(ISERROR(MATCH($V233,V$5:$V232,0)),FALSE,IF(ISERROR(MATCH(INDEX($E$6:$E$1015,MATCH($V233,$V$6:$V$1015,0)),$AH$22:$AH$25,0)),ISERROR(MATCH($E233,$AH$26:$AH$31,0)),ISERROR(MATCH($E233,$AH$22:$AH$25,0)))))</f>
        <v>0</v>
      </c>
      <c r="Y233" s="48" t="b">
        <f t="shared" si="16"/>
        <v>0</v>
      </c>
    </row>
    <row r="234" spans="1:25" ht="15.95" customHeight="1" x14ac:dyDescent="0.2">
      <c r="A234" s="1">
        <f t="shared" si="17"/>
        <v>229</v>
      </c>
      <c r="B234" s="255"/>
      <c r="C234" s="53"/>
      <c r="D234" s="86"/>
      <c r="E234" s="42" t="str">
        <f>IF(COUNTBLANK($V234),"",IF($U234&lt;&gt;"","Ingresar Categoria!",IFERROR(INDEX(Activos!$C$6:$C$1015,MATCH($V234,Activos!$U$6:$U$1015,0)),IFERROR(INDEX($E$5:$E233,MATCH($V234,$U$5:$U233,0)),""))))</f>
        <v/>
      </c>
      <c r="F234" s="52"/>
      <c r="G234" s="51"/>
      <c r="H234" s="44"/>
      <c r="I234" s="53"/>
      <c r="J234" s="46"/>
      <c r="K234" s="46"/>
      <c r="L234" s="54"/>
      <c r="M234" s="54"/>
      <c r="N234" s="306" t="str">
        <f>IF(COUNTBLANK($V234),"",IFERROR(INDEX(Activos!$E$6:$E$1015,MATCH($V234,Activos!$U$6:$U$1015,0)),IFERROR(INDEX($N$5:$N233,MATCH($V234,$U$5:$U233,0)),"")))</f>
        <v/>
      </c>
      <c r="O234" s="256"/>
      <c r="P234" s="251"/>
      <c r="Q234" s="55">
        <v>0</v>
      </c>
      <c r="R234" s="48" t="b">
        <f>IF(COUNTBLANK($V234),FALSE,OR(IFERROR(MATCH(INDEX(Activos!$C$6:$C$1015,MATCH($V234,Activos!$U$6:$U$1015,0)),$AH$22:$AH$25,0),FALSE),IFERROR(MATCH(INDEX($E$5:$E233,MATCH($V234,$V$5:$V233,0)),$AH$22:$AH$25,0),FALSE)))</f>
        <v>0</v>
      </c>
      <c r="S234" s="48" t="b">
        <f>OR(IFERROR(MATCH($V234,Activos!$U$6:$U$1015,0),FALSE),IFERROR(MATCH($V234,$V$5:$V233,0),FALSE))</f>
        <v>1</v>
      </c>
      <c r="T234" s="48" t="str">
        <f t="shared" si="14"/>
        <v/>
      </c>
      <c r="U234" s="48" t="str">
        <f>IF(AND(ISERROR(MATCH($V234,Activos!$U$6:$U$1015,0)),ISERROR(MATCH($V234,$U$5:$U233,0))),$V234,"")</f>
        <v/>
      </c>
      <c r="V234" s="48" t="str">
        <f t="shared" si="15"/>
        <v/>
      </c>
      <c r="W234" s="48" t="b">
        <f>IF(OR(COUNTBLANK($E234),COUNTBLANK($V234)),FALSE,IF(ISERROR(MATCH($V234,Activos!$U$6:$U$1015,0)),FALSE,IF(ISERROR(MATCH(INDEX(Activos!$C$6:$C$1015,MATCH($V234,Activos!$U$6:$U$1015,0)),$AH$22:$AH$25,0)),ISERROR(MATCH($E234,$AH$26:$AH$31,0)),ISERROR(MATCH($E234,$AH$22:$AH$25,0)))))</f>
        <v>0</v>
      </c>
      <c r="X234" s="48" t="b">
        <f>IF(OR(COUNTBLANK($E234),COUNTBLANK($V234)),FALSE,IF(ISERROR(MATCH($V234,V$5:$V233,0)),FALSE,IF(ISERROR(MATCH(INDEX($E$6:$E$1015,MATCH($V234,$V$6:$V$1015,0)),$AH$22:$AH$25,0)),ISERROR(MATCH($E234,$AH$26:$AH$31,0)),ISERROR(MATCH($E234,$AH$22:$AH$25,0)))))</f>
        <v>0</v>
      </c>
      <c r="Y234" s="48" t="b">
        <f t="shared" si="16"/>
        <v>0</v>
      </c>
    </row>
    <row r="235" spans="1:25" ht="15.95" customHeight="1" x14ac:dyDescent="0.2">
      <c r="A235" s="1">
        <f t="shared" si="17"/>
        <v>230</v>
      </c>
      <c r="B235" s="255"/>
      <c r="C235" s="53"/>
      <c r="D235" s="86"/>
      <c r="E235" s="42" t="str">
        <f>IF(COUNTBLANK($V235),"",IF($U235&lt;&gt;"","Ingresar Categoria!",IFERROR(INDEX(Activos!$C$6:$C$1015,MATCH($V235,Activos!$U$6:$U$1015,0)),IFERROR(INDEX($E$5:$E234,MATCH($V235,$U$5:$U234,0)),""))))</f>
        <v/>
      </c>
      <c r="F235" s="52"/>
      <c r="G235" s="51"/>
      <c r="H235" s="44"/>
      <c r="I235" s="53"/>
      <c r="J235" s="46"/>
      <c r="K235" s="46"/>
      <c r="L235" s="54"/>
      <c r="M235" s="54"/>
      <c r="N235" s="306" t="str">
        <f>IF(COUNTBLANK($V235),"",IFERROR(INDEX(Activos!$E$6:$E$1015,MATCH($V235,Activos!$U$6:$U$1015,0)),IFERROR(INDEX($N$5:$N234,MATCH($V235,$U$5:$U234,0)),"")))</f>
        <v/>
      </c>
      <c r="O235" s="260"/>
      <c r="P235" s="251"/>
      <c r="Q235" s="55">
        <v>0</v>
      </c>
      <c r="R235" s="48" t="b">
        <f>IF(COUNTBLANK($V235),FALSE,OR(IFERROR(MATCH(INDEX(Activos!$C$6:$C$1015,MATCH($V235,Activos!$U$6:$U$1015,0)),$AH$22:$AH$25,0),FALSE),IFERROR(MATCH(INDEX($E$5:$E234,MATCH($V235,$V$5:$V234,0)),$AH$22:$AH$25,0),FALSE)))</f>
        <v>0</v>
      </c>
      <c r="S235" s="48" t="b">
        <f>OR(IFERROR(MATCH($V235,Activos!$U$6:$U$1015,0),FALSE),IFERROR(MATCH($V235,$V$5:$V234,0),FALSE))</f>
        <v>1</v>
      </c>
      <c r="T235" s="48" t="str">
        <f t="shared" si="14"/>
        <v/>
      </c>
      <c r="U235" s="48" t="str">
        <f>IF(AND(ISERROR(MATCH($V235,Activos!$U$6:$U$1015,0)),ISERROR(MATCH($V235,$U$5:$U234,0))),$V235,"")</f>
        <v/>
      </c>
      <c r="V235" s="48" t="str">
        <f t="shared" si="15"/>
        <v/>
      </c>
      <c r="W235" s="48" t="b">
        <f>IF(OR(COUNTBLANK($E235),COUNTBLANK($V235)),FALSE,IF(ISERROR(MATCH($V235,Activos!$U$6:$U$1015,0)),FALSE,IF(ISERROR(MATCH(INDEX(Activos!$C$6:$C$1015,MATCH($V235,Activos!$U$6:$U$1015,0)),$AH$22:$AH$25,0)),ISERROR(MATCH($E235,$AH$26:$AH$31,0)),ISERROR(MATCH($E235,$AH$22:$AH$25,0)))))</f>
        <v>0</v>
      </c>
      <c r="X235" s="48" t="b">
        <f>IF(OR(COUNTBLANK($E235),COUNTBLANK($V235)),FALSE,IF(ISERROR(MATCH($V235,V$5:$V234,0)),FALSE,IF(ISERROR(MATCH(INDEX($E$6:$E$1015,MATCH($V235,$V$6:$V$1015,0)),$AH$22:$AH$25,0)),ISERROR(MATCH($E235,$AH$26:$AH$31,0)),ISERROR(MATCH($E235,$AH$22:$AH$25,0)))))</f>
        <v>0</v>
      </c>
      <c r="Y235" s="48" t="b">
        <f t="shared" si="16"/>
        <v>0</v>
      </c>
    </row>
    <row r="236" spans="1:25" ht="15.95" customHeight="1" x14ac:dyDescent="0.2">
      <c r="A236" s="1">
        <f t="shared" si="17"/>
        <v>231</v>
      </c>
      <c r="B236" s="255"/>
      <c r="C236" s="53"/>
      <c r="D236" s="86"/>
      <c r="E236" s="42" t="str">
        <f>IF(COUNTBLANK($V236),"",IF($U236&lt;&gt;"","Ingresar Categoria!",IFERROR(INDEX(Activos!$C$6:$C$1015,MATCH($V236,Activos!$U$6:$U$1015,0)),IFERROR(INDEX($E$5:$E235,MATCH($V236,$U$5:$U235,0)),""))))</f>
        <v/>
      </c>
      <c r="F236" s="52"/>
      <c r="G236" s="51"/>
      <c r="H236" s="44"/>
      <c r="I236" s="53"/>
      <c r="J236" s="46"/>
      <c r="K236" s="46"/>
      <c r="L236" s="54"/>
      <c r="M236" s="54"/>
      <c r="N236" s="306" t="str">
        <f>IF(COUNTBLANK($V236),"",IFERROR(INDEX(Activos!$E$6:$E$1015,MATCH($V236,Activos!$U$6:$U$1015,0)),IFERROR(INDEX($N$5:$N235,MATCH($V236,$U$5:$U235,0)),"")))</f>
        <v/>
      </c>
      <c r="O236" s="260"/>
      <c r="P236" s="251"/>
      <c r="Q236" s="55">
        <v>0</v>
      </c>
      <c r="R236" s="48" t="b">
        <f>IF(COUNTBLANK($V236),FALSE,OR(IFERROR(MATCH(INDEX(Activos!$C$6:$C$1015,MATCH($V236,Activos!$U$6:$U$1015,0)),$AH$22:$AH$25,0),FALSE),IFERROR(MATCH(INDEX($E$5:$E235,MATCH($V236,$V$5:$V235,0)),$AH$22:$AH$25,0),FALSE)))</f>
        <v>0</v>
      </c>
      <c r="S236" s="48" t="b">
        <f>OR(IFERROR(MATCH($V236,Activos!$U$6:$U$1015,0),FALSE),IFERROR(MATCH($V236,$V$5:$V235,0),FALSE))</f>
        <v>1</v>
      </c>
      <c r="T236" s="48" t="str">
        <f t="shared" si="14"/>
        <v/>
      </c>
      <c r="U236" s="48" t="str">
        <f>IF(AND(ISERROR(MATCH($V236,Activos!$U$6:$U$1015,0)),ISERROR(MATCH($V236,$U$5:$U235,0))),$V236,"")</f>
        <v/>
      </c>
      <c r="V236" s="48" t="str">
        <f t="shared" si="15"/>
        <v/>
      </c>
      <c r="W236" s="48" t="b">
        <f>IF(OR(COUNTBLANK($E236),COUNTBLANK($V236)),FALSE,IF(ISERROR(MATCH($V236,Activos!$U$6:$U$1015,0)),FALSE,IF(ISERROR(MATCH(INDEX(Activos!$C$6:$C$1015,MATCH($V236,Activos!$U$6:$U$1015,0)),$AH$22:$AH$25,0)),ISERROR(MATCH($E236,$AH$26:$AH$31,0)),ISERROR(MATCH($E236,$AH$22:$AH$25,0)))))</f>
        <v>0</v>
      </c>
      <c r="X236" s="48" t="b">
        <f>IF(OR(COUNTBLANK($E236),COUNTBLANK($V236)),FALSE,IF(ISERROR(MATCH($V236,V$5:$V235,0)),FALSE,IF(ISERROR(MATCH(INDEX($E$6:$E$1015,MATCH($V236,$V$6:$V$1015,0)),$AH$22:$AH$25,0)),ISERROR(MATCH($E236,$AH$26:$AH$31,0)),ISERROR(MATCH($E236,$AH$22:$AH$25,0)))))</f>
        <v>0</v>
      </c>
      <c r="Y236" s="48" t="b">
        <f t="shared" si="16"/>
        <v>0</v>
      </c>
    </row>
    <row r="237" spans="1:25" ht="15.95" customHeight="1" x14ac:dyDescent="0.2">
      <c r="A237" s="1">
        <f t="shared" si="17"/>
        <v>232</v>
      </c>
      <c r="B237" s="255"/>
      <c r="C237" s="53"/>
      <c r="D237" s="86"/>
      <c r="E237" s="42" t="str">
        <f>IF(COUNTBLANK($V237),"",IF($U237&lt;&gt;"","Ingresar Categoria!",IFERROR(INDEX(Activos!$C$6:$C$1015,MATCH($V237,Activos!$U$6:$U$1015,0)),IFERROR(INDEX($E$5:$E236,MATCH($V237,$U$5:$U236,0)),""))))</f>
        <v/>
      </c>
      <c r="F237" s="52"/>
      <c r="G237" s="51"/>
      <c r="H237" s="44"/>
      <c r="I237" s="53"/>
      <c r="J237" s="46"/>
      <c r="K237" s="46"/>
      <c r="L237" s="54"/>
      <c r="M237" s="54"/>
      <c r="N237" s="306" t="str">
        <f>IF(COUNTBLANK($V237),"",IFERROR(INDEX(Activos!$E$6:$E$1015,MATCH($V237,Activos!$U$6:$U$1015,0)),IFERROR(INDEX($N$5:$N236,MATCH($V237,$U$5:$U236,0)),"")))</f>
        <v/>
      </c>
      <c r="O237" s="256"/>
      <c r="P237" s="251"/>
      <c r="Q237" s="55">
        <v>0</v>
      </c>
      <c r="R237" s="48" t="b">
        <f>IF(COUNTBLANK($V237),FALSE,OR(IFERROR(MATCH(INDEX(Activos!$C$6:$C$1015,MATCH($V237,Activos!$U$6:$U$1015,0)),$AH$22:$AH$25,0),FALSE),IFERROR(MATCH(INDEX($E$5:$E236,MATCH($V237,$V$5:$V236,0)),$AH$22:$AH$25,0),FALSE)))</f>
        <v>0</v>
      </c>
      <c r="S237" s="48" t="b">
        <f>OR(IFERROR(MATCH($V237,Activos!$U$6:$U$1015,0),FALSE),IFERROR(MATCH($V237,$V$5:$V236,0),FALSE))</f>
        <v>1</v>
      </c>
      <c r="T237" s="48" t="str">
        <f t="shared" si="14"/>
        <v/>
      </c>
      <c r="U237" s="48" t="str">
        <f>IF(AND(ISERROR(MATCH($V237,Activos!$U$6:$U$1015,0)),ISERROR(MATCH($V237,$U$5:$U236,0))),$V237,"")</f>
        <v/>
      </c>
      <c r="V237" s="48" t="str">
        <f t="shared" si="15"/>
        <v/>
      </c>
      <c r="W237" s="48" t="b">
        <f>IF(OR(COUNTBLANK($E237),COUNTBLANK($V237)),FALSE,IF(ISERROR(MATCH($V237,Activos!$U$6:$U$1015,0)),FALSE,IF(ISERROR(MATCH(INDEX(Activos!$C$6:$C$1015,MATCH($V237,Activos!$U$6:$U$1015,0)),$AH$22:$AH$25,0)),ISERROR(MATCH($E237,$AH$26:$AH$31,0)),ISERROR(MATCH($E237,$AH$22:$AH$25,0)))))</f>
        <v>0</v>
      </c>
      <c r="X237" s="48" t="b">
        <f>IF(OR(COUNTBLANK($E237),COUNTBLANK($V237)),FALSE,IF(ISERROR(MATCH($V237,V$5:$V236,0)),FALSE,IF(ISERROR(MATCH(INDEX($E$6:$E$1015,MATCH($V237,$V$6:$V$1015,0)),$AH$22:$AH$25,0)),ISERROR(MATCH($E237,$AH$26:$AH$31,0)),ISERROR(MATCH($E237,$AH$22:$AH$25,0)))))</f>
        <v>0</v>
      </c>
      <c r="Y237" s="48" t="b">
        <f t="shared" si="16"/>
        <v>0</v>
      </c>
    </row>
    <row r="238" spans="1:25" ht="15.95" customHeight="1" x14ac:dyDescent="0.2">
      <c r="A238" s="1">
        <f t="shared" si="17"/>
        <v>233</v>
      </c>
      <c r="B238" s="255"/>
      <c r="C238" s="53"/>
      <c r="D238" s="86"/>
      <c r="E238" s="42" t="str">
        <f>IF(COUNTBLANK($V238),"",IF($U238&lt;&gt;"","Ingresar Categoria!",IFERROR(INDEX(Activos!$C$6:$C$1015,MATCH($V238,Activos!$U$6:$U$1015,0)),IFERROR(INDEX($E$5:$E237,MATCH($V238,$U$5:$U237,0)),""))))</f>
        <v/>
      </c>
      <c r="F238" s="52"/>
      <c r="G238" s="51"/>
      <c r="H238" s="44"/>
      <c r="I238" s="53"/>
      <c r="J238" s="46"/>
      <c r="K238" s="46"/>
      <c r="L238" s="54"/>
      <c r="M238" s="54"/>
      <c r="N238" s="306" t="str">
        <f>IF(COUNTBLANK($V238),"",IFERROR(INDEX(Activos!$E$6:$E$1015,MATCH($V238,Activos!$U$6:$U$1015,0)),IFERROR(INDEX($N$5:$N237,MATCH($V238,$U$5:$U237,0)),"")))</f>
        <v/>
      </c>
      <c r="O238" s="256"/>
      <c r="P238" s="251"/>
      <c r="Q238" s="55">
        <v>0</v>
      </c>
      <c r="R238" s="48" t="b">
        <f>IF(COUNTBLANK($V238),FALSE,OR(IFERROR(MATCH(INDEX(Activos!$C$6:$C$1015,MATCH($V238,Activos!$U$6:$U$1015,0)),$AH$22:$AH$25,0),FALSE),IFERROR(MATCH(INDEX($E$5:$E237,MATCH($V238,$V$5:$V237,0)),$AH$22:$AH$25,0),FALSE)))</f>
        <v>0</v>
      </c>
      <c r="S238" s="48" t="b">
        <f>OR(IFERROR(MATCH($V238,Activos!$U$6:$U$1015,0),FALSE),IFERROR(MATCH($V238,$V$5:$V237,0),FALSE))</f>
        <v>1</v>
      </c>
      <c r="T238" s="48" t="str">
        <f t="shared" si="14"/>
        <v/>
      </c>
      <c r="U238" s="48" t="str">
        <f>IF(AND(ISERROR(MATCH($V238,Activos!$U$6:$U$1015,0)),ISERROR(MATCH($V238,$U$5:$U237,0))),$V238,"")</f>
        <v/>
      </c>
      <c r="V238" s="48" t="str">
        <f t="shared" si="15"/>
        <v/>
      </c>
      <c r="W238" s="48" t="b">
        <f>IF(OR(COUNTBLANK($E238),COUNTBLANK($V238)),FALSE,IF(ISERROR(MATCH($V238,Activos!$U$6:$U$1015,0)),FALSE,IF(ISERROR(MATCH(INDEX(Activos!$C$6:$C$1015,MATCH($V238,Activos!$U$6:$U$1015,0)),$AH$22:$AH$25,0)),ISERROR(MATCH($E238,$AH$26:$AH$31,0)),ISERROR(MATCH($E238,$AH$22:$AH$25,0)))))</f>
        <v>0</v>
      </c>
      <c r="X238" s="48" t="b">
        <f>IF(OR(COUNTBLANK($E238),COUNTBLANK($V238)),FALSE,IF(ISERROR(MATCH($V238,V$5:$V237,0)),FALSE,IF(ISERROR(MATCH(INDEX($E$6:$E$1015,MATCH($V238,$V$6:$V$1015,0)),$AH$22:$AH$25,0)),ISERROR(MATCH($E238,$AH$26:$AH$31,0)),ISERROR(MATCH($E238,$AH$22:$AH$25,0)))))</f>
        <v>0</v>
      </c>
      <c r="Y238" s="48" t="b">
        <f t="shared" si="16"/>
        <v>0</v>
      </c>
    </row>
    <row r="239" spans="1:25" ht="15.95" customHeight="1" x14ac:dyDescent="0.2">
      <c r="A239" s="1">
        <f t="shared" si="17"/>
        <v>234</v>
      </c>
      <c r="B239" s="255"/>
      <c r="C239" s="53"/>
      <c r="D239" s="86"/>
      <c r="E239" s="42" t="str">
        <f>IF(COUNTBLANK($V239),"",IF($U239&lt;&gt;"","Ingresar Categoria!",IFERROR(INDEX(Activos!$C$6:$C$1015,MATCH($V239,Activos!$U$6:$U$1015,0)),IFERROR(INDEX($E$5:$E238,MATCH($V239,$U$5:$U238,0)),""))))</f>
        <v/>
      </c>
      <c r="F239" s="52"/>
      <c r="G239" s="51"/>
      <c r="H239" s="44"/>
      <c r="I239" s="53"/>
      <c r="J239" s="46"/>
      <c r="K239" s="46"/>
      <c r="L239" s="54"/>
      <c r="M239" s="54"/>
      <c r="N239" s="306" t="str">
        <f>IF(COUNTBLANK($V239),"",IFERROR(INDEX(Activos!$E$6:$E$1015,MATCH($V239,Activos!$U$6:$U$1015,0)),IFERROR(INDEX($N$5:$N238,MATCH($V239,$U$5:$U238,0)),"")))</f>
        <v/>
      </c>
      <c r="O239" s="256"/>
      <c r="P239" s="251"/>
      <c r="Q239" s="55">
        <v>0</v>
      </c>
      <c r="R239" s="48" t="b">
        <f>IF(COUNTBLANK($V239),FALSE,OR(IFERROR(MATCH(INDEX(Activos!$C$6:$C$1015,MATCH($V239,Activos!$U$6:$U$1015,0)),$AH$22:$AH$25,0),FALSE),IFERROR(MATCH(INDEX($E$5:$E238,MATCH($V239,$V$5:$V238,0)),$AH$22:$AH$25,0),FALSE)))</f>
        <v>0</v>
      </c>
      <c r="S239" s="48" t="b">
        <f>OR(IFERROR(MATCH($V239,Activos!$U$6:$U$1015,0),FALSE),IFERROR(MATCH($V239,$V$5:$V238,0),FALSE))</f>
        <v>1</v>
      </c>
      <c r="T239" s="48" t="str">
        <f t="shared" si="14"/>
        <v/>
      </c>
      <c r="U239" s="48" t="str">
        <f>IF(AND(ISERROR(MATCH($V239,Activos!$U$6:$U$1015,0)),ISERROR(MATCH($V239,$U$5:$U238,0))),$V239,"")</f>
        <v/>
      </c>
      <c r="V239" s="48" t="str">
        <f t="shared" si="15"/>
        <v/>
      </c>
      <c r="W239" s="48" t="b">
        <f>IF(OR(COUNTBLANK($E239),COUNTBLANK($V239)),FALSE,IF(ISERROR(MATCH($V239,Activos!$U$6:$U$1015,0)),FALSE,IF(ISERROR(MATCH(INDEX(Activos!$C$6:$C$1015,MATCH($V239,Activos!$U$6:$U$1015,0)),$AH$22:$AH$25,0)),ISERROR(MATCH($E239,$AH$26:$AH$31,0)),ISERROR(MATCH($E239,$AH$22:$AH$25,0)))))</f>
        <v>0</v>
      </c>
      <c r="X239" s="48" t="b">
        <f>IF(OR(COUNTBLANK($E239),COUNTBLANK($V239)),FALSE,IF(ISERROR(MATCH($V239,V$5:$V238,0)),FALSE,IF(ISERROR(MATCH(INDEX($E$6:$E$1015,MATCH($V239,$V$6:$V$1015,0)),$AH$22:$AH$25,0)),ISERROR(MATCH($E239,$AH$26:$AH$31,0)),ISERROR(MATCH($E239,$AH$22:$AH$25,0)))))</f>
        <v>0</v>
      </c>
      <c r="Y239" s="48" t="b">
        <f t="shared" si="16"/>
        <v>0</v>
      </c>
    </row>
    <row r="240" spans="1:25" ht="15.95" customHeight="1" x14ac:dyDescent="0.2">
      <c r="A240" s="1">
        <f t="shared" si="17"/>
        <v>235</v>
      </c>
      <c r="B240" s="255"/>
      <c r="C240" s="53"/>
      <c r="D240" s="86"/>
      <c r="E240" s="42" t="str">
        <f>IF(COUNTBLANK($V240),"",IF($U240&lt;&gt;"","Ingresar Categoria!",IFERROR(INDEX(Activos!$C$6:$C$1015,MATCH($V240,Activos!$U$6:$U$1015,0)),IFERROR(INDEX($E$5:$E239,MATCH($V240,$U$5:$U239,0)),""))))</f>
        <v/>
      </c>
      <c r="F240" s="52"/>
      <c r="G240" s="51"/>
      <c r="H240" s="44"/>
      <c r="I240" s="53"/>
      <c r="J240" s="46"/>
      <c r="K240" s="46"/>
      <c r="L240" s="54"/>
      <c r="M240" s="54"/>
      <c r="N240" s="306" t="str">
        <f>IF(COUNTBLANK($V240),"",IFERROR(INDEX(Activos!$E$6:$E$1015,MATCH($V240,Activos!$U$6:$U$1015,0)),IFERROR(INDEX($N$5:$N239,MATCH($V240,$U$5:$U239,0)),"")))</f>
        <v/>
      </c>
      <c r="O240" s="256"/>
      <c r="P240" s="251"/>
      <c r="Q240" s="55">
        <v>0</v>
      </c>
      <c r="R240" s="48" t="b">
        <f>IF(COUNTBLANK($V240),FALSE,OR(IFERROR(MATCH(INDEX(Activos!$C$6:$C$1015,MATCH($V240,Activos!$U$6:$U$1015,0)),$AH$22:$AH$25,0),FALSE),IFERROR(MATCH(INDEX($E$5:$E239,MATCH($V240,$V$5:$V239,0)),$AH$22:$AH$25,0),FALSE)))</f>
        <v>0</v>
      </c>
      <c r="S240" s="48" t="b">
        <f>OR(IFERROR(MATCH($V240,Activos!$U$6:$U$1015,0),FALSE),IFERROR(MATCH($V240,$V$5:$V239,0),FALSE))</f>
        <v>1</v>
      </c>
      <c r="T240" s="48" t="str">
        <f t="shared" si="14"/>
        <v/>
      </c>
      <c r="U240" s="48" t="str">
        <f>IF(AND(ISERROR(MATCH($V240,Activos!$U$6:$U$1015,0)),ISERROR(MATCH($V240,$U$5:$U239,0))),$V240,"")</f>
        <v/>
      </c>
      <c r="V240" s="48" t="str">
        <f t="shared" si="15"/>
        <v/>
      </c>
      <c r="W240" s="48" t="b">
        <f>IF(OR(COUNTBLANK($E240),COUNTBLANK($V240)),FALSE,IF(ISERROR(MATCH($V240,Activos!$U$6:$U$1015,0)),FALSE,IF(ISERROR(MATCH(INDEX(Activos!$C$6:$C$1015,MATCH($V240,Activos!$U$6:$U$1015,0)),$AH$22:$AH$25,0)),ISERROR(MATCH($E240,$AH$26:$AH$31,0)),ISERROR(MATCH($E240,$AH$22:$AH$25,0)))))</f>
        <v>0</v>
      </c>
      <c r="X240" s="48" t="b">
        <f>IF(OR(COUNTBLANK($E240),COUNTBLANK($V240)),FALSE,IF(ISERROR(MATCH($V240,V$5:$V239,0)),FALSE,IF(ISERROR(MATCH(INDEX($E$6:$E$1015,MATCH($V240,$V$6:$V$1015,0)),$AH$22:$AH$25,0)),ISERROR(MATCH($E240,$AH$26:$AH$31,0)),ISERROR(MATCH($E240,$AH$22:$AH$25,0)))))</f>
        <v>0</v>
      </c>
      <c r="Y240" s="48" t="b">
        <f t="shared" si="16"/>
        <v>0</v>
      </c>
    </row>
    <row r="241" spans="1:25" ht="15.95" customHeight="1" x14ac:dyDescent="0.2">
      <c r="A241" s="1">
        <f t="shared" si="17"/>
        <v>236</v>
      </c>
      <c r="B241" s="255"/>
      <c r="C241" s="53"/>
      <c r="D241" s="86"/>
      <c r="E241" s="42" t="str">
        <f>IF(COUNTBLANK($V241),"",IF($U241&lt;&gt;"","Ingresar Categoria!",IFERROR(INDEX(Activos!$C$6:$C$1015,MATCH($V241,Activos!$U$6:$U$1015,0)),IFERROR(INDEX($E$5:$E240,MATCH($V241,$U$5:$U240,0)),""))))</f>
        <v/>
      </c>
      <c r="F241" s="52"/>
      <c r="G241" s="51"/>
      <c r="H241" s="44"/>
      <c r="I241" s="53"/>
      <c r="J241" s="46"/>
      <c r="K241" s="46"/>
      <c r="L241" s="54"/>
      <c r="M241" s="54"/>
      <c r="N241" s="306" t="str">
        <f>IF(COUNTBLANK($V241),"",IFERROR(INDEX(Activos!$E$6:$E$1015,MATCH($V241,Activos!$U$6:$U$1015,0)),IFERROR(INDEX($N$5:$N240,MATCH($V241,$U$5:$U240,0)),"")))</f>
        <v/>
      </c>
      <c r="O241" s="260"/>
      <c r="P241" s="251"/>
      <c r="Q241" s="55">
        <v>0</v>
      </c>
      <c r="R241" s="48" t="b">
        <f>IF(COUNTBLANK($V241),FALSE,OR(IFERROR(MATCH(INDEX(Activos!$C$6:$C$1015,MATCH($V241,Activos!$U$6:$U$1015,0)),$AH$22:$AH$25,0),FALSE),IFERROR(MATCH(INDEX($E$5:$E240,MATCH($V241,$V$5:$V240,0)),$AH$22:$AH$25,0),FALSE)))</f>
        <v>0</v>
      </c>
      <c r="S241" s="48" t="b">
        <f>OR(IFERROR(MATCH($V241,Activos!$U$6:$U$1015,0),FALSE),IFERROR(MATCH($V241,$V$5:$V240,0),FALSE))</f>
        <v>1</v>
      </c>
      <c r="T241" s="48" t="str">
        <f t="shared" si="14"/>
        <v/>
      </c>
      <c r="U241" s="48" t="str">
        <f>IF(AND(ISERROR(MATCH($V241,Activos!$U$6:$U$1015,0)),ISERROR(MATCH($V241,$U$5:$U240,0))),$V241,"")</f>
        <v/>
      </c>
      <c r="V241" s="48" t="str">
        <f t="shared" si="15"/>
        <v/>
      </c>
      <c r="W241" s="48" t="b">
        <f>IF(OR(COUNTBLANK($E241),COUNTBLANK($V241)),FALSE,IF(ISERROR(MATCH($V241,Activos!$U$6:$U$1015,0)),FALSE,IF(ISERROR(MATCH(INDEX(Activos!$C$6:$C$1015,MATCH($V241,Activos!$U$6:$U$1015,0)),$AH$22:$AH$25,0)),ISERROR(MATCH($E241,$AH$26:$AH$31,0)),ISERROR(MATCH($E241,$AH$22:$AH$25,0)))))</f>
        <v>0</v>
      </c>
      <c r="X241" s="48" t="b">
        <f>IF(OR(COUNTBLANK($E241),COUNTBLANK($V241)),FALSE,IF(ISERROR(MATCH($V241,V$5:$V240,0)),FALSE,IF(ISERROR(MATCH(INDEX($E$6:$E$1015,MATCH($V241,$V$6:$V$1015,0)),$AH$22:$AH$25,0)),ISERROR(MATCH($E241,$AH$26:$AH$31,0)),ISERROR(MATCH($E241,$AH$22:$AH$25,0)))))</f>
        <v>0</v>
      </c>
      <c r="Y241" s="48" t="b">
        <f t="shared" si="16"/>
        <v>0</v>
      </c>
    </row>
    <row r="242" spans="1:25" ht="15.95" customHeight="1" x14ac:dyDescent="0.2">
      <c r="A242" s="1">
        <f t="shared" si="17"/>
        <v>237</v>
      </c>
      <c r="B242" s="255"/>
      <c r="C242" s="53"/>
      <c r="D242" s="86"/>
      <c r="E242" s="42" t="str">
        <f>IF(COUNTBLANK($V242),"",IF($U242&lt;&gt;"","Ingresar Categoria!",IFERROR(INDEX(Activos!$C$6:$C$1015,MATCH($V242,Activos!$U$6:$U$1015,0)),IFERROR(INDEX($E$5:$E241,MATCH($V242,$U$5:$U241,0)),""))))</f>
        <v/>
      </c>
      <c r="F242" s="52"/>
      <c r="G242" s="51"/>
      <c r="H242" s="44"/>
      <c r="I242" s="53"/>
      <c r="J242" s="46"/>
      <c r="K242" s="46"/>
      <c r="L242" s="54"/>
      <c r="M242" s="54"/>
      <c r="N242" s="306" t="str">
        <f>IF(COUNTBLANK($V242),"",IFERROR(INDEX(Activos!$E$6:$E$1015,MATCH($V242,Activos!$U$6:$U$1015,0)),IFERROR(INDEX($N$5:$N241,MATCH($V242,$U$5:$U241,0)),"")))</f>
        <v/>
      </c>
      <c r="O242" s="256"/>
      <c r="P242" s="251"/>
      <c r="Q242" s="55">
        <v>0</v>
      </c>
      <c r="R242" s="48" t="b">
        <f>IF(COUNTBLANK($V242),FALSE,OR(IFERROR(MATCH(INDEX(Activos!$C$6:$C$1015,MATCH($V242,Activos!$U$6:$U$1015,0)),$AH$22:$AH$25,0),FALSE),IFERROR(MATCH(INDEX($E$5:$E241,MATCH($V242,$V$5:$V241,0)),$AH$22:$AH$25,0),FALSE)))</f>
        <v>0</v>
      </c>
      <c r="S242" s="48" t="b">
        <f>OR(IFERROR(MATCH($V242,Activos!$U$6:$U$1015,0),FALSE),IFERROR(MATCH($V242,$V$5:$V241,0),FALSE))</f>
        <v>1</v>
      </c>
      <c r="T242" s="48" t="str">
        <f t="shared" si="14"/>
        <v/>
      </c>
      <c r="U242" s="48" t="str">
        <f>IF(AND(ISERROR(MATCH($V242,Activos!$U$6:$U$1015,0)),ISERROR(MATCH($V242,$U$5:$U241,0))),$V242,"")</f>
        <v/>
      </c>
      <c r="V242" s="48" t="str">
        <f t="shared" si="15"/>
        <v/>
      </c>
      <c r="W242" s="48" t="b">
        <f>IF(OR(COUNTBLANK($E242),COUNTBLANK($V242)),FALSE,IF(ISERROR(MATCH($V242,Activos!$U$6:$U$1015,0)),FALSE,IF(ISERROR(MATCH(INDEX(Activos!$C$6:$C$1015,MATCH($V242,Activos!$U$6:$U$1015,0)),$AH$22:$AH$25,0)),ISERROR(MATCH($E242,$AH$26:$AH$31,0)),ISERROR(MATCH($E242,$AH$22:$AH$25,0)))))</f>
        <v>0</v>
      </c>
      <c r="X242" s="48" t="b">
        <f>IF(OR(COUNTBLANK($E242),COUNTBLANK($V242)),FALSE,IF(ISERROR(MATCH($V242,V$5:$V241,0)),FALSE,IF(ISERROR(MATCH(INDEX($E$6:$E$1015,MATCH($V242,$V$6:$V$1015,0)),$AH$22:$AH$25,0)),ISERROR(MATCH($E242,$AH$26:$AH$31,0)),ISERROR(MATCH($E242,$AH$22:$AH$25,0)))))</f>
        <v>0</v>
      </c>
      <c r="Y242" s="48" t="b">
        <f t="shared" si="16"/>
        <v>0</v>
      </c>
    </row>
    <row r="243" spans="1:25" s="7" customFormat="1" ht="15.95" customHeight="1" x14ac:dyDescent="0.25">
      <c r="A243" s="1">
        <f t="shared" si="17"/>
        <v>238</v>
      </c>
      <c r="B243" s="255"/>
      <c r="C243" s="53"/>
      <c r="D243" s="86"/>
      <c r="E243" s="42" t="str">
        <f>IF(COUNTBLANK($V243),"",IF($U243&lt;&gt;"","Ingresar Categoria!",IFERROR(INDEX(Activos!$C$6:$C$1015,MATCH($V243,Activos!$U$6:$U$1015,0)),IFERROR(INDEX($E$5:$E242,MATCH($V243,$U$5:$U242,0)),""))))</f>
        <v/>
      </c>
      <c r="F243" s="52"/>
      <c r="G243" s="51"/>
      <c r="H243" s="44"/>
      <c r="I243" s="53"/>
      <c r="J243" s="46"/>
      <c r="K243" s="46"/>
      <c r="L243" s="54"/>
      <c r="M243" s="54"/>
      <c r="N243" s="306" t="str">
        <f>IF(COUNTBLANK($V243),"",IFERROR(INDEX(Activos!$E$6:$E$1015,MATCH($V243,Activos!$U$6:$U$1015,0)),IFERROR(INDEX($N$5:$N242,MATCH($V243,$U$5:$U242,0)),"")))</f>
        <v/>
      </c>
      <c r="O243" s="256"/>
      <c r="P243" s="251"/>
      <c r="Q243" s="55">
        <v>0</v>
      </c>
      <c r="R243" s="48" t="b">
        <f>IF(COUNTBLANK($V243),FALSE,OR(IFERROR(MATCH(INDEX(Activos!$C$6:$C$1015,MATCH($V243,Activos!$U$6:$U$1015,0)),$AH$22:$AH$25,0),FALSE),IFERROR(MATCH(INDEX($E$5:$E242,MATCH($V243,$V$5:$V242,0)),$AH$22:$AH$25,0),FALSE)))</f>
        <v>0</v>
      </c>
      <c r="S243" s="48" t="b">
        <f>OR(IFERROR(MATCH($V243,Activos!$U$6:$U$1015,0),FALSE),IFERROR(MATCH($V243,$V$5:$V242,0),FALSE))</f>
        <v>1</v>
      </c>
      <c r="T243" s="48" t="str">
        <f t="shared" si="14"/>
        <v/>
      </c>
      <c r="U243" s="48" t="str">
        <f>IF(AND(ISERROR(MATCH($V243,Activos!$U$6:$U$1015,0)),ISERROR(MATCH($V243,$U$5:$U242,0))),$V243,"")</f>
        <v/>
      </c>
      <c r="V243" s="48" t="str">
        <f t="shared" si="15"/>
        <v/>
      </c>
      <c r="W243" s="48" t="b">
        <f>IF(OR(COUNTBLANK($E243),COUNTBLANK($V243)),FALSE,IF(ISERROR(MATCH($V243,Activos!$U$6:$U$1015,0)),FALSE,IF(ISERROR(MATCH(INDEX(Activos!$C$6:$C$1015,MATCH($V243,Activos!$U$6:$U$1015,0)),$AH$22:$AH$25,0)),ISERROR(MATCH($E243,$AH$26:$AH$31,0)),ISERROR(MATCH($E243,$AH$22:$AH$25,0)))))</f>
        <v>0</v>
      </c>
      <c r="X243" s="48" t="b">
        <f>IF(OR(COUNTBLANK($E243),COUNTBLANK($V243)),FALSE,IF(ISERROR(MATCH($V243,V$5:$V242,0)),FALSE,IF(ISERROR(MATCH(INDEX($E$6:$E$1015,MATCH($V243,$V$6:$V$1015,0)),$AH$22:$AH$25,0)),ISERROR(MATCH($E243,$AH$26:$AH$31,0)),ISERROR(MATCH($E243,$AH$22:$AH$25,0)))))</f>
        <v>0</v>
      </c>
      <c r="Y243" s="48" t="b">
        <f t="shared" si="16"/>
        <v>0</v>
      </c>
    </row>
    <row r="244" spans="1:25" ht="15.95" customHeight="1" x14ac:dyDescent="0.2">
      <c r="A244" s="1">
        <f t="shared" si="17"/>
        <v>239</v>
      </c>
      <c r="B244" s="255"/>
      <c r="C244" s="53"/>
      <c r="D244" s="86"/>
      <c r="E244" s="42" t="str">
        <f>IF(COUNTBLANK($V244),"",IF($U244&lt;&gt;"","Ingresar Categoria!",IFERROR(INDEX(Activos!$C$6:$C$1015,MATCH($V244,Activos!$U$6:$U$1015,0)),IFERROR(INDEX($E$5:$E243,MATCH($V244,$U$5:$U243,0)),""))))</f>
        <v/>
      </c>
      <c r="F244" s="43"/>
      <c r="G244" s="51"/>
      <c r="H244" s="44"/>
      <c r="I244" s="45"/>
      <c r="J244" s="46"/>
      <c r="K244" s="46"/>
      <c r="L244" s="54"/>
      <c r="M244" s="54"/>
      <c r="N244" s="306" t="str">
        <f>IF(COUNTBLANK($V244),"",IFERROR(INDEX(Activos!$E$6:$E$1015,MATCH($V244,Activos!$U$6:$U$1015,0)),IFERROR(INDEX($N$5:$N243,MATCH($V244,$U$5:$U243,0)),"")))</f>
        <v/>
      </c>
      <c r="O244" s="256"/>
      <c r="P244" s="251"/>
      <c r="Q244" s="55">
        <v>0</v>
      </c>
      <c r="R244" s="48" t="b">
        <f>IF(COUNTBLANK($V244),FALSE,OR(IFERROR(MATCH(INDEX(Activos!$C$6:$C$1015,MATCH($V244,Activos!$U$6:$U$1015,0)),$AH$22:$AH$25,0),FALSE),IFERROR(MATCH(INDEX($E$5:$E243,MATCH($V244,$V$5:$V243,0)),$AH$22:$AH$25,0),FALSE)))</f>
        <v>0</v>
      </c>
      <c r="S244" s="48" t="b">
        <f>OR(IFERROR(MATCH($V244,Activos!$U$6:$U$1015,0),FALSE),IFERROR(MATCH($V244,$V$5:$V243,0),FALSE))</f>
        <v>1</v>
      </c>
      <c r="T244" s="48" t="str">
        <f t="shared" si="14"/>
        <v/>
      </c>
      <c r="U244" s="48" t="str">
        <f>IF(AND(ISERROR(MATCH($V244,Activos!$U$6:$U$1015,0)),ISERROR(MATCH($V244,$U$5:$U243,0))),$V244,"")</f>
        <v/>
      </c>
      <c r="V244" s="48" t="str">
        <f t="shared" si="15"/>
        <v/>
      </c>
      <c r="W244" s="48" t="b">
        <f>IF(OR(COUNTBLANK($E244),COUNTBLANK($V244)),FALSE,IF(ISERROR(MATCH($V244,Activos!$U$6:$U$1015,0)),FALSE,IF(ISERROR(MATCH(INDEX(Activos!$C$6:$C$1015,MATCH($V244,Activos!$U$6:$U$1015,0)),$AH$22:$AH$25,0)),ISERROR(MATCH($E244,$AH$26:$AH$31,0)),ISERROR(MATCH($E244,$AH$22:$AH$25,0)))))</f>
        <v>0</v>
      </c>
      <c r="X244" s="48" t="b">
        <f>IF(OR(COUNTBLANK($E244),COUNTBLANK($V244)),FALSE,IF(ISERROR(MATCH($V244,V$5:$V243,0)),FALSE,IF(ISERROR(MATCH(INDEX($E$6:$E$1015,MATCH($V244,$V$6:$V$1015,0)),$AH$22:$AH$25,0)),ISERROR(MATCH($E244,$AH$26:$AH$31,0)),ISERROR(MATCH($E244,$AH$22:$AH$25,0)))))</f>
        <v>0</v>
      </c>
      <c r="Y244" s="48" t="b">
        <f t="shared" si="16"/>
        <v>0</v>
      </c>
    </row>
    <row r="245" spans="1:25" ht="15.95" customHeight="1" x14ac:dyDescent="0.2">
      <c r="A245" s="1">
        <f t="shared" si="17"/>
        <v>240</v>
      </c>
      <c r="B245" s="255"/>
      <c r="C245" s="53"/>
      <c r="D245" s="86"/>
      <c r="E245" s="42" t="str">
        <f>IF(COUNTBLANK($V245),"",IF($U245&lt;&gt;"","Ingresar Categoria!",IFERROR(INDEX(Activos!$C$6:$C$1015,MATCH($V245,Activos!$U$6:$U$1015,0)),IFERROR(INDEX($E$5:$E244,MATCH($V245,$U$5:$U244,0)),""))))</f>
        <v/>
      </c>
      <c r="F245" s="52"/>
      <c r="G245" s="51"/>
      <c r="H245" s="44"/>
      <c r="I245" s="53"/>
      <c r="J245" s="46"/>
      <c r="K245" s="46"/>
      <c r="L245" s="54"/>
      <c r="M245" s="54"/>
      <c r="N245" s="306" t="str">
        <f>IF(COUNTBLANK($V245),"",IFERROR(INDEX(Activos!$E$6:$E$1015,MATCH($V245,Activos!$U$6:$U$1015,0)),IFERROR(INDEX($N$5:$N244,MATCH($V245,$U$5:$U244,0)),"")))</f>
        <v/>
      </c>
      <c r="O245" s="256"/>
      <c r="P245" s="251"/>
      <c r="Q245" s="55">
        <v>0</v>
      </c>
      <c r="R245" s="48" t="b">
        <f>IF(COUNTBLANK($V245),FALSE,OR(IFERROR(MATCH(INDEX(Activos!$C$6:$C$1015,MATCH($V245,Activos!$U$6:$U$1015,0)),$AH$22:$AH$25,0),FALSE),IFERROR(MATCH(INDEX($E$5:$E244,MATCH($V245,$V$5:$V244,0)),$AH$22:$AH$25,0),FALSE)))</f>
        <v>0</v>
      </c>
      <c r="S245" s="48" t="b">
        <f>OR(IFERROR(MATCH($V245,Activos!$U$6:$U$1015,0),FALSE),IFERROR(MATCH($V245,$V$5:$V244,0),FALSE))</f>
        <v>1</v>
      </c>
      <c r="T245" s="48" t="str">
        <f t="shared" si="14"/>
        <v/>
      </c>
      <c r="U245" s="48" t="str">
        <f>IF(AND(ISERROR(MATCH($V245,Activos!$U$6:$U$1015,0)),ISERROR(MATCH($V245,$U$5:$U244,0))),$V245,"")</f>
        <v/>
      </c>
      <c r="V245" s="48" t="str">
        <f t="shared" si="15"/>
        <v/>
      </c>
      <c r="W245" s="48" t="b">
        <f>IF(OR(COUNTBLANK($E245),COUNTBLANK($V245)),FALSE,IF(ISERROR(MATCH($V245,Activos!$U$6:$U$1015,0)),FALSE,IF(ISERROR(MATCH(INDEX(Activos!$C$6:$C$1015,MATCH($V245,Activos!$U$6:$U$1015,0)),$AH$22:$AH$25,0)),ISERROR(MATCH($E245,$AH$26:$AH$31,0)),ISERROR(MATCH($E245,$AH$22:$AH$25,0)))))</f>
        <v>0</v>
      </c>
      <c r="X245" s="48" t="b">
        <f>IF(OR(COUNTBLANK($E245),COUNTBLANK($V245)),FALSE,IF(ISERROR(MATCH($V245,V$5:$V244,0)),FALSE,IF(ISERROR(MATCH(INDEX($E$6:$E$1015,MATCH($V245,$V$6:$V$1015,0)),$AH$22:$AH$25,0)),ISERROR(MATCH($E245,$AH$26:$AH$31,0)),ISERROR(MATCH($E245,$AH$22:$AH$25,0)))))</f>
        <v>0</v>
      </c>
      <c r="Y245" s="48" t="b">
        <f t="shared" si="16"/>
        <v>0</v>
      </c>
    </row>
    <row r="246" spans="1:25" ht="15.95" customHeight="1" x14ac:dyDescent="0.2">
      <c r="A246" s="1">
        <f t="shared" si="17"/>
        <v>241</v>
      </c>
      <c r="B246" s="255"/>
      <c r="C246" s="53"/>
      <c r="D246" s="86"/>
      <c r="E246" s="42" t="str">
        <f>IF(COUNTBLANK($V246),"",IF($U246&lt;&gt;"","Ingresar Categoria!",IFERROR(INDEX(Activos!$C$6:$C$1015,MATCH($V246,Activos!$U$6:$U$1015,0)),IFERROR(INDEX($E$5:$E245,MATCH($V246,$U$5:$U245,0)),""))))</f>
        <v/>
      </c>
      <c r="F246" s="52"/>
      <c r="G246" s="51"/>
      <c r="H246" s="44"/>
      <c r="I246" s="53"/>
      <c r="J246" s="46"/>
      <c r="K246" s="46"/>
      <c r="L246" s="54"/>
      <c r="M246" s="54"/>
      <c r="N246" s="306" t="str">
        <f>IF(COUNTBLANK($V246),"",IFERROR(INDEX(Activos!$E$6:$E$1015,MATCH($V246,Activos!$U$6:$U$1015,0)),IFERROR(INDEX($N$5:$N245,MATCH($V246,$U$5:$U245,0)),"")))</f>
        <v/>
      </c>
      <c r="O246" s="260"/>
      <c r="P246" s="251"/>
      <c r="Q246" s="55">
        <v>0</v>
      </c>
      <c r="R246" s="48" t="b">
        <f>IF(COUNTBLANK($V246),FALSE,OR(IFERROR(MATCH(INDEX(Activos!$C$6:$C$1015,MATCH($V246,Activos!$U$6:$U$1015,0)),$AH$22:$AH$25,0),FALSE),IFERROR(MATCH(INDEX($E$5:$E245,MATCH($V246,$V$5:$V245,0)),$AH$22:$AH$25,0),FALSE)))</f>
        <v>0</v>
      </c>
      <c r="S246" s="48" t="b">
        <f>OR(IFERROR(MATCH($V246,Activos!$U$6:$U$1015,0),FALSE),IFERROR(MATCH($V246,$V$5:$V245,0),FALSE))</f>
        <v>1</v>
      </c>
      <c r="T246" s="48" t="str">
        <f t="shared" si="14"/>
        <v/>
      </c>
      <c r="U246" s="48" t="str">
        <f>IF(AND(ISERROR(MATCH($V246,Activos!$U$6:$U$1015,0)),ISERROR(MATCH($V246,$U$5:$U245,0))),$V246,"")</f>
        <v/>
      </c>
      <c r="V246" s="48" t="str">
        <f t="shared" si="15"/>
        <v/>
      </c>
      <c r="W246" s="48" t="b">
        <f>IF(OR(COUNTBLANK($E246),COUNTBLANK($V246)),FALSE,IF(ISERROR(MATCH($V246,Activos!$U$6:$U$1015,0)),FALSE,IF(ISERROR(MATCH(INDEX(Activos!$C$6:$C$1015,MATCH($V246,Activos!$U$6:$U$1015,0)),$AH$22:$AH$25,0)),ISERROR(MATCH($E246,$AH$26:$AH$31,0)),ISERROR(MATCH($E246,$AH$22:$AH$25,0)))))</f>
        <v>0</v>
      </c>
      <c r="X246" s="48" t="b">
        <f>IF(OR(COUNTBLANK($E246),COUNTBLANK($V246)),FALSE,IF(ISERROR(MATCH($V246,V$5:$V245,0)),FALSE,IF(ISERROR(MATCH(INDEX($E$6:$E$1015,MATCH($V246,$V$6:$V$1015,0)),$AH$22:$AH$25,0)),ISERROR(MATCH($E246,$AH$26:$AH$31,0)),ISERROR(MATCH($E246,$AH$22:$AH$25,0)))))</f>
        <v>0</v>
      </c>
      <c r="Y246" s="48" t="b">
        <f t="shared" si="16"/>
        <v>0</v>
      </c>
    </row>
    <row r="247" spans="1:25" ht="15.95" customHeight="1" x14ac:dyDescent="0.2">
      <c r="A247" s="1">
        <f t="shared" si="17"/>
        <v>242</v>
      </c>
      <c r="B247" s="255"/>
      <c r="C247" s="53"/>
      <c r="D247" s="86"/>
      <c r="E247" s="42" t="str">
        <f>IF(COUNTBLANK($V247),"",IF($U247&lt;&gt;"","Ingresar Categoria!",IFERROR(INDEX(Activos!$C$6:$C$1015,MATCH($V247,Activos!$U$6:$U$1015,0)),IFERROR(INDEX($E$5:$E246,MATCH($V247,$U$5:$U246,0)),""))))</f>
        <v/>
      </c>
      <c r="F247" s="52"/>
      <c r="G247" s="51"/>
      <c r="H247" s="44"/>
      <c r="I247" s="53"/>
      <c r="J247" s="46"/>
      <c r="K247" s="46"/>
      <c r="L247" s="54"/>
      <c r="M247" s="54"/>
      <c r="N247" s="306" t="str">
        <f>IF(COUNTBLANK($V247),"",IFERROR(INDEX(Activos!$E$6:$E$1015,MATCH($V247,Activos!$U$6:$U$1015,0)),IFERROR(INDEX($N$5:$N246,MATCH($V247,$U$5:$U246,0)),"")))</f>
        <v/>
      </c>
      <c r="O247" s="256"/>
      <c r="P247" s="251"/>
      <c r="Q247" s="55">
        <v>0</v>
      </c>
      <c r="R247" s="48" t="b">
        <f>IF(COUNTBLANK($V247),FALSE,OR(IFERROR(MATCH(INDEX(Activos!$C$6:$C$1015,MATCH($V247,Activos!$U$6:$U$1015,0)),$AH$22:$AH$25,0),FALSE),IFERROR(MATCH(INDEX($E$5:$E246,MATCH($V247,$V$5:$V246,0)),$AH$22:$AH$25,0),FALSE)))</f>
        <v>0</v>
      </c>
      <c r="S247" s="48" t="b">
        <f>OR(IFERROR(MATCH($V247,Activos!$U$6:$U$1015,0),FALSE),IFERROR(MATCH($V247,$V$5:$V246,0),FALSE))</f>
        <v>1</v>
      </c>
      <c r="T247" s="48" t="str">
        <f t="shared" si="14"/>
        <v/>
      </c>
      <c r="U247" s="48" t="str">
        <f>IF(AND(ISERROR(MATCH($V247,Activos!$U$6:$U$1015,0)),ISERROR(MATCH($V247,$U$5:$U246,0))),$V247,"")</f>
        <v/>
      </c>
      <c r="V247" s="48" t="str">
        <f t="shared" si="15"/>
        <v/>
      </c>
      <c r="W247" s="48" t="b">
        <f>IF(OR(COUNTBLANK($E247),COUNTBLANK($V247)),FALSE,IF(ISERROR(MATCH($V247,Activos!$U$6:$U$1015,0)),FALSE,IF(ISERROR(MATCH(INDEX(Activos!$C$6:$C$1015,MATCH($V247,Activos!$U$6:$U$1015,0)),$AH$22:$AH$25,0)),ISERROR(MATCH($E247,$AH$26:$AH$31,0)),ISERROR(MATCH($E247,$AH$22:$AH$25,0)))))</f>
        <v>0</v>
      </c>
      <c r="X247" s="48" t="b">
        <f>IF(OR(COUNTBLANK($E247),COUNTBLANK($V247)),FALSE,IF(ISERROR(MATCH($V247,V$5:$V246,0)),FALSE,IF(ISERROR(MATCH(INDEX($E$6:$E$1015,MATCH($V247,$V$6:$V$1015,0)),$AH$22:$AH$25,0)),ISERROR(MATCH($E247,$AH$26:$AH$31,0)),ISERROR(MATCH($E247,$AH$22:$AH$25,0)))))</f>
        <v>0</v>
      </c>
      <c r="Y247" s="48" t="b">
        <f t="shared" si="16"/>
        <v>0</v>
      </c>
    </row>
    <row r="248" spans="1:25" ht="15.95" customHeight="1" x14ac:dyDescent="0.2">
      <c r="A248" s="1">
        <f t="shared" si="17"/>
        <v>243</v>
      </c>
      <c r="B248" s="255"/>
      <c r="C248" s="53"/>
      <c r="D248" s="86"/>
      <c r="E248" s="42" t="str">
        <f>IF(COUNTBLANK($V248),"",IF($U248&lt;&gt;"","Ingresar Categoria!",IFERROR(INDEX(Activos!$C$6:$C$1015,MATCH($V248,Activos!$U$6:$U$1015,0)),IFERROR(INDEX($E$5:$E247,MATCH($V248,$U$5:$U247,0)),""))))</f>
        <v/>
      </c>
      <c r="F248" s="52"/>
      <c r="G248" s="51"/>
      <c r="H248" s="44"/>
      <c r="I248" s="53"/>
      <c r="J248" s="46"/>
      <c r="K248" s="46"/>
      <c r="L248" s="54"/>
      <c r="M248" s="54"/>
      <c r="N248" s="306" t="str">
        <f>IF(COUNTBLANK($V248),"",IFERROR(INDEX(Activos!$E$6:$E$1015,MATCH($V248,Activos!$U$6:$U$1015,0)),IFERROR(INDEX($N$5:$N247,MATCH($V248,$U$5:$U247,0)),"")))</f>
        <v/>
      </c>
      <c r="O248" s="256"/>
      <c r="P248" s="251"/>
      <c r="Q248" s="55">
        <v>0</v>
      </c>
      <c r="R248" s="48" t="b">
        <f>IF(COUNTBLANK($V248),FALSE,OR(IFERROR(MATCH(INDEX(Activos!$C$6:$C$1015,MATCH($V248,Activos!$U$6:$U$1015,0)),$AH$22:$AH$25,0),FALSE),IFERROR(MATCH(INDEX($E$5:$E247,MATCH($V248,$V$5:$V247,0)),$AH$22:$AH$25,0),FALSE)))</f>
        <v>0</v>
      </c>
      <c r="S248" s="48" t="b">
        <f>OR(IFERROR(MATCH($V248,Activos!$U$6:$U$1015,0),FALSE),IFERROR(MATCH($V248,$V$5:$V247,0),FALSE))</f>
        <v>1</v>
      </c>
      <c r="T248" s="48" t="str">
        <f t="shared" si="14"/>
        <v/>
      </c>
      <c r="U248" s="48" t="str">
        <f>IF(AND(ISERROR(MATCH($V248,Activos!$U$6:$U$1015,0)),ISERROR(MATCH($V248,$U$5:$U247,0))),$V248,"")</f>
        <v/>
      </c>
      <c r="V248" s="48" t="str">
        <f t="shared" si="15"/>
        <v/>
      </c>
      <c r="W248" s="48" t="b">
        <f>IF(OR(COUNTBLANK($E248),COUNTBLANK($V248)),FALSE,IF(ISERROR(MATCH($V248,Activos!$U$6:$U$1015,0)),FALSE,IF(ISERROR(MATCH(INDEX(Activos!$C$6:$C$1015,MATCH($V248,Activos!$U$6:$U$1015,0)),$AH$22:$AH$25,0)),ISERROR(MATCH($E248,$AH$26:$AH$31,0)),ISERROR(MATCH($E248,$AH$22:$AH$25,0)))))</f>
        <v>0</v>
      </c>
      <c r="X248" s="48" t="b">
        <f>IF(OR(COUNTBLANK($E248),COUNTBLANK($V248)),FALSE,IF(ISERROR(MATCH($V248,V$5:$V247,0)),FALSE,IF(ISERROR(MATCH(INDEX($E$6:$E$1015,MATCH($V248,$V$6:$V$1015,0)),$AH$22:$AH$25,0)),ISERROR(MATCH($E248,$AH$26:$AH$31,0)),ISERROR(MATCH($E248,$AH$22:$AH$25,0)))))</f>
        <v>0</v>
      </c>
      <c r="Y248" s="48" t="b">
        <f t="shared" si="16"/>
        <v>0</v>
      </c>
    </row>
    <row r="249" spans="1:25" ht="15.95" customHeight="1" x14ac:dyDescent="0.2">
      <c r="A249" s="1">
        <f t="shared" si="17"/>
        <v>244</v>
      </c>
      <c r="B249" s="255"/>
      <c r="C249" s="53"/>
      <c r="D249" s="86"/>
      <c r="E249" s="42" t="str">
        <f>IF(COUNTBLANK($V249),"",IF($U249&lt;&gt;"","Ingresar Categoria!",IFERROR(INDEX(Activos!$C$6:$C$1015,MATCH($V249,Activos!$U$6:$U$1015,0)),IFERROR(INDEX($E$5:$E248,MATCH($V249,$U$5:$U248,0)),""))))</f>
        <v/>
      </c>
      <c r="F249" s="52"/>
      <c r="G249" s="51"/>
      <c r="H249" s="44"/>
      <c r="I249" s="53"/>
      <c r="J249" s="46"/>
      <c r="K249" s="46"/>
      <c r="L249" s="54"/>
      <c r="M249" s="54"/>
      <c r="N249" s="306" t="str">
        <f>IF(COUNTBLANK($V249),"",IFERROR(INDEX(Activos!$E$6:$E$1015,MATCH($V249,Activos!$U$6:$U$1015,0)),IFERROR(INDEX($N$5:$N248,MATCH($V249,$U$5:$U248,0)),"")))</f>
        <v/>
      </c>
      <c r="O249" s="256"/>
      <c r="P249" s="251"/>
      <c r="Q249" s="55">
        <v>0</v>
      </c>
      <c r="R249" s="48" t="b">
        <f>IF(COUNTBLANK($V249),FALSE,OR(IFERROR(MATCH(INDEX(Activos!$C$6:$C$1015,MATCH($V249,Activos!$U$6:$U$1015,0)),$AH$22:$AH$25,0),FALSE),IFERROR(MATCH(INDEX($E$5:$E248,MATCH($V249,$V$5:$V248,0)),$AH$22:$AH$25,0),FALSE)))</f>
        <v>0</v>
      </c>
      <c r="S249" s="48" t="b">
        <f>OR(IFERROR(MATCH($V249,Activos!$U$6:$U$1015,0),FALSE),IFERROR(MATCH($V249,$V$5:$V248,0),FALSE))</f>
        <v>1</v>
      </c>
      <c r="T249" s="48" t="str">
        <f t="shared" si="14"/>
        <v/>
      </c>
      <c r="U249" s="48" t="str">
        <f>IF(AND(ISERROR(MATCH($V249,Activos!$U$6:$U$1015,0)),ISERROR(MATCH($V249,$U$5:$U248,0))),$V249,"")</f>
        <v/>
      </c>
      <c r="V249" s="48" t="str">
        <f t="shared" si="15"/>
        <v/>
      </c>
      <c r="W249" s="48" t="b">
        <f>IF(OR(COUNTBLANK($E249),COUNTBLANK($V249)),FALSE,IF(ISERROR(MATCH($V249,Activos!$U$6:$U$1015,0)),FALSE,IF(ISERROR(MATCH(INDEX(Activos!$C$6:$C$1015,MATCH($V249,Activos!$U$6:$U$1015,0)),$AH$22:$AH$25,0)),ISERROR(MATCH($E249,$AH$26:$AH$31,0)),ISERROR(MATCH($E249,$AH$22:$AH$25,0)))))</f>
        <v>0</v>
      </c>
      <c r="X249" s="48" t="b">
        <f>IF(OR(COUNTBLANK($E249),COUNTBLANK($V249)),FALSE,IF(ISERROR(MATCH($V249,V$5:$V248,0)),FALSE,IF(ISERROR(MATCH(INDEX($E$6:$E$1015,MATCH($V249,$V$6:$V$1015,0)),$AH$22:$AH$25,0)),ISERROR(MATCH($E249,$AH$26:$AH$31,0)),ISERROR(MATCH($E249,$AH$22:$AH$25,0)))))</f>
        <v>0</v>
      </c>
      <c r="Y249" s="48" t="b">
        <f t="shared" si="16"/>
        <v>0</v>
      </c>
    </row>
    <row r="250" spans="1:25" ht="15.95" customHeight="1" x14ac:dyDescent="0.2">
      <c r="A250" s="1">
        <f t="shared" si="17"/>
        <v>245</v>
      </c>
      <c r="B250" s="255"/>
      <c r="C250" s="53"/>
      <c r="D250" s="86"/>
      <c r="E250" s="42" t="str">
        <f>IF(COUNTBLANK($V250),"",IF($U250&lt;&gt;"","Ingresar Categoria!",IFERROR(INDEX(Activos!$C$6:$C$1015,MATCH($V250,Activos!$U$6:$U$1015,0)),IFERROR(INDEX($E$5:$E249,MATCH($V250,$U$5:$U249,0)),""))))</f>
        <v/>
      </c>
      <c r="F250" s="52"/>
      <c r="G250" s="51"/>
      <c r="H250" s="44"/>
      <c r="I250" s="53"/>
      <c r="J250" s="46"/>
      <c r="K250" s="46"/>
      <c r="L250" s="54"/>
      <c r="M250" s="54"/>
      <c r="N250" s="306" t="str">
        <f>IF(COUNTBLANK($V250),"",IFERROR(INDEX(Activos!$E$6:$E$1015,MATCH($V250,Activos!$U$6:$U$1015,0)),IFERROR(INDEX($N$5:$N249,MATCH($V250,$U$5:$U249,0)),"")))</f>
        <v/>
      </c>
      <c r="O250" s="256"/>
      <c r="P250" s="251"/>
      <c r="Q250" s="55">
        <v>0</v>
      </c>
      <c r="R250" s="48" t="b">
        <f>IF(COUNTBLANK($V250),FALSE,OR(IFERROR(MATCH(INDEX(Activos!$C$6:$C$1015,MATCH($V250,Activos!$U$6:$U$1015,0)),$AH$22:$AH$25,0),FALSE),IFERROR(MATCH(INDEX($E$5:$E249,MATCH($V250,$V$5:$V249,0)),$AH$22:$AH$25,0),FALSE)))</f>
        <v>0</v>
      </c>
      <c r="S250" s="48" t="b">
        <f>OR(IFERROR(MATCH($V250,Activos!$U$6:$U$1015,0),FALSE),IFERROR(MATCH($V250,$V$5:$V249,0),FALSE))</f>
        <v>1</v>
      </c>
      <c r="T250" s="48" t="str">
        <f t="shared" si="14"/>
        <v/>
      </c>
      <c r="U250" s="48" t="str">
        <f>IF(AND(ISERROR(MATCH($V250,Activos!$U$6:$U$1015,0)),ISERROR(MATCH($V250,$U$5:$U249,0))),$V250,"")</f>
        <v/>
      </c>
      <c r="V250" s="48" t="str">
        <f t="shared" si="15"/>
        <v/>
      </c>
      <c r="W250" s="48" t="b">
        <f>IF(OR(COUNTBLANK($E250),COUNTBLANK($V250)),FALSE,IF(ISERROR(MATCH($V250,Activos!$U$6:$U$1015,0)),FALSE,IF(ISERROR(MATCH(INDEX(Activos!$C$6:$C$1015,MATCH($V250,Activos!$U$6:$U$1015,0)),$AH$22:$AH$25,0)),ISERROR(MATCH($E250,$AH$26:$AH$31,0)),ISERROR(MATCH($E250,$AH$22:$AH$25,0)))))</f>
        <v>0</v>
      </c>
      <c r="X250" s="48" t="b">
        <f>IF(OR(COUNTBLANK($E250),COUNTBLANK($V250)),FALSE,IF(ISERROR(MATCH($V250,V$5:$V249,0)),FALSE,IF(ISERROR(MATCH(INDEX($E$6:$E$1015,MATCH($V250,$V$6:$V$1015,0)),$AH$22:$AH$25,0)),ISERROR(MATCH($E250,$AH$26:$AH$31,0)),ISERROR(MATCH($E250,$AH$22:$AH$25,0)))))</f>
        <v>0</v>
      </c>
      <c r="Y250" s="48" t="b">
        <f t="shared" si="16"/>
        <v>0</v>
      </c>
    </row>
    <row r="251" spans="1:25" ht="15.95" customHeight="1" x14ac:dyDescent="0.2">
      <c r="A251" s="1">
        <f t="shared" si="17"/>
        <v>246</v>
      </c>
      <c r="B251" s="255"/>
      <c r="C251" s="53"/>
      <c r="D251" s="86"/>
      <c r="E251" s="42" t="str">
        <f>IF(COUNTBLANK($V251),"",IF($U251&lt;&gt;"","Ingresar Categoria!",IFERROR(INDEX(Activos!$C$6:$C$1015,MATCH($V251,Activos!$U$6:$U$1015,0)),IFERROR(INDEX($E$5:$E250,MATCH($V251,$U$5:$U250,0)),""))))</f>
        <v/>
      </c>
      <c r="F251" s="52"/>
      <c r="G251" s="51"/>
      <c r="H251" s="44"/>
      <c r="I251" s="53"/>
      <c r="J251" s="46"/>
      <c r="K251" s="46"/>
      <c r="L251" s="54"/>
      <c r="M251" s="54"/>
      <c r="N251" s="306" t="str">
        <f>IF(COUNTBLANK($V251),"",IFERROR(INDEX(Activos!$E$6:$E$1015,MATCH($V251,Activos!$U$6:$U$1015,0)),IFERROR(INDEX($N$5:$N250,MATCH($V251,$U$5:$U250,0)),"")))</f>
        <v/>
      </c>
      <c r="O251" s="256"/>
      <c r="P251" s="251"/>
      <c r="Q251" s="55">
        <v>0</v>
      </c>
      <c r="R251" s="48" t="b">
        <f>IF(COUNTBLANK($V251),FALSE,OR(IFERROR(MATCH(INDEX(Activos!$C$6:$C$1015,MATCH($V251,Activos!$U$6:$U$1015,0)),$AH$22:$AH$25,0),FALSE),IFERROR(MATCH(INDEX($E$5:$E250,MATCH($V251,$V$5:$V250,0)),$AH$22:$AH$25,0),FALSE)))</f>
        <v>0</v>
      </c>
      <c r="S251" s="48" t="b">
        <f>OR(IFERROR(MATCH($V251,Activos!$U$6:$U$1015,0),FALSE),IFERROR(MATCH($V251,$V$5:$V250,0),FALSE))</f>
        <v>1</v>
      </c>
      <c r="T251" s="48" t="str">
        <f t="shared" si="14"/>
        <v/>
      </c>
      <c r="U251" s="48" t="str">
        <f>IF(AND(ISERROR(MATCH($V251,Activos!$U$6:$U$1015,0)),ISERROR(MATCH($V251,$U$5:$U250,0))),$V251,"")</f>
        <v/>
      </c>
      <c r="V251" s="48" t="str">
        <f t="shared" si="15"/>
        <v/>
      </c>
      <c r="W251" s="48" t="b">
        <f>IF(OR(COUNTBLANK($E251),COUNTBLANK($V251)),FALSE,IF(ISERROR(MATCH($V251,Activos!$U$6:$U$1015,0)),FALSE,IF(ISERROR(MATCH(INDEX(Activos!$C$6:$C$1015,MATCH($V251,Activos!$U$6:$U$1015,0)),$AH$22:$AH$25,0)),ISERROR(MATCH($E251,$AH$26:$AH$31,0)),ISERROR(MATCH($E251,$AH$22:$AH$25,0)))))</f>
        <v>0</v>
      </c>
      <c r="X251" s="48" t="b">
        <f>IF(OR(COUNTBLANK($E251),COUNTBLANK($V251)),FALSE,IF(ISERROR(MATCH($V251,V$5:$V250,0)),FALSE,IF(ISERROR(MATCH(INDEX($E$6:$E$1015,MATCH($V251,$V$6:$V$1015,0)),$AH$22:$AH$25,0)),ISERROR(MATCH($E251,$AH$26:$AH$31,0)),ISERROR(MATCH($E251,$AH$22:$AH$25,0)))))</f>
        <v>0</v>
      </c>
      <c r="Y251" s="48" t="b">
        <f t="shared" si="16"/>
        <v>0</v>
      </c>
    </row>
    <row r="252" spans="1:25" ht="15.95" customHeight="1" x14ac:dyDescent="0.2">
      <c r="A252" s="1">
        <f t="shared" si="17"/>
        <v>247</v>
      </c>
      <c r="B252" s="255"/>
      <c r="C252" s="53"/>
      <c r="D252" s="86"/>
      <c r="E252" s="42" t="str">
        <f>IF(COUNTBLANK($V252),"",IF($U252&lt;&gt;"","Ingresar Categoria!",IFERROR(INDEX(Activos!$C$6:$C$1015,MATCH($V252,Activos!$U$6:$U$1015,0)),IFERROR(INDEX($E$5:$E251,MATCH($V252,$U$5:$U251,0)),""))))</f>
        <v/>
      </c>
      <c r="F252" s="52"/>
      <c r="G252" s="51"/>
      <c r="H252" s="44"/>
      <c r="I252" s="53"/>
      <c r="J252" s="46"/>
      <c r="K252" s="46"/>
      <c r="L252" s="54"/>
      <c r="M252" s="54"/>
      <c r="N252" s="306" t="str">
        <f>IF(COUNTBLANK($V252),"",IFERROR(INDEX(Activos!$E$6:$E$1015,MATCH($V252,Activos!$U$6:$U$1015,0)),IFERROR(INDEX($N$5:$N251,MATCH($V252,$U$5:$U251,0)),"")))</f>
        <v/>
      </c>
      <c r="O252" s="256"/>
      <c r="P252" s="251"/>
      <c r="Q252" s="55">
        <v>0</v>
      </c>
      <c r="R252" s="48" t="b">
        <f>IF(COUNTBLANK($V252),FALSE,OR(IFERROR(MATCH(INDEX(Activos!$C$6:$C$1015,MATCH($V252,Activos!$U$6:$U$1015,0)),$AH$22:$AH$25,0),FALSE),IFERROR(MATCH(INDEX($E$5:$E251,MATCH($V252,$V$5:$V251,0)),$AH$22:$AH$25,0),FALSE)))</f>
        <v>0</v>
      </c>
      <c r="S252" s="48" t="b">
        <f>OR(IFERROR(MATCH($V252,Activos!$U$6:$U$1015,0),FALSE),IFERROR(MATCH($V252,$V$5:$V251,0),FALSE))</f>
        <v>1</v>
      </c>
      <c r="T252" s="48" t="str">
        <f t="shared" si="14"/>
        <v/>
      </c>
      <c r="U252" s="48" t="str">
        <f>IF(AND(ISERROR(MATCH($V252,Activos!$U$6:$U$1015,0)),ISERROR(MATCH($V252,$U$5:$U251,0))),$V252,"")</f>
        <v/>
      </c>
      <c r="V252" s="48" t="str">
        <f t="shared" si="15"/>
        <v/>
      </c>
      <c r="W252" s="48" t="b">
        <f>IF(OR(COUNTBLANK($E252),COUNTBLANK($V252)),FALSE,IF(ISERROR(MATCH($V252,Activos!$U$6:$U$1015,0)),FALSE,IF(ISERROR(MATCH(INDEX(Activos!$C$6:$C$1015,MATCH($V252,Activos!$U$6:$U$1015,0)),$AH$22:$AH$25,0)),ISERROR(MATCH($E252,$AH$26:$AH$31,0)),ISERROR(MATCH($E252,$AH$22:$AH$25,0)))))</f>
        <v>0</v>
      </c>
      <c r="X252" s="48" t="b">
        <f>IF(OR(COUNTBLANK($E252),COUNTBLANK($V252)),FALSE,IF(ISERROR(MATCH($V252,V$5:$V251,0)),FALSE,IF(ISERROR(MATCH(INDEX($E$6:$E$1015,MATCH($V252,$V$6:$V$1015,0)),$AH$22:$AH$25,0)),ISERROR(MATCH($E252,$AH$26:$AH$31,0)),ISERROR(MATCH($E252,$AH$22:$AH$25,0)))))</f>
        <v>0</v>
      </c>
      <c r="Y252" s="48" t="b">
        <f t="shared" si="16"/>
        <v>0</v>
      </c>
    </row>
    <row r="253" spans="1:25" ht="15.95" customHeight="1" x14ac:dyDescent="0.2">
      <c r="A253" s="1">
        <f t="shared" si="17"/>
        <v>248</v>
      </c>
      <c r="B253" s="255"/>
      <c r="C253" s="53"/>
      <c r="D253" s="86"/>
      <c r="E253" s="42" t="str">
        <f>IF(COUNTBLANK($V253),"",IF($U253&lt;&gt;"","Ingresar Categoria!",IFERROR(INDEX(Activos!$C$6:$C$1015,MATCH($V253,Activos!$U$6:$U$1015,0)),IFERROR(INDEX($E$5:$E252,MATCH($V253,$U$5:$U252,0)),""))))</f>
        <v/>
      </c>
      <c r="F253" s="52"/>
      <c r="G253" s="51"/>
      <c r="H253" s="44"/>
      <c r="I253" s="53"/>
      <c r="J253" s="46"/>
      <c r="K253" s="46"/>
      <c r="L253" s="54"/>
      <c r="M253" s="54"/>
      <c r="N253" s="306" t="str">
        <f>IF(COUNTBLANK($V253),"",IFERROR(INDEX(Activos!$E$6:$E$1015,MATCH($V253,Activos!$U$6:$U$1015,0)),IFERROR(INDEX($N$5:$N252,MATCH($V253,$U$5:$U252,0)),"")))</f>
        <v/>
      </c>
      <c r="O253" s="256"/>
      <c r="P253" s="251"/>
      <c r="Q253" s="55">
        <v>0</v>
      </c>
      <c r="R253" s="48" t="b">
        <f>IF(COUNTBLANK($V253),FALSE,OR(IFERROR(MATCH(INDEX(Activos!$C$6:$C$1015,MATCH($V253,Activos!$U$6:$U$1015,0)),$AH$22:$AH$25,0),FALSE),IFERROR(MATCH(INDEX($E$5:$E252,MATCH($V253,$V$5:$V252,0)),$AH$22:$AH$25,0),FALSE)))</f>
        <v>0</v>
      </c>
      <c r="S253" s="48" t="b">
        <f>OR(IFERROR(MATCH($V253,Activos!$U$6:$U$1015,0),FALSE),IFERROR(MATCH($V253,$V$5:$V252,0),FALSE))</f>
        <v>1</v>
      </c>
      <c r="T253" s="48" t="str">
        <f t="shared" si="14"/>
        <v/>
      </c>
      <c r="U253" s="48" t="str">
        <f>IF(AND(ISERROR(MATCH($V253,Activos!$U$6:$U$1015,0)),ISERROR(MATCH($V253,$U$5:$U252,0))),$V253,"")</f>
        <v/>
      </c>
      <c r="V253" s="48" t="str">
        <f t="shared" si="15"/>
        <v/>
      </c>
      <c r="W253" s="48" t="b">
        <f>IF(OR(COUNTBLANK($E253),COUNTBLANK($V253)),FALSE,IF(ISERROR(MATCH($V253,Activos!$U$6:$U$1015,0)),FALSE,IF(ISERROR(MATCH(INDEX(Activos!$C$6:$C$1015,MATCH($V253,Activos!$U$6:$U$1015,0)),$AH$22:$AH$25,0)),ISERROR(MATCH($E253,$AH$26:$AH$31,0)),ISERROR(MATCH($E253,$AH$22:$AH$25,0)))))</f>
        <v>0</v>
      </c>
      <c r="X253" s="48" t="b">
        <f>IF(OR(COUNTBLANK($E253),COUNTBLANK($V253)),FALSE,IF(ISERROR(MATCH($V253,V$5:$V252,0)),FALSE,IF(ISERROR(MATCH(INDEX($E$6:$E$1015,MATCH($V253,$V$6:$V$1015,0)),$AH$22:$AH$25,0)),ISERROR(MATCH($E253,$AH$26:$AH$31,0)),ISERROR(MATCH($E253,$AH$22:$AH$25,0)))))</f>
        <v>0</v>
      </c>
      <c r="Y253" s="48" t="b">
        <f t="shared" si="16"/>
        <v>0</v>
      </c>
    </row>
    <row r="254" spans="1:25" ht="15.95" customHeight="1" x14ac:dyDescent="0.2">
      <c r="A254" s="1">
        <f t="shared" si="17"/>
        <v>249</v>
      </c>
      <c r="B254" s="255"/>
      <c r="C254" s="53"/>
      <c r="D254" s="86"/>
      <c r="E254" s="42" t="str">
        <f>IF(COUNTBLANK($V254),"",IF($U254&lt;&gt;"","Ingresar Categoria!",IFERROR(INDEX(Activos!$C$6:$C$1015,MATCH($V254,Activos!$U$6:$U$1015,0)),IFERROR(INDEX($E$5:$E253,MATCH($V254,$U$5:$U253,0)),""))))</f>
        <v/>
      </c>
      <c r="F254" s="52"/>
      <c r="G254" s="51"/>
      <c r="H254" s="44"/>
      <c r="I254" s="53"/>
      <c r="J254" s="46"/>
      <c r="K254" s="46"/>
      <c r="L254" s="54"/>
      <c r="M254" s="54"/>
      <c r="N254" s="306" t="str">
        <f>IF(COUNTBLANK($V254),"",IFERROR(INDEX(Activos!$E$6:$E$1015,MATCH($V254,Activos!$U$6:$U$1015,0)),IFERROR(INDEX($N$5:$N253,MATCH($V254,$U$5:$U253,0)),"")))</f>
        <v/>
      </c>
      <c r="O254" s="256"/>
      <c r="P254" s="251"/>
      <c r="Q254" s="55">
        <v>0</v>
      </c>
      <c r="R254" s="48" t="b">
        <f>IF(COUNTBLANK($V254),FALSE,OR(IFERROR(MATCH(INDEX(Activos!$C$6:$C$1015,MATCH($V254,Activos!$U$6:$U$1015,0)),$AH$22:$AH$25,0),FALSE),IFERROR(MATCH(INDEX($E$5:$E253,MATCH($V254,$V$5:$V253,0)),$AH$22:$AH$25,0),FALSE)))</f>
        <v>0</v>
      </c>
      <c r="S254" s="48" t="b">
        <f>OR(IFERROR(MATCH($V254,Activos!$U$6:$U$1015,0),FALSE),IFERROR(MATCH($V254,$V$5:$V253,0),FALSE))</f>
        <v>1</v>
      </c>
      <c r="T254" s="48" t="str">
        <f t="shared" si="14"/>
        <v/>
      </c>
      <c r="U254" s="48" t="str">
        <f>IF(AND(ISERROR(MATCH($V254,Activos!$U$6:$U$1015,0)),ISERROR(MATCH($V254,$U$5:$U253,0))),$V254,"")</f>
        <v/>
      </c>
      <c r="V254" s="48" t="str">
        <f t="shared" si="15"/>
        <v/>
      </c>
      <c r="W254" s="48" t="b">
        <f>IF(OR(COUNTBLANK($E254),COUNTBLANK($V254)),FALSE,IF(ISERROR(MATCH($V254,Activos!$U$6:$U$1015,0)),FALSE,IF(ISERROR(MATCH(INDEX(Activos!$C$6:$C$1015,MATCH($V254,Activos!$U$6:$U$1015,0)),$AH$22:$AH$25,0)),ISERROR(MATCH($E254,$AH$26:$AH$31,0)),ISERROR(MATCH($E254,$AH$22:$AH$25,0)))))</f>
        <v>0</v>
      </c>
      <c r="X254" s="48" t="b">
        <f>IF(OR(COUNTBLANK($E254),COUNTBLANK($V254)),FALSE,IF(ISERROR(MATCH($V254,V$5:$V253,0)),FALSE,IF(ISERROR(MATCH(INDEX($E$6:$E$1015,MATCH($V254,$V$6:$V$1015,0)),$AH$22:$AH$25,0)),ISERROR(MATCH($E254,$AH$26:$AH$31,0)),ISERROR(MATCH($E254,$AH$22:$AH$25,0)))))</f>
        <v>0</v>
      </c>
      <c r="Y254" s="48" t="b">
        <f t="shared" si="16"/>
        <v>0</v>
      </c>
    </row>
    <row r="255" spans="1:25" ht="15.95" customHeight="1" x14ac:dyDescent="0.2">
      <c r="A255" s="1">
        <f t="shared" si="17"/>
        <v>250</v>
      </c>
      <c r="B255" s="255"/>
      <c r="C255" s="53"/>
      <c r="D255" s="86"/>
      <c r="E255" s="42" t="str">
        <f>IF(COUNTBLANK($V255),"",IF($U255&lt;&gt;"","Ingresar Categoria!",IFERROR(INDEX(Activos!$C$6:$C$1015,MATCH($V255,Activos!$U$6:$U$1015,0)),IFERROR(INDEX($E$5:$E254,MATCH($V255,$U$5:$U254,0)),""))))</f>
        <v/>
      </c>
      <c r="F255" s="52"/>
      <c r="G255" s="51"/>
      <c r="H255" s="44"/>
      <c r="I255" s="53"/>
      <c r="J255" s="46"/>
      <c r="K255" s="46"/>
      <c r="L255" s="54"/>
      <c r="M255" s="54"/>
      <c r="N255" s="306" t="str">
        <f>IF(COUNTBLANK($V255),"",IFERROR(INDEX(Activos!$E$6:$E$1015,MATCH($V255,Activos!$U$6:$U$1015,0)),IFERROR(INDEX($N$5:$N254,MATCH($V255,$U$5:$U254,0)),"")))</f>
        <v/>
      </c>
      <c r="O255" s="256"/>
      <c r="P255" s="251"/>
      <c r="Q255" s="55">
        <v>0</v>
      </c>
      <c r="R255" s="48" t="b">
        <f>IF(COUNTBLANK($V255),FALSE,OR(IFERROR(MATCH(INDEX(Activos!$C$6:$C$1015,MATCH($V255,Activos!$U$6:$U$1015,0)),$AH$22:$AH$25,0),FALSE),IFERROR(MATCH(INDEX($E$5:$E254,MATCH($V255,$V$5:$V254,0)),$AH$22:$AH$25,0),FALSE)))</f>
        <v>0</v>
      </c>
      <c r="S255" s="48" t="b">
        <f>OR(IFERROR(MATCH($V255,Activos!$U$6:$U$1015,0),FALSE),IFERROR(MATCH($V255,$V$5:$V254,0),FALSE))</f>
        <v>1</v>
      </c>
      <c r="T255" s="48" t="str">
        <f t="shared" si="14"/>
        <v/>
      </c>
      <c r="U255" s="48" t="str">
        <f>IF(AND(ISERROR(MATCH($V255,Activos!$U$6:$U$1015,0)),ISERROR(MATCH($V255,$U$5:$U254,0))),$V255,"")</f>
        <v/>
      </c>
      <c r="V255" s="48" t="str">
        <f t="shared" si="15"/>
        <v/>
      </c>
      <c r="W255" s="48" t="b">
        <f>IF(OR(COUNTBLANK($E255),COUNTBLANK($V255)),FALSE,IF(ISERROR(MATCH($V255,Activos!$U$6:$U$1015,0)),FALSE,IF(ISERROR(MATCH(INDEX(Activos!$C$6:$C$1015,MATCH($V255,Activos!$U$6:$U$1015,0)),$AH$22:$AH$25,0)),ISERROR(MATCH($E255,$AH$26:$AH$31,0)),ISERROR(MATCH($E255,$AH$22:$AH$25,0)))))</f>
        <v>0</v>
      </c>
      <c r="X255" s="48" t="b">
        <f>IF(OR(COUNTBLANK($E255),COUNTBLANK($V255)),FALSE,IF(ISERROR(MATCH($V255,V$5:$V254,0)),FALSE,IF(ISERROR(MATCH(INDEX($E$6:$E$1015,MATCH($V255,$V$6:$V$1015,0)),$AH$22:$AH$25,0)),ISERROR(MATCH($E255,$AH$26:$AH$31,0)),ISERROR(MATCH($E255,$AH$22:$AH$25,0)))))</f>
        <v>0</v>
      </c>
      <c r="Y255" s="48" t="b">
        <f t="shared" si="16"/>
        <v>0</v>
      </c>
    </row>
    <row r="256" spans="1:25" ht="15.95" customHeight="1" x14ac:dyDescent="0.2">
      <c r="A256" s="1">
        <f t="shared" si="17"/>
        <v>251</v>
      </c>
      <c r="B256" s="255"/>
      <c r="C256" s="53"/>
      <c r="D256" s="86"/>
      <c r="E256" s="42" t="str">
        <f>IF(COUNTBLANK($V256),"",IF($U256&lt;&gt;"","Ingresar Categoria!",IFERROR(INDEX(Activos!$C$6:$C$1015,MATCH($V256,Activos!$U$6:$U$1015,0)),IFERROR(INDEX($E$5:$E255,MATCH($V256,$U$5:$U255,0)),""))))</f>
        <v/>
      </c>
      <c r="F256" s="52"/>
      <c r="G256" s="51"/>
      <c r="H256" s="44"/>
      <c r="I256" s="53"/>
      <c r="J256" s="46"/>
      <c r="K256" s="46"/>
      <c r="L256" s="54"/>
      <c r="M256" s="54"/>
      <c r="N256" s="306" t="str">
        <f>IF(COUNTBLANK($V256),"",IFERROR(INDEX(Activos!$E$6:$E$1015,MATCH($V256,Activos!$U$6:$U$1015,0)),IFERROR(INDEX($N$5:$N255,MATCH($V256,$U$5:$U255,0)),"")))</f>
        <v/>
      </c>
      <c r="O256" s="256"/>
      <c r="P256" s="251"/>
      <c r="Q256" s="55">
        <v>0</v>
      </c>
      <c r="R256" s="48" t="b">
        <f>IF(COUNTBLANK($V256),FALSE,OR(IFERROR(MATCH(INDEX(Activos!$C$6:$C$1015,MATCH($V256,Activos!$U$6:$U$1015,0)),$AH$22:$AH$25,0),FALSE),IFERROR(MATCH(INDEX($E$5:$E255,MATCH($V256,$V$5:$V255,0)),$AH$22:$AH$25,0),FALSE)))</f>
        <v>0</v>
      </c>
      <c r="S256" s="48" t="b">
        <f>OR(IFERROR(MATCH($V256,Activos!$U$6:$U$1015,0),FALSE),IFERROR(MATCH($V256,$V$5:$V255,0),FALSE))</f>
        <v>1</v>
      </c>
      <c r="T256" s="48" t="str">
        <f t="shared" si="14"/>
        <v/>
      </c>
      <c r="U256" s="48" t="str">
        <f>IF(AND(ISERROR(MATCH($V256,Activos!$U$6:$U$1015,0)),ISERROR(MATCH($V256,$U$5:$U255,0))),$V256,"")</f>
        <v/>
      </c>
      <c r="V256" s="48" t="str">
        <f t="shared" si="15"/>
        <v/>
      </c>
      <c r="W256" s="48" t="b">
        <f>IF(OR(COUNTBLANK($E256),COUNTBLANK($V256)),FALSE,IF(ISERROR(MATCH($V256,Activos!$U$6:$U$1015,0)),FALSE,IF(ISERROR(MATCH(INDEX(Activos!$C$6:$C$1015,MATCH($V256,Activos!$U$6:$U$1015,0)),$AH$22:$AH$25,0)),ISERROR(MATCH($E256,$AH$26:$AH$31,0)),ISERROR(MATCH($E256,$AH$22:$AH$25,0)))))</f>
        <v>0</v>
      </c>
      <c r="X256" s="48" t="b">
        <f>IF(OR(COUNTBLANK($E256),COUNTBLANK($V256)),FALSE,IF(ISERROR(MATCH($V256,V$5:$V255,0)),FALSE,IF(ISERROR(MATCH(INDEX($E$6:$E$1015,MATCH($V256,$V$6:$V$1015,0)),$AH$22:$AH$25,0)),ISERROR(MATCH($E256,$AH$26:$AH$31,0)),ISERROR(MATCH($E256,$AH$22:$AH$25,0)))))</f>
        <v>0</v>
      </c>
      <c r="Y256" s="48" t="b">
        <f t="shared" si="16"/>
        <v>0</v>
      </c>
    </row>
    <row r="257" spans="1:25" ht="15.95" customHeight="1" x14ac:dyDescent="0.2">
      <c r="A257" s="1">
        <f t="shared" si="17"/>
        <v>252</v>
      </c>
      <c r="B257" s="255"/>
      <c r="C257" s="53"/>
      <c r="D257" s="86"/>
      <c r="E257" s="42" t="str">
        <f>IF(COUNTBLANK($V257),"",IF($U257&lt;&gt;"","Ingresar Categoria!",IFERROR(INDEX(Activos!$C$6:$C$1015,MATCH($V257,Activos!$U$6:$U$1015,0)),IFERROR(INDEX($E$5:$E256,MATCH($V257,$U$5:$U256,0)),""))))</f>
        <v/>
      </c>
      <c r="F257" s="52"/>
      <c r="G257" s="51"/>
      <c r="H257" s="44"/>
      <c r="I257" s="53"/>
      <c r="J257" s="46"/>
      <c r="K257" s="46"/>
      <c r="L257" s="54"/>
      <c r="M257" s="54"/>
      <c r="N257" s="306" t="str">
        <f>IF(COUNTBLANK($V257),"",IFERROR(INDEX(Activos!$E$6:$E$1015,MATCH($V257,Activos!$U$6:$U$1015,0)),IFERROR(INDEX($N$5:$N256,MATCH($V257,$U$5:$U256,0)),"")))</f>
        <v/>
      </c>
      <c r="O257" s="260"/>
      <c r="P257" s="251"/>
      <c r="Q257" s="55">
        <v>0</v>
      </c>
      <c r="R257" s="48" t="b">
        <f>IF(COUNTBLANK($V257),FALSE,OR(IFERROR(MATCH(INDEX(Activos!$C$6:$C$1015,MATCH($V257,Activos!$U$6:$U$1015,0)),$AH$22:$AH$25,0),FALSE),IFERROR(MATCH(INDEX($E$5:$E256,MATCH($V257,$V$5:$V256,0)),$AH$22:$AH$25,0),FALSE)))</f>
        <v>0</v>
      </c>
      <c r="S257" s="48" t="b">
        <f>OR(IFERROR(MATCH($V257,Activos!$U$6:$U$1015,0),FALSE),IFERROR(MATCH($V257,$V$5:$V256,0),FALSE))</f>
        <v>1</v>
      </c>
      <c r="T257" s="48" t="str">
        <f t="shared" si="14"/>
        <v/>
      </c>
      <c r="U257" s="48" t="str">
        <f>IF(AND(ISERROR(MATCH($V257,Activos!$U$6:$U$1015,0)),ISERROR(MATCH($V257,$U$5:$U256,0))),$V257,"")</f>
        <v/>
      </c>
      <c r="V257" s="48" t="str">
        <f t="shared" si="15"/>
        <v/>
      </c>
      <c r="W257" s="48" t="b">
        <f>IF(OR(COUNTBLANK($E257),COUNTBLANK($V257)),FALSE,IF(ISERROR(MATCH($V257,Activos!$U$6:$U$1015,0)),FALSE,IF(ISERROR(MATCH(INDEX(Activos!$C$6:$C$1015,MATCH($V257,Activos!$U$6:$U$1015,0)),$AH$22:$AH$25,0)),ISERROR(MATCH($E257,$AH$26:$AH$31,0)),ISERROR(MATCH($E257,$AH$22:$AH$25,0)))))</f>
        <v>0</v>
      </c>
      <c r="X257" s="48" t="b">
        <f>IF(OR(COUNTBLANK($E257),COUNTBLANK($V257)),FALSE,IF(ISERROR(MATCH($V257,V$5:$V256,0)),FALSE,IF(ISERROR(MATCH(INDEX($E$6:$E$1015,MATCH($V257,$V$6:$V$1015,0)),$AH$22:$AH$25,0)),ISERROR(MATCH($E257,$AH$26:$AH$31,0)),ISERROR(MATCH($E257,$AH$22:$AH$25,0)))))</f>
        <v>0</v>
      </c>
      <c r="Y257" s="48" t="b">
        <f t="shared" si="16"/>
        <v>0</v>
      </c>
    </row>
    <row r="258" spans="1:25" ht="15.95" customHeight="1" x14ac:dyDescent="0.2">
      <c r="A258" s="1">
        <f t="shared" si="17"/>
        <v>253</v>
      </c>
      <c r="B258" s="255"/>
      <c r="C258" s="53"/>
      <c r="D258" s="86"/>
      <c r="E258" s="42" t="str">
        <f>IF(COUNTBLANK($V258),"",IF($U258&lt;&gt;"","Ingresar Categoria!",IFERROR(INDEX(Activos!$C$6:$C$1015,MATCH($V258,Activos!$U$6:$U$1015,0)),IFERROR(INDEX($E$5:$E257,MATCH($V258,$U$5:$U257,0)),""))))</f>
        <v/>
      </c>
      <c r="F258" s="52"/>
      <c r="G258" s="51"/>
      <c r="H258" s="44"/>
      <c r="I258" s="53"/>
      <c r="J258" s="46"/>
      <c r="K258" s="46"/>
      <c r="L258" s="54"/>
      <c r="M258" s="54"/>
      <c r="N258" s="306" t="str">
        <f>IF(COUNTBLANK($V258),"",IFERROR(INDEX(Activos!$E$6:$E$1015,MATCH($V258,Activos!$U$6:$U$1015,0)),IFERROR(INDEX($N$5:$N257,MATCH($V258,$U$5:$U257,0)),"")))</f>
        <v/>
      </c>
      <c r="O258" s="256"/>
      <c r="P258" s="251"/>
      <c r="Q258" s="55">
        <v>0</v>
      </c>
      <c r="R258" s="48" t="b">
        <f>IF(COUNTBLANK($V258),FALSE,OR(IFERROR(MATCH(INDEX(Activos!$C$6:$C$1015,MATCH($V258,Activos!$U$6:$U$1015,0)),$AH$22:$AH$25,0),FALSE),IFERROR(MATCH(INDEX($E$5:$E257,MATCH($V258,$V$5:$V257,0)),$AH$22:$AH$25,0),FALSE)))</f>
        <v>0</v>
      </c>
      <c r="S258" s="48" t="b">
        <f>OR(IFERROR(MATCH($V258,Activos!$U$6:$U$1015,0),FALSE),IFERROR(MATCH($V258,$V$5:$V257,0),FALSE))</f>
        <v>1</v>
      </c>
      <c r="T258" s="48" t="str">
        <f t="shared" si="14"/>
        <v/>
      </c>
      <c r="U258" s="48" t="str">
        <f>IF(AND(ISERROR(MATCH($V258,Activos!$U$6:$U$1015,0)),ISERROR(MATCH($V258,$U$5:$U257,0))),$V258,"")</f>
        <v/>
      </c>
      <c r="V258" s="48" t="str">
        <f t="shared" si="15"/>
        <v/>
      </c>
      <c r="W258" s="48" t="b">
        <f>IF(OR(COUNTBLANK($E258),COUNTBLANK($V258)),FALSE,IF(ISERROR(MATCH($V258,Activos!$U$6:$U$1015,0)),FALSE,IF(ISERROR(MATCH(INDEX(Activos!$C$6:$C$1015,MATCH($V258,Activos!$U$6:$U$1015,0)),$AH$22:$AH$25,0)),ISERROR(MATCH($E258,$AH$26:$AH$31,0)),ISERROR(MATCH($E258,$AH$22:$AH$25,0)))))</f>
        <v>0</v>
      </c>
      <c r="X258" s="48" t="b">
        <f>IF(OR(COUNTBLANK($E258),COUNTBLANK($V258)),FALSE,IF(ISERROR(MATCH($V258,V$5:$V257,0)),FALSE,IF(ISERROR(MATCH(INDEX($E$6:$E$1015,MATCH($V258,$V$6:$V$1015,0)),$AH$22:$AH$25,0)),ISERROR(MATCH($E258,$AH$26:$AH$31,0)),ISERROR(MATCH($E258,$AH$22:$AH$25,0)))))</f>
        <v>0</v>
      </c>
      <c r="Y258" s="48" t="b">
        <f t="shared" si="16"/>
        <v>0</v>
      </c>
    </row>
    <row r="259" spans="1:25" ht="15.95" customHeight="1" x14ac:dyDescent="0.2">
      <c r="A259" s="1">
        <f t="shared" si="17"/>
        <v>254</v>
      </c>
      <c r="B259" s="255"/>
      <c r="C259" s="53"/>
      <c r="D259" s="86"/>
      <c r="E259" s="42" t="str">
        <f>IF(COUNTBLANK($V259),"",IF($U259&lt;&gt;"","Ingresar Categoria!",IFERROR(INDEX(Activos!$C$6:$C$1015,MATCH($V259,Activos!$U$6:$U$1015,0)),IFERROR(INDEX($E$5:$E258,MATCH($V259,$U$5:$U258,0)),""))))</f>
        <v/>
      </c>
      <c r="F259" s="52"/>
      <c r="G259" s="51"/>
      <c r="H259" s="44"/>
      <c r="I259" s="53"/>
      <c r="J259" s="46"/>
      <c r="K259" s="46"/>
      <c r="L259" s="54"/>
      <c r="M259" s="54"/>
      <c r="N259" s="306" t="str">
        <f>IF(COUNTBLANK($V259),"",IFERROR(INDEX(Activos!$E$6:$E$1015,MATCH($V259,Activos!$U$6:$U$1015,0)),IFERROR(INDEX($N$5:$N258,MATCH($V259,$U$5:$U258,0)),"")))</f>
        <v/>
      </c>
      <c r="O259" s="256"/>
      <c r="P259" s="251"/>
      <c r="Q259" s="55">
        <v>0</v>
      </c>
      <c r="R259" s="48" t="b">
        <f>IF(COUNTBLANK($V259),FALSE,OR(IFERROR(MATCH(INDEX(Activos!$C$6:$C$1015,MATCH($V259,Activos!$U$6:$U$1015,0)),$AH$22:$AH$25,0),FALSE),IFERROR(MATCH(INDEX($E$5:$E258,MATCH($V259,$V$5:$V258,0)),$AH$22:$AH$25,0),FALSE)))</f>
        <v>0</v>
      </c>
      <c r="S259" s="48" t="b">
        <f>OR(IFERROR(MATCH($V259,Activos!$U$6:$U$1015,0),FALSE),IFERROR(MATCH($V259,$V$5:$V258,0),FALSE))</f>
        <v>1</v>
      </c>
      <c r="T259" s="48" t="str">
        <f t="shared" si="14"/>
        <v/>
      </c>
      <c r="U259" s="48" t="str">
        <f>IF(AND(ISERROR(MATCH($V259,Activos!$U$6:$U$1015,0)),ISERROR(MATCH($V259,$U$5:$U258,0))),$V259,"")</f>
        <v/>
      </c>
      <c r="V259" s="48" t="str">
        <f t="shared" si="15"/>
        <v/>
      </c>
      <c r="W259" s="48" t="b">
        <f>IF(OR(COUNTBLANK($E259),COUNTBLANK($V259)),FALSE,IF(ISERROR(MATCH($V259,Activos!$U$6:$U$1015,0)),FALSE,IF(ISERROR(MATCH(INDEX(Activos!$C$6:$C$1015,MATCH($V259,Activos!$U$6:$U$1015,0)),$AH$22:$AH$25,0)),ISERROR(MATCH($E259,$AH$26:$AH$31,0)),ISERROR(MATCH($E259,$AH$22:$AH$25,0)))))</f>
        <v>0</v>
      </c>
      <c r="X259" s="48" t="b">
        <f>IF(OR(COUNTBLANK($E259),COUNTBLANK($V259)),FALSE,IF(ISERROR(MATCH($V259,V$5:$V258,0)),FALSE,IF(ISERROR(MATCH(INDEX($E$6:$E$1015,MATCH($V259,$V$6:$V$1015,0)),$AH$22:$AH$25,0)),ISERROR(MATCH($E259,$AH$26:$AH$31,0)),ISERROR(MATCH($E259,$AH$22:$AH$25,0)))))</f>
        <v>0</v>
      </c>
      <c r="Y259" s="48" t="b">
        <f t="shared" si="16"/>
        <v>0</v>
      </c>
    </row>
    <row r="260" spans="1:25" ht="15.95" customHeight="1" x14ac:dyDescent="0.2">
      <c r="A260" s="1">
        <f t="shared" si="17"/>
        <v>255</v>
      </c>
      <c r="B260" s="255"/>
      <c r="C260" s="53"/>
      <c r="D260" s="86"/>
      <c r="E260" s="42" t="str">
        <f>IF(COUNTBLANK($V260),"",IF($U260&lt;&gt;"","Ingresar Categoria!",IFERROR(INDEX(Activos!$C$6:$C$1015,MATCH($V260,Activos!$U$6:$U$1015,0)),IFERROR(INDEX($E$5:$E259,MATCH($V260,$U$5:$U259,0)),""))))</f>
        <v/>
      </c>
      <c r="F260" s="52"/>
      <c r="G260" s="51"/>
      <c r="H260" s="44"/>
      <c r="I260" s="53"/>
      <c r="J260" s="46"/>
      <c r="K260" s="46"/>
      <c r="L260" s="54"/>
      <c r="M260" s="54"/>
      <c r="N260" s="306" t="str">
        <f>IF(COUNTBLANK($V260),"",IFERROR(INDEX(Activos!$E$6:$E$1015,MATCH($V260,Activos!$U$6:$U$1015,0)),IFERROR(INDEX($N$5:$N259,MATCH($V260,$U$5:$U259,0)),"")))</f>
        <v/>
      </c>
      <c r="O260" s="256"/>
      <c r="P260" s="251"/>
      <c r="Q260" s="55">
        <v>0</v>
      </c>
      <c r="R260" s="48" t="b">
        <f>IF(COUNTBLANK($V260),FALSE,OR(IFERROR(MATCH(INDEX(Activos!$C$6:$C$1015,MATCH($V260,Activos!$U$6:$U$1015,0)),$AH$22:$AH$25,0),FALSE),IFERROR(MATCH(INDEX($E$5:$E259,MATCH($V260,$V$5:$V259,0)),$AH$22:$AH$25,0),FALSE)))</f>
        <v>0</v>
      </c>
      <c r="S260" s="48" t="b">
        <f>OR(IFERROR(MATCH($V260,Activos!$U$6:$U$1015,0),FALSE),IFERROR(MATCH($V260,$V$5:$V259,0),FALSE))</f>
        <v>1</v>
      </c>
      <c r="T260" s="48" t="str">
        <f t="shared" si="14"/>
        <v/>
      </c>
      <c r="U260" s="48" t="str">
        <f>IF(AND(ISERROR(MATCH($V260,Activos!$U$6:$U$1015,0)),ISERROR(MATCH($V260,$U$5:$U259,0))),$V260,"")</f>
        <v/>
      </c>
      <c r="V260" s="48" t="str">
        <f t="shared" si="15"/>
        <v/>
      </c>
      <c r="W260" s="48" t="b">
        <f>IF(OR(COUNTBLANK($E260),COUNTBLANK($V260)),FALSE,IF(ISERROR(MATCH($V260,Activos!$U$6:$U$1015,0)),FALSE,IF(ISERROR(MATCH(INDEX(Activos!$C$6:$C$1015,MATCH($V260,Activos!$U$6:$U$1015,0)),$AH$22:$AH$25,0)),ISERROR(MATCH($E260,$AH$26:$AH$31,0)),ISERROR(MATCH($E260,$AH$22:$AH$25,0)))))</f>
        <v>0</v>
      </c>
      <c r="X260" s="48" t="b">
        <f>IF(OR(COUNTBLANK($E260),COUNTBLANK($V260)),FALSE,IF(ISERROR(MATCH($V260,V$5:$V259,0)),FALSE,IF(ISERROR(MATCH(INDEX($E$6:$E$1015,MATCH($V260,$V$6:$V$1015,0)),$AH$22:$AH$25,0)),ISERROR(MATCH($E260,$AH$26:$AH$31,0)),ISERROR(MATCH($E260,$AH$22:$AH$25,0)))))</f>
        <v>0</v>
      </c>
      <c r="Y260" s="48" t="b">
        <f t="shared" si="16"/>
        <v>0</v>
      </c>
    </row>
    <row r="261" spans="1:25" ht="15.95" customHeight="1" x14ac:dyDescent="0.2">
      <c r="A261" s="1">
        <f t="shared" si="17"/>
        <v>256</v>
      </c>
      <c r="B261" s="255"/>
      <c r="C261" s="53"/>
      <c r="D261" s="86"/>
      <c r="E261" s="42" t="str">
        <f>IF(COUNTBLANK($V261),"",IF($U261&lt;&gt;"","Ingresar Categoria!",IFERROR(INDEX(Activos!$C$6:$C$1015,MATCH($V261,Activos!$U$6:$U$1015,0)),IFERROR(INDEX($E$5:$E260,MATCH($V261,$U$5:$U260,0)),""))))</f>
        <v/>
      </c>
      <c r="F261" s="52"/>
      <c r="G261" s="51"/>
      <c r="H261" s="44"/>
      <c r="I261" s="53"/>
      <c r="J261" s="46"/>
      <c r="K261" s="46"/>
      <c r="L261" s="54"/>
      <c r="M261" s="54"/>
      <c r="N261" s="306" t="str">
        <f>IF(COUNTBLANK($V261),"",IFERROR(INDEX(Activos!$E$6:$E$1015,MATCH($V261,Activos!$U$6:$U$1015,0)),IFERROR(INDEX($N$5:$N260,MATCH($V261,$U$5:$U260,0)),"")))</f>
        <v/>
      </c>
      <c r="O261" s="260"/>
      <c r="P261" s="251"/>
      <c r="Q261" s="55">
        <v>0</v>
      </c>
      <c r="R261" s="48" t="b">
        <f>IF(COUNTBLANK($V261),FALSE,OR(IFERROR(MATCH(INDEX(Activos!$C$6:$C$1015,MATCH($V261,Activos!$U$6:$U$1015,0)),$AH$22:$AH$25,0),FALSE),IFERROR(MATCH(INDEX($E$5:$E260,MATCH($V261,$V$5:$V260,0)),$AH$22:$AH$25,0),FALSE)))</f>
        <v>0</v>
      </c>
      <c r="S261" s="48" t="b">
        <f>OR(IFERROR(MATCH($V261,Activos!$U$6:$U$1015,0),FALSE),IFERROR(MATCH($V261,$V$5:$V260,0),FALSE))</f>
        <v>1</v>
      </c>
      <c r="T261" s="48" t="str">
        <f t="shared" si="14"/>
        <v/>
      </c>
      <c r="U261" s="48" t="str">
        <f>IF(AND(ISERROR(MATCH($V261,Activos!$U$6:$U$1015,0)),ISERROR(MATCH($V261,$U$5:$U260,0))),$V261,"")</f>
        <v/>
      </c>
      <c r="V261" s="48" t="str">
        <f t="shared" si="15"/>
        <v/>
      </c>
      <c r="W261" s="48" t="b">
        <f>IF(OR(COUNTBLANK($E261),COUNTBLANK($V261)),FALSE,IF(ISERROR(MATCH($V261,Activos!$U$6:$U$1015,0)),FALSE,IF(ISERROR(MATCH(INDEX(Activos!$C$6:$C$1015,MATCH($V261,Activos!$U$6:$U$1015,0)),$AH$22:$AH$25,0)),ISERROR(MATCH($E261,$AH$26:$AH$31,0)),ISERROR(MATCH($E261,$AH$22:$AH$25,0)))))</f>
        <v>0</v>
      </c>
      <c r="X261" s="48" t="b">
        <f>IF(OR(COUNTBLANK($E261),COUNTBLANK($V261)),FALSE,IF(ISERROR(MATCH($V261,V$5:$V260,0)),FALSE,IF(ISERROR(MATCH(INDEX($E$6:$E$1015,MATCH($V261,$V$6:$V$1015,0)),$AH$22:$AH$25,0)),ISERROR(MATCH($E261,$AH$26:$AH$31,0)),ISERROR(MATCH($E261,$AH$22:$AH$25,0)))))</f>
        <v>0</v>
      </c>
      <c r="Y261" s="48" t="b">
        <f t="shared" si="16"/>
        <v>0</v>
      </c>
    </row>
    <row r="262" spans="1:25" ht="15.95" customHeight="1" x14ac:dyDescent="0.2">
      <c r="A262" s="1">
        <f t="shared" si="17"/>
        <v>257</v>
      </c>
      <c r="B262" s="255"/>
      <c r="C262" s="53"/>
      <c r="D262" s="86"/>
      <c r="E262" s="42" t="str">
        <f>IF(COUNTBLANK($V262),"",IF($U262&lt;&gt;"","Ingresar Categoria!",IFERROR(INDEX(Activos!$C$6:$C$1015,MATCH($V262,Activos!$U$6:$U$1015,0)),IFERROR(INDEX($E$5:$E261,MATCH($V262,$U$5:$U261,0)),""))))</f>
        <v/>
      </c>
      <c r="F262" s="52"/>
      <c r="G262" s="51"/>
      <c r="H262" s="44"/>
      <c r="I262" s="53"/>
      <c r="J262" s="46"/>
      <c r="K262" s="46"/>
      <c r="L262" s="54"/>
      <c r="M262" s="54"/>
      <c r="N262" s="306" t="str">
        <f>IF(COUNTBLANK($V262),"",IFERROR(INDEX(Activos!$E$6:$E$1015,MATCH($V262,Activos!$U$6:$U$1015,0)),IFERROR(INDEX($N$5:$N261,MATCH($V262,$U$5:$U261,0)),"")))</f>
        <v/>
      </c>
      <c r="O262" s="260"/>
      <c r="P262" s="251"/>
      <c r="Q262" s="55">
        <v>0</v>
      </c>
      <c r="R262" s="48" t="b">
        <f>IF(COUNTBLANK($V262),FALSE,OR(IFERROR(MATCH(INDEX(Activos!$C$6:$C$1015,MATCH($V262,Activos!$U$6:$U$1015,0)),$AH$22:$AH$25,0),FALSE),IFERROR(MATCH(INDEX($E$5:$E261,MATCH($V262,$V$5:$V261,0)),$AH$22:$AH$25,0),FALSE)))</f>
        <v>0</v>
      </c>
      <c r="S262" s="48" t="b">
        <f>OR(IFERROR(MATCH($V262,Activos!$U$6:$U$1015,0),FALSE),IFERROR(MATCH($V262,$V$5:$V261,0),FALSE))</f>
        <v>1</v>
      </c>
      <c r="T262" s="48" t="str">
        <f t="shared" ref="T262:T325" si="18">IF(COUNTIFS($V$6:$V$1015,$V262)&gt;1,$V262,"")</f>
        <v/>
      </c>
      <c r="U262" s="48" t="str">
        <f>IF(AND(ISERROR(MATCH($V262,Activos!$U$6:$U$1015,0)),ISERROR(MATCH($V262,$U$5:$U261,0))),$V262,"")</f>
        <v/>
      </c>
      <c r="V262" s="48" t="str">
        <f t="shared" si="15"/>
        <v/>
      </c>
      <c r="W262" s="48" t="b">
        <f>IF(OR(COUNTBLANK($E262),COUNTBLANK($V262)),FALSE,IF(ISERROR(MATCH($V262,Activos!$U$6:$U$1015,0)),FALSE,IF(ISERROR(MATCH(INDEX(Activos!$C$6:$C$1015,MATCH($V262,Activos!$U$6:$U$1015,0)),$AH$22:$AH$25,0)),ISERROR(MATCH($E262,$AH$26:$AH$31,0)),ISERROR(MATCH($E262,$AH$22:$AH$25,0)))))</f>
        <v>0</v>
      </c>
      <c r="X262" s="48" t="b">
        <f>IF(OR(COUNTBLANK($E262),COUNTBLANK($V262)),FALSE,IF(ISERROR(MATCH($V262,V$5:$V261,0)),FALSE,IF(ISERROR(MATCH(INDEX($E$6:$E$1015,MATCH($V262,$V$6:$V$1015,0)),$AH$22:$AH$25,0)),ISERROR(MATCH($E262,$AH$26:$AH$31,0)),ISERROR(MATCH($E262,$AH$22:$AH$25,0)))))</f>
        <v>0</v>
      </c>
      <c r="Y262" s="48" t="b">
        <f t="shared" si="16"/>
        <v>0</v>
      </c>
    </row>
    <row r="263" spans="1:25" ht="15.95" customHeight="1" x14ac:dyDescent="0.2">
      <c r="A263" s="1">
        <f t="shared" si="17"/>
        <v>258</v>
      </c>
      <c r="B263" s="255"/>
      <c r="C263" s="53"/>
      <c r="D263" s="86"/>
      <c r="E263" s="42" t="str">
        <f>IF(COUNTBLANK($V263),"",IF($U263&lt;&gt;"","Ingresar Categoria!",IFERROR(INDEX(Activos!$C$6:$C$1015,MATCH($V263,Activos!$U$6:$U$1015,0)),IFERROR(INDEX($E$5:$E262,MATCH($V263,$U$5:$U262,0)),""))))</f>
        <v/>
      </c>
      <c r="F263" s="52"/>
      <c r="G263" s="51"/>
      <c r="H263" s="44"/>
      <c r="I263" s="53"/>
      <c r="J263" s="46"/>
      <c r="K263" s="46"/>
      <c r="L263" s="54"/>
      <c r="M263" s="54"/>
      <c r="N263" s="306" t="str">
        <f>IF(COUNTBLANK($V263),"",IFERROR(INDEX(Activos!$E$6:$E$1015,MATCH($V263,Activos!$U$6:$U$1015,0)),IFERROR(INDEX($N$5:$N262,MATCH($V263,$U$5:$U262,0)),"")))</f>
        <v/>
      </c>
      <c r="O263" s="260"/>
      <c r="P263" s="251"/>
      <c r="Q263" s="55">
        <v>0</v>
      </c>
      <c r="R263" s="48" t="b">
        <f>IF(COUNTBLANK($V263),FALSE,OR(IFERROR(MATCH(INDEX(Activos!$C$6:$C$1015,MATCH($V263,Activos!$U$6:$U$1015,0)),$AH$22:$AH$25,0),FALSE),IFERROR(MATCH(INDEX($E$5:$E262,MATCH($V263,$V$5:$V262,0)),$AH$22:$AH$25,0),FALSE)))</f>
        <v>0</v>
      </c>
      <c r="S263" s="48" t="b">
        <f>OR(IFERROR(MATCH($V263,Activos!$U$6:$U$1015,0),FALSE),IFERROR(MATCH($V263,$V$5:$V262,0),FALSE))</f>
        <v>1</v>
      </c>
      <c r="T263" s="48" t="str">
        <f t="shared" si="18"/>
        <v/>
      </c>
      <c r="U263" s="48" t="str">
        <f>IF(AND(ISERROR(MATCH($V263,Activos!$U$6:$U$1015,0)),ISERROR(MATCH($V263,$U$5:$U262,0))),$V263,"")</f>
        <v/>
      </c>
      <c r="V263" s="48" t="str">
        <f t="shared" ref="V263:V326" si="19">TEXT(TRIM(CLEAN($F263)),"??????")</f>
        <v/>
      </c>
      <c r="W263" s="48" t="b">
        <f>IF(OR(COUNTBLANK($E263),COUNTBLANK($V263)),FALSE,IF(ISERROR(MATCH($V263,Activos!$U$6:$U$1015,0)),FALSE,IF(ISERROR(MATCH(INDEX(Activos!$C$6:$C$1015,MATCH($V263,Activos!$U$6:$U$1015,0)),$AH$22:$AH$25,0)),ISERROR(MATCH($E263,$AH$26:$AH$31,0)),ISERROR(MATCH($E263,$AH$22:$AH$25,0)))))</f>
        <v>0</v>
      </c>
      <c r="X263" s="48" t="b">
        <f>IF(OR(COUNTBLANK($E263),COUNTBLANK($V263)),FALSE,IF(ISERROR(MATCH($V263,V$5:$V262,0)),FALSE,IF(ISERROR(MATCH(INDEX($E$6:$E$1015,MATCH($V263,$V$6:$V$1015,0)),$AH$22:$AH$25,0)),ISERROR(MATCH($E263,$AH$26:$AH$31,0)),ISERROR(MATCH($E263,$AH$22:$AH$25,0)))))</f>
        <v>0</v>
      </c>
      <c r="Y263" s="48" t="b">
        <f t="shared" ref="Y263:Y326" si="20">AND(ISTEXT($J263)+ISTEXT($K263)&gt;0,COUNTBLANK($J263:$K263)&lt;2)</f>
        <v>0</v>
      </c>
    </row>
    <row r="264" spans="1:25" ht="15.95" customHeight="1" x14ac:dyDescent="0.2">
      <c r="A264" s="1">
        <f t="shared" ref="A264:A285" si="21">A263+1</f>
        <v>259</v>
      </c>
      <c r="B264" s="255"/>
      <c r="C264" s="53"/>
      <c r="D264" s="86"/>
      <c r="E264" s="42" t="str">
        <f>IF(COUNTBLANK($V264),"",IF($U264&lt;&gt;"","Ingresar Categoria!",IFERROR(INDEX(Activos!$C$6:$C$1015,MATCH($V264,Activos!$U$6:$U$1015,0)),IFERROR(INDEX($E$5:$E263,MATCH($V264,$U$5:$U263,0)),""))))</f>
        <v/>
      </c>
      <c r="F264" s="52"/>
      <c r="G264" s="51"/>
      <c r="H264" s="44"/>
      <c r="I264" s="53"/>
      <c r="J264" s="46"/>
      <c r="K264" s="46"/>
      <c r="L264" s="54"/>
      <c r="M264" s="54"/>
      <c r="N264" s="306" t="str">
        <f>IF(COUNTBLANK($V264),"",IFERROR(INDEX(Activos!$E$6:$E$1015,MATCH($V264,Activos!$U$6:$U$1015,0)),IFERROR(INDEX($N$5:$N263,MATCH($V264,$U$5:$U263,0)),"")))</f>
        <v/>
      </c>
      <c r="O264" s="256"/>
      <c r="P264" s="251"/>
      <c r="Q264" s="55">
        <v>0</v>
      </c>
      <c r="R264" s="48" t="b">
        <f>IF(COUNTBLANK($V264),FALSE,OR(IFERROR(MATCH(INDEX(Activos!$C$6:$C$1015,MATCH($V264,Activos!$U$6:$U$1015,0)),$AH$22:$AH$25,0),FALSE),IFERROR(MATCH(INDEX($E$5:$E263,MATCH($V264,$V$5:$V263,0)),$AH$22:$AH$25,0),FALSE)))</f>
        <v>0</v>
      </c>
      <c r="S264" s="48" t="b">
        <f>OR(IFERROR(MATCH($V264,Activos!$U$6:$U$1015,0),FALSE),IFERROR(MATCH($V264,$V$5:$V263,0),FALSE))</f>
        <v>1</v>
      </c>
      <c r="T264" s="48" t="str">
        <f t="shared" si="18"/>
        <v/>
      </c>
      <c r="U264" s="48" t="str">
        <f>IF(AND(ISERROR(MATCH($V264,Activos!$U$6:$U$1015,0)),ISERROR(MATCH($V264,$U$5:$U263,0))),$V264,"")</f>
        <v/>
      </c>
      <c r="V264" s="48" t="str">
        <f t="shared" si="19"/>
        <v/>
      </c>
      <c r="W264" s="48" t="b">
        <f>IF(OR(COUNTBLANK($E264),COUNTBLANK($V264)),FALSE,IF(ISERROR(MATCH($V264,Activos!$U$6:$U$1015,0)),FALSE,IF(ISERROR(MATCH(INDEX(Activos!$C$6:$C$1015,MATCH($V264,Activos!$U$6:$U$1015,0)),$AH$22:$AH$25,0)),ISERROR(MATCH($E264,$AH$26:$AH$31,0)),ISERROR(MATCH($E264,$AH$22:$AH$25,0)))))</f>
        <v>0</v>
      </c>
      <c r="X264" s="48" t="b">
        <f>IF(OR(COUNTBLANK($E264),COUNTBLANK($V264)),FALSE,IF(ISERROR(MATCH($V264,V$5:$V263,0)),FALSE,IF(ISERROR(MATCH(INDEX($E$6:$E$1015,MATCH($V264,$V$6:$V$1015,0)),$AH$22:$AH$25,0)),ISERROR(MATCH($E264,$AH$26:$AH$31,0)),ISERROR(MATCH($E264,$AH$22:$AH$25,0)))))</f>
        <v>0</v>
      </c>
      <c r="Y264" s="48" t="b">
        <f t="shared" si="20"/>
        <v>0</v>
      </c>
    </row>
    <row r="265" spans="1:25" ht="15.95" customHeight="1" x14ac:dyDescent="0.2">
      <c r="A265" s="1">
        <f t="shared" si="21"/>
        <v>260</v>
      </c>
      <c r="B265" s="255"/>
      <c r="C265" s="53"/>
      <c r="D265" s="86"/>
      <c r="E265" s="42" t="str">
        <f>IF(COUNTBLANK($V265),"",IF($U265&lt;&gt;"","Ingresar Categoria!",IFERROR(INDEX(Activos!$C$6:$C$1015,MATCH($V265,Activos!$U$6:$U$1015,0)),IFERROR(INDEX($E$5:$E264,MATCH($V265,$U$5:$U264,0)),""))))</f>
        <v/>
      </c>
      <c r="F265" s="52"/>
      <c r="G265" s="51"/>
      <c r="H265" s="44"/>
      <c r="I265" s="53"/>
      <c r="J265" s="46"/>
      <c r="K265" s="46"/>
      <c r="L265" s="54"/>
      <c r="M265" s="54"/>
      <c r="N265" s="306" t="str">
        <f>IF(COUNTBLANK($V265),"",IFERROR(INDEX(Activos!$E$6:$E$1015,MATCH($V265,Activos!$U$6:$U$1015,0)),IFERROR(INDEX($N$5:$N264,MATCH($V265,$U$5:$U264,0)),"")))</f>
        <v/>
      </c>
      <c r="O265" s="256"/>
      <c r="P265" s="251"/>
      <c r="Q265" s="55">
        <v>0</v>
      </c>
      <c r="R265" s="48" t="b">
        <f>IF(COUNTBLANK($V265),FALSE,OR(IFERROR(MATCH(INDEX(Activos!$C$6:$C$1015,MATCH($V265,Activos!$U$6:$U$1015,0)),$AH$22:$AH$25,0),FALSE),IFERROR(MATCH(INDEX($E$5:$E264,MATCH($V265,$V$5:$V264,0)),$AH$22:$AH$25,0),FALSE)))</f>
        <v>0</v>
      </c>
      <c r="S265" s="48" t="b">
        <f>OR(IFERROR(MATCH($V265,Activos!$U$6:$U$1015,0),FALSE),IFERROR(MATCH($V265,$V$5:$V264,0),FALSE))</f>
        <v>1</v>
      </c>
      <c r="T265" s="48" t="str">
        <f t="shared" si="18"/>
        <v/>
      </c>
      <c r="U265" s="48" t="str">
        <f>IF(AND(ISERROR(MATCH($V265,Activos!$U$6:$U$1015,0)),ISERROR(MATCH($V265,$U$5:$U264,0))),$V265,"")</f>
        <v/>
      </c>
      <c r="V265" s="48" t="str">
        <f t="shared" si="19"/>
        <v/>
      </c>
      <c r="W265" s="48" t="b">
        <f>IF(OR(COUNTBLANK($E265),COUNTBLANK($V265)),FALSE,IF(ISERROR(MATCH($V265,Activos!$U$6:$U$1015,0)),FALSE,IF(ISERROR(MATCH(INDEX(Activos!$C$6:$C$1015,MATCH($V265,Activos!$U$6:$U$1015,0)),$AH$22:$AH$25,0)),ISERROR(MATCH($E265,$AH$26:$AH$31,0)),ISERROR(MATCH($E265,$AH$22:$AH$25,0)))))</f>
        <v>0</v>
      </c>
      <c r="X265" s="48" t="b">
        <f>IF(OR(COUNTBLANK($E265),COUNTBLANK($V265)),FALSE,IF(ISERROR(MATCH($V265,V$5:$V264,0)),FALSE,IF(ISERROR(MATCH(INDEX($E$6:$E$1015,MATCH($V265,$V$6:$V$1015,0)),$AH$22:$AH$25,0)),ISERROR(MATCH($E265,$AH$26:$AH$31,0)),ISERROR(MATCH($E265,$AH$22:$AH$25,0)))))</f>
        <v>0</v>
      </c>
      <c r="Y265" s="48" t="b">
        <f t="shared" si="20"/>
        <v>0</v>
      </c>
    </row>
    <row r="266" spans="1:25" ht="15.95" customHeight="1" x14ac:dyDescent="0.2">
      <c r="A266" s="1">
        <f t="shared" si="21"/>
        <v>261</v>
      </c>
      <c r="B266" s="255"/>
      <c r="C266" s="53"/>
      <c r="D266" s="86"/>
      <c r="E266" s="42" t="str">
        <f>IF(COUNTBLANK($V266),"",IF($U266&lt;&gt;"","Ingresar Categoria!",IFERROR(INDEX(Activos!$C$6:$C$1015,MATCH($V266,Activos!$U$6:$U$1015,0)),IFERROR(INDEX($E$5:$E265,MATCH($V266,$U$5:$U265,0)),""))))</f>
        <v/>
      </c>
      <c r="F266" s="52"/>
      <c r="G266" s="51"/>
      <c r="H266" s="44"/>
      <c r="I266" s="53"/>
      <c r="J266" s="46"/>
      <c r="K266" s="46"/>
      <c r="L266" s="54"/>
      <c r="M266" s="54"/>
      <c r="N266" s="306" t="str">
        <f>IF(COUNTBLANK($V266),"",IFERROR(INDEX(Activos!$E$6:$E$1015,MATCH($V266,Activos!$U$6:$U$1015,0)),IFERROR(INDEX($N$5:$N265,MATCH($V266,$U$5:$U265,0)),"")))</f>
        <v/>
      </c>
      <c r="O266" s="256"/>
      <c r="P266" s="251"/>
      <c r="Q266" s="55">
        <v>0</v>
      </c>
      <c r="R266" s="48" t="b">
        <f>IF(COUNTBLANK($V266),FALSE,OR(IFERROR(MATCH(INDEX(Activos!$C$6:$C$1015,MATCH($V266,Activos!$U$6:$U$1015,0)),$AH$22:$AH$25,0),FALSE),IFERROR(MATCH(INDEX($E$5:$E265,MATCH($V266,$V$5:$V265,0)),$AH$22:$AH$25,0),FALSE)))</f>
        <v>0</v>
      </c>
      <c r="S266" s="48" t="b">
        <f>OR(IFERROR(MATCH($V266,Activos!$U$6:$U$1015,0),FALSE),IFERROR(MATCH($V266,$V$5:$V265,0),FALSE))</f>
        <v>1</v>
      </c>
      <c r="T266" s="48" t="str">
        <f t="shared" si="18"/>
        <v/>
      </c>
      <c r="U266" s="48" t="str">
        <f>IF(AND(ISERROR(MATCH($V266,Activos!$U$6:$U$1015,0)),ISERROR(MATCH($V266,$U$5:$U265,0))),$V266,"")</f>
        <v/>
      </c>
      <c r="V266" s="48" t="str">
        <f t="shared" si="19"/>
        <v/>
      </c>
      <c r="W266" s="48" t="b">
        <f>IF(OR(COUNTBLANK($E266),COUNTBLANK($V266)),FALSE,IF(ISERROR(MATCH($V266,Activos!$U$6:$U$1015,0)),FALSE,IF(ISERROR(MATCH(INDEX(Activos!$C$6:$C$1015,MATCH($V266,Activos!$U$6:$U$1015,0)),$AH$22:$AH$25,0)),ISERROR(MATCH($E266,$AH$26:$AH$31,0)),ISERROR(MATCH($E266,$AH$22:$AH$25,0)))))</f>
        <v>0</v>
      </c>
      <c r="X266" s="48" t="b">
        <f>IF(OR(COUNTBLANK($E266),COUNTBLANK($V266)),FALSE,IF(ISERROR(MATCH($V266,V$5:$V265,0)),FALSE,IF(ISERROR(MATCH(INDEX($E$6:$E$1015,MATCH($V266,$V$6:$V$1015,0)),$AH$22:$AH$25,0)),ISERROR(MATCH($E266,$AH$26:$AH$31,0)),ISERROR(MATCH($E266,$AH$22:$AH$25,0)))))</f>
        <v>0</v>
      </c>
      <c r="Y266" s="48" t="b">
        <f t="shared" si="20"/>
        <v>0</v>
      </c>
    </row>
    <row r="267" spans="1:25" ht="15.95" customHeight="1" x14ac:dyDescent="0.2">
      <c r="A267" s="1">
        <f t="shared" si="21"/>
        <v>262</v>
      </c>
      <c r="B267" s="255"/>
      <c r="C267" s="53"/>
      <c r="D267" s="86"/>
      <c r="E267" s="42" t="str">
        <f>IF(COUNTBLANK($V267),"",IF($U267&lt;&gt;"","Ingresar Categoria!",IFERROR(INDEX(Activos!$C$6:$C$1015,MATCH($V267,Activos!$U$6:$U$1015,0)),IFERROR(INDEX($E$5:$E266,MATCH($V267,$U$5:$U266,0)),""))))</f>
        <v/>
      </c>
      <c r="F267" s="52"/>
      <c r="G267" s="51"/>
      <c r="H267" s="44"/>
      <c r="I267" s="53"/>
      <c r="J267" s="46"/>
      <c r="K267" s="46"/>
      <c r="L267" s="54"/>
      <c r="M267" s="54"/>
      <c r="N267" s="306" t="str">
        <f>IF(COUNTBLANK($V267),"",IFERROR(INDEX(Activos!$E$6:$E$1015,MATCH($V267,Activos!$U$6:$U$1015,0)),IFERROR(INDEX($N$5:$N266,MATCH($V267,$U$5:$U266,0)),"")))</f>
        <v/>
      </c>
      <c r="O267" s="256"/>
      <c r="P267" s="251"/>
      <c r="Q267" s="55">
        <v>0</v>
      </c>
      <c r="R267" s="48" t="b">
        <f>IF(COUNTBLANK($V267),FALSE,OR(IFERROR(MATCH(INDEX(Activos!$C$6:$C$1015,MATCH($V267,Activos!$U$6:$U$1015,0)),$AH$22:$AH$25,0),FALSE),IFERROR(MATCH(INDEX($E$5:$E266,MATCH($V267,$V$5:$V266,0)),$AH$22:$AH$25,0),FALSE)))</f>
        <v>0</v>
      </c>
      <c r="S267" s="48" t="b">
        <f>OR(IFERROR(MATCH($V267,Activos!$U$6:$U$1015,0),FALSE),IFERROR(MATCH($V267,$V$5:$V266,0),FALSE))</f>
        <v>1</v>
      </c>
      <c r="T267" s="48" t="str">
        <f t="shared" si="18"/>
        <v/>
      </c>
      <c r="U267" s="48" t="str">
        <f>IF(AND(ISERROR(MATCH($V267,Activos!$U$6:$U$1015,0)),ISERROR(MATCH($V267,$U$5:$U266,0))),$V267,"")</f>
        <v/>
      </c>
      <c r="V267" s="48" t="str">
        <f t="shared" si="19"/>
        <v/>
      </c>
      <c r="W267" s="48" t="b">
        <f>IF(OR(COUNTBLANK($E267),COUNTBLANK($V267)),FALSE,IF(ISERROR(MATCH($V267,Activos!$U$6:$U$1015,0)),FALSE,IF(ISERROR(MATCH(INDEX(Activos!$C$6:$C$1015,MATCH($V267,Activos!$U$6:$U$1015,0)),$AH$22:$AH$25,0)),ISERROR(MATCH($E267,$AH$26:$AH$31,0)),ISERROR(MATCH($E267,$AH$22:$AH$25,0)))))</f>
        <v>0</v>
      </c>
      <c r="X267" s="48" t="b">
        <f>IF(OR(COUNTBLANK($E267),COUNTBLANK($V267)),FALSE,IF(ISERROR(MATCH($V267,V$5:$V266,0)),FALSE,IF(ISERROR(MATCH(INDEX($E$6:$E$1015,MATCH($V267,$V$6:$V$1015,0)),$AH$22:$AH$25,0)),ISERROR(MATCH($E267,$AH$26:$AH$31,0)),ISERROR(MATCH($E267,$AH$22:$AH$25,0)))))</f>
        <v>0</v>
      </c>
      <c r="Y267" s="48" t="b">
        <f t="shared" si="20"/>
        <v>0</v>
      </c>
    </row>
    <row r="268" spans="1:25" ht="15.95" customHeight="1" x14ac:dyDescent="0.2">
      <c r="A268" s="1">
        <f t="shared" si="21"/>
        <v>263</v>
      </c>
      <c r="B268" s="255"/>
      <c r="C268" s="53"/>
      <c r="D268" s="86"/>
      <c r="E268" s="42" t="str">
        <f>IF(COUNTBLANK($V268),"",IF($U268&lt;&gt;"","Ingresar Categoria!",IFERROR(INDEX(Activos!$C$6:$C$1015,MATCH($V268,Activos!$U$6:$U$1015,0)),IFERROR(INDEX($E$5:$E267,MATCH($V268,$U$5:$U267,0)),""))))</f>
        <v/>
      </c>
      <c r="F268" s="52"/>
      <c r="G268" s="51"/>
      <c r="H268" s="44"/>
      <c r="I268" s="53"/>
      <c r="J268" s="46"/>
      <c r="K268" s="46"/>
      <c r="L268" s="54"/>
      <c r="M268" s="54"/>
      <c r="N268" s="306" t="str">
        <f>IF(COUNTBLANK($V268),"",IFERROR(INDEX(Activos!$E$6:$E$1015,MATCH($V268,Activos!$U$6:$U$1015,0)),IFERROR(INDEX($N$5:$N267,MATCH($V268,$U$5:$U267,0)),"")))</f>
        <v/>
      </c>
      <c r="O268" s="256"/>
      <c r="P268" s="251"/>
      <c r="Q268" s="55">
        <v>0</v>
      </c>
      <c r="R268" s="48" t="b">
        <f>IF(COUNTBLANK($V268),FALSE,OR(IFERROR(MATCH(INDEX(Activos!$C$6:$C$1015,MATCH($V268,Activos!$U$6:$U$1015,0)),$AH$22:$AH$25,0),FALSE),IFERROR(MATCH(INDEX($E$5:$E267,MATCH($V268,$V$5:$V267,0)),$AH$22:$AH$25,0),FALSE)))</f>
        <v>0</v>
      </c>
      <c r="S268" s="48" t="b">
        <f>OR(IFERROR(MATCH($V268,Activos!$U$6:$U$1015,0),FALSE),IFERROR(MATCH($V268,$V$5:$V267,0),FALSE))</f>
        <v>1</v>
      </c>
      <c r="T268" s="48" t="str">
        <f t="shared" si="18"/>
        <v/>
      </c>
      <c r="U268" s="48" t="str">
        <f>IF(AND(ISERROR(MATCH($V268,Activos!$U$6:$U$1015,0)),ISERROR(MATCH($V268,$U$5:$U267,0))),$V268,"")</f>
        <v/>
      </c>
      <c r="V268" s="48" t="str">
        <f t="shared" si="19"/>
        <v/>
      </c>
      <c r="W268" s="48" t="b">
        <f>IF(OR(COUNTBLANK($E268),COUNTBLANK($V268)),FALSE,IF(ISERROR(MATCH($V268,Activos!$U$6:$U$1015,0)),FALSE,IF(ISERROR(MATCH(INDEX(Activos!$C$6:$C$1015,MATCH($V268,Activos!$U$6:$U$1015,0)),$AH$22:$AH$25,0)),ISERROR(MATCH($E268,$AH$26:$AH$31,0)),ISERROR(MATCH($E268,$AH$22:$AH$25,0)))))</f>
        <v>0</v>
      </c>
      <c r="X268" s="48" t="b">
        <f>IF(OR(COUNTBLANK($E268),COUNTBLANK($V268)),FALSE,IF(ISERROR(MATCH($V268,V$5:$V267,0)),FALSE,IF(ISERROR(MATCH(INDEX($E$6:$E$1015,MATCH($V268,$V$6:$V$1015,0)),$AH$22:$AH$25,0)),ISERROR(MATCH($E268,$AH$26:$AH$31,0)),ISERROR(MATCH($E268,$AH$22:$AH$25,0)))))</f>
        <v>0</v>
      </c>
      <c r="Y268" s="48" t="b">
        <f t="shared" si="20"/>
        <v>0</v>
      </c>
    </row>
    <row r="269" spans="1:25" ht="15.95" customHeight="1" x14ac:dyDescent="0.2">
      <c r="A269" s="1">
        <f t="shared" si="21"/>
        <v>264</v>
      </c>
      <c r="B269" s="255"/>
      <c r="C269" s="53"/>
      <c r="D269" s="86"/>
      <c r="E269" s="42" t="str">
        <f>IF(COUNTBLANK($V269),"",IF($U269&lt;&gt;"","Ingresar Categoria!",IFERROR(INDEX(Activos!$C$6:$C$1015,MATCH($V269,Activos!$U$6:$U$1015,0)),IFERROR(INDEX($E$5:$E268,MATCH($V269,$U$5:$U268,0)),""))))</f>
        <v/>
      </c>
      <c r="F269" s="52"/>
      <c r="G269" s="51"/>
      <c r="H269" s="44"/>
      <c r="I269" s="53"/>
      <c r="J269" s="46"/>
      <c r="K269" s="46"/>
      <c r="L269" s="54"/>
      <c r="M269" s="54"/>
      <c r="N269" s="306" t="str">
        <f>IF(COUNTBLANK($V269),"",IFERROR(INDEX(Activos!$E$6:$E$1015,MATCH($V269,Activos!$U$6:$U$1015,0)),IFERROR(INDEX($N$5:$N268,MATCH($V269,$U$5:$U268,0)),"")))</f>
        <v/>
      </c>
      <c r="O269" s="256"/>
      <c r="P269" s="251"/>
      <c r="Q269" s="55">
        <v>0</v>
      </c>
      <c r="R269" s="48" t="b">
        <f>IF(COUNTBLANK($V269),FALSE,OR(IFERROR(MATCH(INDEX(Activos!$C$6:$C$1015,MATCH($V269,Activos!$U$6:$U$1015,0)),$AH$22:$AH$25,0),FALSE),IFERROR(MATCH(INDEX($E$5:$E268,MATCH($V269,$V$5:$V268,0)),$AH$22:$AH$25,0),FALSE)))</f>
        <v>0</v>
      </c>
      <c r="S269" s="48" t="b">
        <f>OR(IFERROR(MATCH($V269,Activos!$U$6:$U$1015,0),FALSE),IFERROR(MATCH($V269,$V$5:$V268,0),FALSE))</f>
        <v>1</v>
      </c>
      <c r="T269" s="48" t="str">
        <f t="shared" si="18"/>
        <v/>
      </c>
      <c r="U269" s="48" t="str">
        <f>IF(AND(ISERROR(MATCH($V269,Activos!$U$6:$U$1015,0)),ISERROR(MATCH($V269,$U$5:$U268,0))),$V269,"")</f>
        <v/>
      </c>
      <c r="V269" s="48" t="str">
        <f t="shared" si="19"/>
        <v/>
      </c>
      <c r="W269" s="48" t="b">
        <f>IF(OR(COUNTBLANK($E269),COUNTBLANK($V269)),FALSE,IF(ISERROR(MATCH($V269,Activos!$U$6:$U$1015,0)),FALSE,IF(ISERROR(MATCH(INDEX(Activos!$C$6:$C$1015,MATCH($V269,Activos!$U$6:$U$1015,0)),$AH$22:$AH$25,0)),ISERROR(MATCH($E269,$AH$26:$AH$31,0)),ISERROR(MATCH($E269,$AH$22:$AH$25,0)))))</f>
        <v>0</v>
      </c>
      <c r="X269" s="48" t="b">
        <f>IF(OR(COUNTBLANK($E269),COUNTBLANK($V269)),FALSE,IF(ISERROR(MATCH($V269,V$5:$V268,0)),FALSE,IF(ISERROR(MATCH(INDEX($E$6:$E$1015,MATCH($V269,$V$6:$V$1015,0)),$AH$22:$AH$25,0)),ISERROR(MATCH($E269,$AH$26:$AH$31,0)),ISERROR(MATCH($E269,$AH$22:$AH$25,0)))))</f>
        <v>0</v>
      </c>
      <c r="Y269" s="48" t="b">
        <f t="shared" si="20"/>
        <v>0</v>
      </c>
    </row>
    <row r="270" spans="1:25" ht="15.95" customHeight="1" x14ac:dyDescent="0.2">
      <c r="A270" s="1">
        <f t="shared" si="21"/>
        <v>265</v>
      </c>
      <c r="B270" s="255"/>
      <c r="C270" s="53"/>
      <c r="D270" s="86"/>
      <c r="E270" s="42" t="str">
        <f>IF(COUNTBLANK($V270),"",IF($U270&lt;&gt;"","Ingresar Categoria!",IFERROR(INDEX(Activos!$C$6:$C$1015,MATCH($V270,Activos!$U$6:$U$1015,0)),IFERROR(INDEX($E$5:$E269,MATCH($V270,$U$5:$U269,0)),""))))</f>
        <v/>
      </c>
      <c r="F270" s="52"/>
      <c r="G270" s="51"/>
      <c r="H270" s="44"/>
      <c r="I270" s="53"/>
      <c r="J270" s="46"/>
      <c r="K270" s="46"/>
      <c r="L270" s="54"/>
      <c r="M270" s="54"/>
      <c r="N270" s="306" t="str">
        <f>IF(COUNTBLANK($V270),"",IFERROR(INDEX(Activos!$E$6:$E$1015,MATCH($V270,Activos!$U$6:$U$1015,0)),IFERROR(INDEX($N$5:$N269,MATCH($V270,$U$5:$U269,0)),"")))</f>
        <v/>
      </c>
      <c r="O270" s="256"/>
      <c r="P270" s="251"/>
      <c r="Q270" s="55">
        <v>0</v>
      </c>
      <c r="R270" s="48" t="b">
        <f>IF(COUNTBLANK($V270),FALSE,OR(IFERROR(MATCH(INDEX(Activos!$C$6:$C$1015,MATCH($V270,Activos!$U$6:$U$1015,0)),$AH$22:$AH$25,0),FALSE),IFERROR(MATCH(INDEX($E$5:$E269,MATCH($V270,$V$5:$V269,0)),$AH$22:$AH$25,0),FALSE)))</f>
        <v>0</v>
      </c>
      <c r="S270" s="48" t="b">
        <f>OR(IFERROR(MATCH($V270,Activos!$U$6:$U$1015,0),FALSE),IFERROR(MATCH($V270,$V$5:$V269,0),FALSE))</f>
        <v>1</v>
      </c>
      <c r="T270" s="48" t="str">
        <f t="shared" si="18"/>
        <v/>
      </c>
      <c r="U270" s="48" t="str">
        <f>IF(AND(ISERROR(MATCH($V270,Activos!$U$6:$U$1015,0)),ISERROR(MATCH($V270,$U$5:$U269,0))),$V270,"")</f>
        <v/>
      </c>
      <c r="V270" s="48" t="str">
        <f t="shared" si="19"/>
        <v/>
      </c>
      <c r="W270" s="48" t="b">
        <f>IF(OR(COUNTBLANK($E270),COUNTBLANK($V270)),FALSE,IF(ISERROR(MATCH($V270,Activos!$U$6:$U$1015,0)),FALSE,IF(ISERROR(MATCH(INDEX(Activos!$C$6:$C$1015,MATCH($V270,Activos!$U$6:$U$1015,0)),$AH$22:$AH$25,0)),ISERROR(MATCH($E270,$AH$26:$AH$31,0)),ISERROR(MATCH($E270,$AH$22:$AH$25,0)))))</f>
        <v>0</v>
      </c>
      <c r="X270" s="48" t="b">
        <f>IF(OR(COUNTBLANK($E270),COUNTBLANK($V270)),FALSE,IF(ISERROR(MATCH($V270,V$5:$V269,0)),FALSE,IF(ISERROR(MATCH(INDEX($E$6:$E$1015,MATCH($V270,$V$6:$V$1015,0)),$AH$22:$AH$25,0)),ISERROR(MATCH($E270,$AH$26:$AH$31,0)),ISERROR(MATCH($E270,$AH$22:$AH$25,0)))))</f>
        <v>0</v>
      </c>
      <c r="Y270" s="48" t="b">
        <f t="shared" si="20"/>
        <v>0</v>
      </c>
    </row>
    <row r="271" spans="1:25" ht="15.95" customHeight="1" x14ac:dyDescent="0.2">
      <c r="A271" s="1">
        <f t="shared" si="21"/>
        <v>266</v>
      </c>
      <c r="B271" s="255"/>
      <c r="C271" s="53"/>
      <c r="D271" s="86"/>
      <c r="E271" s="42" t="str">
        <f>IF(COUNTBLANK($V271),"",IF($U271&lt;&gt;"","Ingresar Categoria!",IFERROR(INDEX(Activos!$C$6:$C$1015,MATCH($V271,Activos!$U$6:$U$1015,0)),IFERROR(INDEX($E$5:$E270,MATCH($V271,$U$5:$U270,0)),""))))</f>
        <v/>
      </c>
      <c r="F271" s="52"/>
      <c r="G271" s="51"/>
      <c r="H271" s="44"/>
      <c r="I271" s="53"/>
      <c r="J271" s="46"/>
      <c r="K271" s="46"/>
      <c r="L271" s="54"/>
      <c r="M271" s="54"/>
      <c r="N271" s="306" t="str">
        <f>IF(COUNTBLANK($V271),"",IFERROR(INDEX(Activos!$E$6:$E$1015,MATCH($V271,Activos!$U$6:$U$1015,0)),IFERROR(INDEX($N$5:$N270,MATCH($V271,$U$5:$U270,0)),"")))</f>
        <v/>
      </c>
      <c r="O271" s="256"/>
      <c r="P271" s="251"/>
      <c r="Q271" s="55">
        <v>0</v>
      </c>
      <c r="R271" s="48" t="b">
        <f>IF(COUNTBLANK($V271),FALSE,OR(IFERROR(MATCH(INDEX(Activos!$C$6:$C$1015,MATCH($V271,Activos!$U$6:$U$1015,0)),$AH$22:$AH$25,0),FALSE),IFERROR(MATCH(INDEX($E$5:$E270,MATCH($V271,$V$5:$V270,0)),$AH$22:$AH$25,0),FALSE)))</f>
        <v>0</v>
      </c>
      <c r="S271" s="48" t="b">
        <f>OR(IFERROR(MATCH($V271,Activos!$U$6:$U$1015,0),FALSE),IFERROR(MATCH($V271,$V$5:$V270,0),FALSE))</f>
        <v>1</v>
      </c>
      <c r="T271" s="48" t="str">
        <f t="shared" si="18"/>
        <v/>
      </c>
      <c r="U271" s="48" t="str">
        <f>IF(AND(ISERROR(MATCH($V271,Activos!$U$6:$U$1015,0)),ISERROR(MATCH($V271,$U$5:$U270,0))),$V271,"")</f>
        <v/>
      </c>
      <c r="V271" s="48" t="str">
        <f t="shared" si="19"/>
        <v/>
      </c>
      <c r="W271" s="48" t="b">
        <f>IF(OR(COUNTBLANK($E271),COUNTBLANK($V271)),FALSE,IF(ISERROR(MATCH($V271,Activos!$U$6:$U$1015,0)),FALSE,IF(ISERROR(MATCH(INDEX(Activos!$C$6:$C$1015,MATCH($V271,Activos!$U$6:$U$1015,0)),$AH$22:$AH$25,0)),ISERROR(MATCH($E271,$AH$26:$AH$31,0)),ISERROR(MATCH($E271,$AH$22:$AH$25,0)))))</f>
        <v>0</v>
      </c>
      <c r="X271" s="48" t="b">
        <f>IF(OR(COUNTBLANK($E271),COUNTBLANK($V271)),FALSE,IF(ISERROR(MATCH($V271,V$5:$V270,0)),FALSE,IF(ISERROR(MATCH(INDEX($E$6:$E$1015,MATCH($V271,$V$6:$V$1015,0)),$AH$22:$AH$25,0)),ISERROR(MATCH($E271,$AH$26:$AH$31,0)),ISERROR(MATCH($E271,$AH$22:$AH$25,0)))))</f>
        <v>0</v>
      </c>
      <c r="Y271" s="48" t="b">
        <f t="shared" si="20"/>
        <v>0</v>
      </c>
    </row>
    <row r="272" spans="1:25" ht="15.95" customHeight="1" x14ac:dyDescent="0.2">
      <c r="A272" s="1">
        <f t="shared" si="21"/>
        <v>267</v>
      </c>
      <c r="B272" s="255"/>
      <c r="C272" s="53"/>
      <c r="D272" s="86"/>
      <c r="E272" s="42" t="str">
        <f>IF(COUNTBLANK($V272),"",IF($U272&lt;&gt;"","Ingresar Categoria!",IFERROR(INDEX(Activos!$C$6:$C$1015,MATCH($V272,Activos!$U$6:$U$1015,0)),IFERROR(INDEX($E$5:$E271,MATCH($V272,$U$5:$U271,0)),""))))</f>
        <v/>
      </c>
      <c r="F272" s="52"/>
      <c r="G272" s="51"/>
      <c r="H272" s="44"/>
      <c r="I272" s="53"/>
      <c r="J272" s="46"/>
      <c r="K272" s="46"/>
      <c r="L272" s="54"/>
      <c r="M272" s="54"/>
      <c r="N272" s="306" t="str">
        <f>IF(COUNTBLANK($V272),"",IFERROR(INDEX(Activos!$E$6:$E$1015,MATCH($V272,Activos!$U$6:$U$1015,0)),IFERROR(INDEX($N$5:$N271,MATCH($V272,$U$5:$U271,0)),"")))</f>
        <v/>
      </c>
      <c r="O272" s="260"/>
      <c r="P272" s="251"/>
      <c r="Q272" s="55">
        <v>0</v>
      </c>
      <c r="R272" s="48" t="b">
        <f>IF(COUNTBLANK($V272),FALSE,OR(IFERROR(MATCH(INDEX(Activos!$C$6:$C$1015,MATCH($V272,Activos!$U$6:$U$1015,0)),$AH$22:$AH$25,0),FALSE),IFERROR(MATCH(INDEX($E$5:$E271,MATCH($V272,$V$5:$V271,0)),$AH$22:$AH$25,0),FALSE)))</f>
        <v>0</v>
      </c>
      <c r="S272" s="48" t="b">
        <f>OR(IFERROR(MATCH($V272,Activos!$U$6:$U$1015,0),FALSE),IFERROR(MATCH($V272,$V$5:$V271,0),FALSE))</f>
        <v>1</v>
      </c>
      <c r="T272" s="48" t="str">
        <f t="shared" si="18"/>
        <v/>
      </c>
      <c r="U272" s="48" t="str">
        <f>IF(AND(ISERROR(MATCH($V272,Activos!$U$6:$U$1015,0)),ISERROR(MATCH($V272,$U$5:$U271,0))),$V272,"")</f>
        <v/>
      </c>
      <c r="V272" s="48" t="str">
        <f t="shared" si="19"/>
        <v/>
      </c>
      <c r="W272" s="48" t="b">
        <f>IF(OR(COUNTBLANK($E272),COUNTBLANK($V272)),FALSE,IF(ISERROR(MATCH($V272,Activos!$U$6:$U$1015,0)),FALSE,IF(ISERROR(MATCH(INDEX(Activos!$C$6:$C$1015,MATCH($V272,Activos!$U$6:$U$1015,0)),$AH$22:$AH$25,0)),ISERROR(MATCH($E272,$AH$26:$AH$31,0)),ISERROR(MATCH($E272,$AH$22:$AH$25,0)))))</f>
        <v>0</v>
      </c>
      <c r="X272" s="48" t="b">
        <f>IF(OR(COUNTBLANK($E272),COUNTBLANK($V272)),FALSE,IF(ISERROR(MATCH($V272,V$5:$V271,0)),FALSE,IF(ISERROR(MATCH(INDEX($E$6:$E$1015,MATCH($V272,$V$6:$V$1015,0)),$AH$22:$AH$25,0)),ISERROR(MATCH($E272,$AH$26:$AH$31,0)),ISERROR(MATCH($E272,$AH$22:$AH$25,0)))))</f>
        <v>0</v>
      </c>
      <c r="Y272" s="48" t="b">
        <f t="shared" si="20"/>
        <v>0</v>
      </c>
    </row>
    <row r="273" spans="1:25" ht="15.95" customHeight="1" x14ac:dyDescent="0.2">
      <c r="A273" s="1">
        <f t="shared" si="21"/>
        <v>268</v>
      </c>
      <c r="B273" s="255"/>
      <c r="C273" s="53"/>
      <c r="D273" s="86"/>
      <c r="E273" s="42" t="str">
        <f>IF(COUNTBLANK($V273),"",IF($U273&lt;&gt;"","Ingresar Categoria!",IFERROR(INDEX(Activos!$C$6:$C$1015,MATCH($V273,Activos!$U$6:$U$1015,0)),IFERROR(INDEX($E$5:$E272,MATCH($V273,$U$5:$U272,0)),""))))</f>
        <v/>
      </c>
      <c r="F273" s="52"/>
      <c r="G273" s="51"/>
      <c r="H273" s="44"/>
      <c r="I273" s="53"/>
      <c r="J273" s="46"/>
      <c r="K273" s="46"/>
      <c r="L273" s="54"/>
      <c r="M273" s="54"/>
      <c r="N273" s="306" t="str">
        <f>IF(COUNTBLANK($V273),"",IFERROR(INDEX(Activos!$E$6:$E$1015,MATCH($V273,Activos!$U$6:$U$1015,0)),IFERROR(INDEX($N$5:$N272,MATCH($V273,$U$5:$U272,0)),"")))</f>
        <v/>
      </c>
      <c r="O273" s="256"/>
      <c r="P273" s="251"/>
      <c r="Q273" s="55">
        <v>0</v>
      </c>
      <c r="R273" s="48" t="b">
        <f>IF(COUNTBLANK($V273),FALSE,OR(IFERROR(MATCH(INDEX(Activos!$C$6:$C$1015,MATCH($V273,Activos!$U$6:$U$1015,0)),$AH$22:$AH$25,0),FALSE),IFERROR(MATCH(INDEX($E$5:$E272,MATCH($V273,$V$5:$V272,0)),$AH$22:$AH$25,0),FALSE)))</f>
        <v>0</v>
      </c>
      <c r="S273" s="48" t="b">
        <f>OR(IFERROR(MATCH($V273,Activos!$U$6:$U$1015,0),FALSE),IFERROR(MATCH($V273,$V$5:$V272,0),FALSE))</f>
        <v>1</v>
      </c>
      <c r="T273" s="48" t="str">
        <f t="shared" si="18"/>
        <v/>
      </c>
      <c r="U273" s="48" t="str">
        <f>IF(AND(ISERROR(MATCH($V273,Activos!$U$6:$U$1015,0)),ISERROR(MATCH($V273,$U$5:$U272,0))),$V273,"")</f>
        <v/>
      </c>
      <c r="V273" s="48" t="str">
        <f t="shared" si="19"/>
        <v/>
      </c>
      <c r="W273" s="48" t="b">
        <f>IF(OR(COUNTBLANK($E273),COUNTBLANK($V273)),FALSE,IF(ISERROR(MATCH($V273,Activos!$U$6:$U$1015,0)),FALSE,IF(ISERROR(MATCH(INDEX(Activos!$C$6:$C$1015,MATCH($V273,Activos!$U$6:$U$1015,0)),$AH$22:$AH$25,0)),ISERROR(MATCH($E273,$AH$26:$AH$31,0)),ISERROR(MATCH($E273,$AH$22:$AH$25,0)))))</f>
        <v>0</v>
      </c>
      <c r="X273" s="48" t="b">
        <f>IF(OR(COUNTBLANK($E273),COUNTBLANK($V273)),FALSE,IF(ISERROR(MATCH($V273,V$5:$V272,0)),FALSE,IF(ISERROR(MATCH(INDEX($E$6:$E$1015,MATCH($V273,$V$6:$V$1015,0)),$AH$22:$AH$25,0)),ISERROR(MATCH($E273,$AH$26:$AH$31,0)),ISERROR(MATCH($E273,$AH$22:$AH$25,0)))))</f>
        <v>0</v>
      </c>
      <c r="Y273" s="48" t="b">
        <f t="shared" si="20"/>
        <v>0</v>
      </c>
    </row>
    <row r="274" spans="1:25" ht="15.95" customHeight="1" x14ac:dyDescent="0.2">
      <c r="A274" s="1">
        <f t="shared" si="21"/>
        <v>269</v>
      </c>
      <c r="B274" s="255"/>
      <c r="C274" s="53"/>
      <c r="D274" s="86"/>
      <c r="E274" s="42" t="str">
        <f>IF(COUNTBLANK($V274),"",IF($U274&lt;&gt;"","Ingresar Categoria!",IFERROR(INDEX(Activos!$C$6:$C$1015,MATCH($V274,Activos!$U$6:$U$1015,0)),IFERROR(INDEX($E$5:$E273,MATCH($V274,$U$5:$U273,0)),""))))</f>
        <v/>
      </c>
      <c r="F274" s="52"/>
      <c r="G274" s="51"/>
      <c r="H274" s="44"/>
      <c r="I274" s="53"/>
      <c r="J274" s="46"/>
      <c r="K274" s="46"/>
      <c r="L274" s="54"/>
      <c r="M274" s="54"/>
      <c r="N274" s="306" t="str">
        <f>IF(COUNTBLANK($V274),"",IFERROR(INDEX(Activos!$E$6:$E$1015,MATCH($V274,Activos!$U$6:$U$1015,0)),IFERROR(INDEX($N$5:$N273,MATCH($V274,$U$5:$U273,0)),"")))</f>
        <v/>
      </c>
      <c r="O274" s="256"/>
      <c r="P274" s="251"/>
      <c r="Q274" s="55">
        <v>0</v>
      </c>
      <c r="R274" s="48" t="b">
        <f>IF(COUNTBLANK($V274),FALSE,OR(IFERROR(MATCH(INDEX(Activos!$C$6:$C$1015,MATCH($V274,Activos!$U$6:$U$1015,0)),$AH$22:$AH$25,0),FALSE),IFERROR(MATCH(INDEX($E$5:$E273,MATCH($V274,$V$5:$V273,0)),$AH$22:$AH$25,0),FALSE)))</f>
        <v>0</v>
      </c>
      <c r="S274" s="48" t="b">
        <f>OR(IFERROR(MATCH($V274,Activos!$U$6:$U$1015,0),FALSE),IFERROR(MATCH($V274,$V$5:$V273,0),FALSE))</f>
        <v>1</v>
      </c>
      <c r="T274" s="48" t="str">
        <f t="shared" si="18"/>
        <v/>
      </c>
      <c r="U274" s="48" t="str">
        <f>IF(AND(ISERROR(MATCH($V274,Activos!$U$6:$U$1015,0)),ISERROR(MATCH($V274,$U$5:$U273,0))),$V274,"")</f>
        <v/>
      </c>
      <c r="V274" s="48" t="str">
        <f t="shared" si="19"/>
        <v/>
      </c>
      <c r="W274" s="48" t="b">
        <f>IF(OR(COUNTBLANK($E274),COUNTBLANK($V274)),FALSE,IF(ISERROR(MATCH($V274,Activos!$U$6:$U$1015,0)),FALSE,IF(ISERROR(MATCH(INDEX(Activos!$C$6:$C$1015,MATCH($V274,Activos!$U$6:$U$1015,0)),$AH$22:$AH$25,0)),ISERROR(MATCH($E274,$AH$26:$AH$31,0)),ISERROR(MATCH($E274,$AH$22:$AH$25,0)))))</f>
        <v>0</v>
      </c>
      <c r="X274" s="48" t="b">
        <f>IF(OR(COUNTBLANK($E274),COUNTBLANK($V274)),FALSE,IF(ISERROR(MATCH($V274,V$5:$V273,0)),FALSE,IF(ISERROR(MATCH(INDEX($E$6:$E$1015,MATCH($V274,$V$6:$V$1015,0)),$AH$22:$AH$25,0)),ISERROR(MATCH($E274,$AH$26:$AH$31,0)),ISERROR(MATCH($E274,$AH$22:$AH$25,0)))))</f>
        <v>0</v>
      </c>
      <c r="Y274" s="48" t="b">
        <f t="shared" si="20"/>
        <v>0</v>
      </c>
    </row>
    <row r="275" spans="1:25" ht="15.95" customHeight="1" x14ac:dyDescent="0.2">
      <c r="A275" s="1">
        <f t="shared" si="21"/>
        <v>270</v>
      </c>
      <c r="B275" s="255"/>
      <c r="C275" s="53"/>
      <c r="D275" s="86"/>
      <c r="E275" s="42" t="str">
        <f>IF(COUNTBLANK($V275),"",IF($U275&lt;&gt;"","Ingresar Categoria!",IFERROR(INDEX(Activos!$C$6:$C$1015,MATCH($V275,Activos!$U$6:$U$1015,0)),IFERROR(INDEX($E$5:$E274,MATCH($V275,$U$5:$U274,0)),""))))</f>
        <v/>
      </c>
      <c r="F275" s="52"/>
      <c r="G275" s="51"/>
      <c r="H275" s="44"/>
      <c r="I275" s="53"/>
      <c r="J275" s="46"/>
      <c r="K275" s="46"/>
      <c r="L275" s="54"/>
      <c r="M275" s="54"/>
      <c r="N275" s="306" t="str">
        <f>IF(COUNTBLANK($V275),"",IFERROR(INDEX(Activos!$E$6:$E$1015,MATCH($V275,Activos!$U$6:$U$1015,0)),IFERROR(INDEX($N$5:$N274,MATCH($V275,$U$5:$U274,0)),"")))</f>
        <v/>
      </c>
      <c r="O275" s="260"/>
      <c r="P275" s="251"/>
      <c r="Q275" s="55">
        <v>0</v>
      </c>
      <c r="R275" s="48" t="b">
        <f>IF(COUNTBLANK($V275),FALSE,OR(IFERROR(MATCH(INDEX(Activos!$C$6:$C$1015,MATCH($V275,Activos!$U$6:$U$1015,0)),$AH$22:$AH$25,0),FALSE),IFERROR(MATCH(INDEX($E$5:$E274,MATCH($V275,$V$5:$V274,0)),$AH$22:$AH$25,0),FALSE)))</f>
        <v>0</v>
      </c>
      <c r="S275" s="48" t="b">
        <f>OR(IFERROR(MATCH($V275,Activos!$U$6:$U$1015,0),FALSE),IFERROR(MATCH($V275,$V$5:$V274,0),FALSE))</f>
        <v>1</v>
      </c>
      <c r="T275" s="48" t="str">
        <f t="shared" si="18"/>
        <v/>
      </c>
      <c r="U275" s="48" t="str">
        <f>IF(AND(ISERROR(MATCH($V275,Activos!$U$6:$U$1015,0)),ISERROR(MATCH($V275,$U$5:$U274,0))),$V275,"")</f>
        <v/>
      </c>
      <c r="V275" s="48" t="str">
        <f t="shared" si="19"/>
        <v/>
      </c>
      <c r="W275" s="48" t="b">
        <f>IF(OR(COUNTBLANK($E275),COUNTBLANK($V275)),FALSE,IF(ISERROR(MATCH($V275,Activos!$U$6:$U$1015,0)),FALSE,IF(ISERROR(MATCH(INDEX(Activos!$C$6:$C$1015,MATCH($V275,Activos!$U$6:$U$1015,0)),$AH$22:$AH$25,0)),ISERROR(MATCH($E275,$AH$26:$AH$31,0)),ISERROR(MATCH($E275,$AH$22:$AH$25,0)))))</f>
        <v>0</v>
      </c>
      <c r="X275" s="48" t="b">
        <f>IF(OR(COUNTBLANK($E275),COUNTBLANK($V275)),FALSE,IF(ISERROR(MATCH($V275,V$5:$V274,0)),FALSE,IF(ISERROR(MATCH(INDEX($E$6:$E$1015,MATCH($V275,$V$6:$V$1015,0)),$AH$22:$AH$25,0)),ISERROR(MATCH($E275,$AH$26:$AH$31,0)),ISERROR(MATCH($E275,$AH$22:$AH$25,0)))))</f>
        <v>0</v>
      </c>
      <c r="Y275" s="48" t="b">
        <f t="shared" si="20"/>
        <v>0</v>
      </c>
    </row>
    <row r="276" spans="1:25" ht="15.95" customHeight="1" x14ac:dyDescent="0.2">
      <c r="A276" s="1">
        <f t="shared" si="21"/>
        <v>271</v>
      </c>
      <c r="B276" s="255"/>
      <c r="C276" s="53"/>
      <c r="D276" s="86"/>
      <c r="E276" s="42" t="str">
        <f>IF(COUNTBLANK($V276),"",IF($U276&lt;&gt;"","Ingresar Categoria!",IFERROR(INDEX(Activos!$C$6:$C$1015,MATCH($V276,Activos!$U$6:$U$1015,0)),IFERROR(INDEX($E$5:$E275,MATCH($V276,$U$5:$U275,0)),""))))</f>
        <v/>
      </c>
      <c r="F276" s="52"/>
      <c r="G276" s="51"/>
      <c r="H276" s="44"/>
      <c r="I276" s="53"/>
      <c r="J276" s="46"/>
      <c r="K276" s="46"/>
      <c r="L276" s="54"/>
      <c r="M276" s="54"/>
      <c r="N276" s="306" t="str">
        <f>IF(COUNTBLANK($V276),"",IFERROR(INDEX(Activos!$E$6:$E$1015,MATCH($V276,Activos!$U$6:$U$1015,0)),IFERROR(INDEX($N$5:$N275,MATCH($V276,$U$5:$U275,0)),"")))</f>
        <v/>
      </c>
      <c r="O276" s="256"/>
      <c r="P276" s="251"/>
      <c r="Q276" s="55">
        <v>0</v>
      </c>
      <c r="R276" s="48" t="b">
        <f>IF(COUNTBLANK($V276),FALSE,OR(IFERROR(MATCH(INDEX(Activos!$C$6:$C$1015,MATCH($V276,Activos!$U$6:$U$1015,0)),$AH$22:$AH$25,0),FALSE),IFERROR(MATCH(INDEX($E$5:$E275,MATCH($V276,$V$5:$V275,0)),$AH$22:$AH$25,0),FALSE)))</f>
        <v>0</v>
      </c>
      <c r="S276" s="48" t="b">
        <f>OR(IFERROR(MATCH($V276,Activos!$U$6:$U$1015,0),FALSE),IFERROR(MATCH($V276,$V$5:$V275,0),FALSE))</f>
        <v>1</v>
      </c>
      <c r="T276" s="48" t="str">
        <f t="shared" si="18"/>
        <v/>
      </c>
      <c r="U276" s="48" t="str">
        <f>IF(AND(ISERROR(MATCH($V276,Activos!$U$6:$U$1015,0)),ISERROR(MATCH($V276,$U$5:$U275,0))),$V276,"")</f>
        <v/>
      </c>
      <c r="V276" s="48" t="str">
        <f t="shared" si="19"/>
        <v/>
      </c>
      <c r="W276" s="48" t="b">
        <f>IF(OR(COUNTBLANK($E276),COUNTBLANK($V276)),FALSE,IF(ISERROR(MATCH($V276,Activos!$U$6:$U$1015,0)),FALSE,IF(ISERROR(MATCH(INDEX(Activos!$C$6:$C$1015,MATCH($V276,Activos!$U$6:$U$1015,0)),$AH$22:$AH$25,0)),ISERROR(MATCH($E276,$AH$26:$AH$31,0)),ISERROR(MATCH($E276,$AH$22:$AH$25,0)))))</f>
        <v>0</v>
      </c>
      <c r="X276" s="48" t="b">
        <f>IF(OR(COUNTBLANK($E276),COUNTBLANK($V276)),FALSE,IF(ISERROR(MATCH($V276,V$5:$V275,0)),FALSE,IF(ISERROR(MATCH(INDEX($E$6:$E$1015,MATCH($V276,$V$6:$V$1015,0)),$AH$22:$AH$25,0)),ISERROR(MATCH($E276,$AH$26:$AH$31,0)),ISERROR(MATCH($E276,$AH$22:$AH$25,0)))))</f>
        <v>0</v>
      </c>
      <c r="Y276" s="48" t="b">
        <f t="shared" si="20"/>
        <v>0</v>
      </c>
    </row>
    <row r="277" spans="1:25" ht="15.95" customHeight="1" x14ac:dyDescent="0.2">
      <c r="A277" s="1">
        <f t="shared" si="21"/>
        <v>272</v>
      </c>
      <c r="B277" s="255"/>
      <c r="C277" s="53"/>
      <c r="D277" s="86"/>
      <c r="E277" s="42" t="str">
        <f>IF(COUNTBLANK($V277),"",IF($U277&lt;&gt;"","Ingresar Categoria!",IFERROR(INDEX(Activos!$C$6:$C$1015,MATCH($V277,Activos!$U$6:$U$1015,0)),IFERROR(INDEX($E$5:$E276,MATCH($V277,$U$5:$U276,0)),""))))</f>
        <v/>
      </c>
      <c r="F277" s="52"/>
      <c r="G277" s="51"/>
      <c r="H277" s="44"/>
      <c r="I277" s="53"/>
      <c r="J277" s="46"/>
      <c r="K277" s="46"/>
      <c r="L277" s="54"/>
      <c r="M277" s="54"/>
      <c r="N277" s="306" t="str">
        <f>IF(COUNTBLANK($V277),"",IFERROR(INDEX(Activos!$E$6:$E$1015,MATCH($V277,Activos!$U$6:$U$1015,0)),IFERROR(INDEX($N$5:$N276,MATCH($V277,$U$5:$U276,0)),"")))</f>
        <v/>
      </c>
      <c r="O277" s="256"/>
      <c r="P277" s="251"/>
      <c r="Q277" s="55">
        <v>0</v>
      </c>
      <c r="R277" s="48" t="b">
        <f>IF(COUNTBLANK($V277),FALSE,OR(IFERROR(MATCH(INDEX(Activos!$C$6:$C$1015,MATCH($V277,Activos!$U$6:$U$1015,0)),$AH$22:$AH$25,0),FALSE),IFERROR(MATCH(INDEX($E$5:$E276,MATCH($V277,$V$5:$V276,0)),$AH$22:$AH$25,0),FALSE)))</f>
        <v>0</v>
      </c>
      <c r="S277" s="48" t="b">
        <f>OR(IFERROR(MATCH($V277,Activos!$U$6:$U$1015,0),FALSE),IFERROR(MATCH($V277,$V$5:$V276,0),FALSE))</f>
        <v>1</v>
      </c>
      <c r="T277" s="48" t="str">
        <f t="shared" si="18"/>
        <v/>
      </c>
      <c r="U277" s="48" t="str">
        <f>IF(AND(ISERROR(MATCH($V277,Activos!$U$6:$U$1015,0)),ISERROR(MATCH($V277,$U$5:$U276,0))),$V277,"")</f>
        <v/>
      </c>
      <c r="V277" s="48" t="str">
        <f t="shared" si="19"/>
        <v/>
      </c>
      <c r="W277" s="48" t="b">
        <f>IF(OR(COUNTBLANK($E277),COUNTBLANK($V277)),FALSE,IF(ISERROR(MATCH($V277,Activos!$U$6:$U$1015,0)),FALSE,IF(ISERROR(MATCH(INDEX(Activos!$C$6:$C$1015,MATCH($V277,Activos!$U$6:$U$1015,0)),$AH$22:$AH$25,0)),ISERROR(MATCH($E277,$AH$26:$AH$31,0)),ISERROR(MATCH($E277,$AH$22:$AH$25,0)))))</f>
        <v>0</v>
      </c>
      <c r="X277" s="48" t="b">
        <f>IF(OR(COUNTBLANK($E277),COUNTBLANK($V277)),FALSE,IF(ISERROR(MATCH($V277,V$5:$V276,0)),FALSE,IF(ISERROR(MATCH(INDEX($E$6:$E$1015,MATCH($V277,$V$6:$V$1015,0)),$AH$22:$AH$25,0)),ISERROR(MATCH($E277,$AH$26:$AH$31,0)),ISERROR(MATCH($E277,$AH$22:$AH$25,0)))))</f>
        <v>0</v>
      </c>
      <c r="Y277" s="48" t="b">
        <f t="shared" si="20"/>
        <v>0</v>
      </c>
    </row>
    <row r="278" spans="1:25" ht="15.95" customHeight="1" x14ac:dyDescent="0.2">
      <c r="A278" s="1">
        <f t="shared" si="21"/>
        <v>273</v>
      </c>
      <c r="B278" s="255"/>
      <c r="C278" s="53"/>
      <c r="D278" s="86"/>
      <c r="E278" s="42" t="str">
        <f>IF(COUNTBLANK($V278),"",IF($U278&lt;&gt;"","Ingresar Categoria!",IFERROR(INDEX(Activos!$C$6:$C$1015,MATCH($V278,Activos!$U$6:$U$1015,0)),IFERROR(INDEX($E$5:$E277,MATCH($V278,$U$5:$U277,0)),""))))</f>
        <v/>
      </c>
      <c r="F278" s="52"/>
      <c r="G278" s="51"/>
      <c r="H278" s="44"/>
      <c r="I278" s="53"/>
      <c r="J278" s="46"/>
      <c r="K278" s="46"/>
      <c r="L278" s="54"/>
      <c r="M278" s="54"/>
      <c r="N278" s="306" t="str">
        <f>IF(COUNTBLANK($V278),"",IFERROR(INDEX(Activos!$E$6:$E$1015,MATCH($V278,Activos!$U$6:$U$1015,0)),IFERROR(INDEX($N$5:$N277,MATCH($V278,$U$5:$U277,0)),"")))</f>
        <v/>
      </c>
      <c r="O278" s="256"/>
      <c r="P278" s="251"/>
      <c r="Q278" s="55">
        <v>0</v>
      </c>
      <c r="R278" s="48" t="b">
        <f>IF(COUNTBLANK($V278),FALSE,OR(IFERROR(MATCH(INDEX(Activos!$C$6:$C$1015,MATCH($V278,Activos!$U$6:$U$1015,0)),$AH$22:$AH$25,0),FALSE),IFERROR(MATCH(INDEX($E$5:$E277,MATCH($V278,$V$5:$V277,0)),$AH$22:$AH$25,0),FALSE)))</f>
        <v>0</v>
      </c>
      <c r="S278" s="48" t="b">
        <f>OR(IFERROR(MATCH($V278,Activos!$U$6:$U$1015,0),FALSE),IFERROR(MATCH($V278,$V$5:$V277,0),FALSE))</f>
        <v>1</v>
      </c>
      <c r="T278" s="48" t="str">
        <f t="shared" si="18"/>
        <v/>
      </c>
      <c r="U278" s="48" t="str">
        <f>IF(AND(ISERROR(MATCH($V278,Activos!$U$6:$U$1015,0)),ISERROR(MATCH($V278,$U$5:$U277,0))),$V278,"")</f>
        <v/>
      </c>
      <c r="V278" s="48" t="str">
        <f t="shared" si="19"/>
        <v/>
      </c>
      <c r="W278" s="48" t="b">
        <f>IF(OR(COUNTBLANK($E278),COUNTBLANK($V278)),FALSE,IF(ISERROR(MATCH($V278,Activos!$U$6:$U$1015,0)),FALSE,IF(ISERROR(MATCH(INDEX(Activos!$C$6:$C$1015,MATCH($V278,Activos!$U$6:$U$1015,0)),$AH$22:$AH$25,0)),ISERROR(MATCH($E278,$AH$26:$AH$31,0)),ISERROR(MATCH($E278,$AH$22:$AH$25,0)))))</f>
        <v>0</v>
      </c>
      <c r="X278" s="48" t="b">
        <f>IF(OR(COUNTBLANK($E278),COUNTBLANK($V278)),FALSE,IF(ISERROR(MATCH($V278,V$5:$V277,0)),FALSE,IF(ISERROR(MATCH(INDEX($E$6:$E$1015,MATCH($V278,$V$6:$V$1015,0)),$AH$22:$AH$25,0)),ISERROR(MATCH($E278,$AH$26:$AH$31,0)),ISERROR(MATCH($E278,$AH$22:$AH$25,0)))))</f>
        <v>0</v>
      </c>
      <c r="Y278" s="48" t="b">
        <f t="shared" si="20"/>
        <v>0</v>
      </c>
    </row>
    <row r="279" spans="1:25" ht="15.95" customHeight="1" x14ac:dyDescent="0.2">
      <c r="A279" s="1">
        <f t="shared" si="21"/>
        <v>274</v>
      </c>
      <c r="B279" s="255"/>
      <c r="C279" s="53"/>
      <c r="D279" s="86"/>
      <c r="E279" s="42" t="str">
        <f>IF(COUNTBLANK($V279),"",IF($U279&lt;&gt;"","Ingresar Categoria!",IFERROR(INDEX(Activos!$C$6:$C$1015,MATCH($V279,Activos!$U$6:$U$1015,0)),IFERROR(INDEX($E$5:$E278,MATCH($V279,$U$5:$U278,0)),""))))</f>
        <v/>
      </c>
      <c r="F279" s="52"/>
      <c r="G279" s="51"/>
      <c r="H279" s="44"/>
      <c r="I279" s="53"/>
      <c r="J279" s="46"/>
      <c r="K279" s="46"/>
      <c r="L279" s="54"/>
      <c r="M279" s="54"/>
      <c r="N279" s="306" t="str">
        <f>IF(COUNTBLANK($V279),"",IFERROR(INDEX(Activos!$E$6:$E$1015,MATCH($V279,Activos!$U$6:$U$1015,0)),IFERROR(INDEX($N$5:$N278,MATCH($V279,$U$5:$U278,0)),"")))</f>
        <v/>
      </c>
      <c r="O279" s="256"/>
      <c r="P279" s="251"/>
      <c r="Q279" s="55">
        <v>0</v>
      </c>
      <c r="R279" s="48" t="b">
        <f>IF(COUNTBLANK($V279),FALSE,OR(IFERROR(MATCH(INDEX(Activos!$C$6:$C$1015,MATCH($V279,Activos!$U$6:$U$1015,0)),$AH$22:$AH$25,0),FALSE),IFERROR(MATCH(INDEX($E$5:$E278,MATCH($V279,$V$5:$V278,0)),$AH$22:$AH$25,0),FALSE)))</f>
        <v>0</v>
      </c>
      <c r="S279" s="48" t="b">
        <f>OR(IFERROR(MATCH($V279,Activos!$U$6:$U$1015,0),FALSE),IFERROR(MATCH($V279,$V$5:$V278,0),FALSE))</f>
        <v>1</v>
      </c>
      <c r="T279" s="48" t="str">
        <f t="shared" si="18"/>
        <v/>
      </c>
      <c r="U279" s="48" t="str">
        <f>IF(AND(ISERROR(MATCH($V279,Activos!$U$6:$U$1015,0)),ISERROR(MATCH($V279,$U$5:$U278,0))),$V279,"")</f>
        <v/>
      </c>
      <c r="V279" s="48" t="str">
        <f t="shared" si="19"/>
        <v/>
      </c>
      <c r="W279" s="48" t="b">
        <f>IF(OR(COUNTBLANK($E279),COUNTBLANK($V279)),FALSE,IF(ISERROR(MATCH($V279,Activos!$U$6:$U$1015,0)),FALSE,IF(ISERROR(MATCH(INDEX(Activos!$C$6:$C$1015,MATCH($V279,Activos!$U$6:$U$1015,0)),$AH$22:$AH$25,0)),ISERROR(MATCH($E279,$AH$26:$AH$31,0)),ISERROR(MATCH($E279,$AH$22:$AH$25,0)))))</f>
        <v>0</v>
      </c>
      <c r="X279" s="48" t="b">
        <f>IF(OR(COUNTBLANK($E279),COUNTBLANK($V279)),FALSE,IF(ISERROR(MATCH($V279,V$5:$V278,0)),FALSE,IF(ISERROR(MATCH(INDEX($E$6:$E$1015,MATCH($V279,$V$6:$V$1015,0)),$AH$22:$AH$25,0)),ISERROR(MATCH($E279,$AH$26:$AH$31,0)),ISERROR(MATCH($E279,$AH$22:$AH$25,0)))))</f>
        <v>0</v>
      </c>
      <c r="Y279" s="48" t="b">
        <f t="shared" si="20"/>
        <v>0</v>
      </c>
    </row>
    <row r="280" spans="1:25" ht="15.95" customHeight="1" x14ac:dyDescent="0.2">
      <c r="A280" s="1">
        <f t="shared" si="21"/>
        <v>275</v>
      </c>
      <c r="B280" s="255"/>
      <c r="C280" s="53"/>
      <c r="D280" s="86"/>
      <c r="E280" s="42" t="str">
        <f>IF(COUNTBLANK($V280),"",IF($U280&lt;&gt;"","Ingresar Categoria!",IFERROR(INDEX(Activos!$C$6:$C$1015,MATCH($V280,Activos!$U$6:$U$1015,0)),IFERROR(INDEX($E$5:$E279,MATCH($V280,$U$5:$U279,0)),""))))</f>
        <v/>
      </c>
      <c r="F280" s="52"/>
      <c r="G280" s="51"/>
      <c r="H280" s="44"/>
      <c r="I280" s="53"/>
      <c r="J280" s="46"/>
      <c r="K280" s="46"/>
      <c r="L280" s="54"/>
      <c r="M280" s="54"/>
      <c r="N280" s="306" t="str">
        <f>IF(COUNTBLANK($V280),"",IFERROR(INDEX(Activos!$E$6:$E$1015,MATCH($V280,Activos!$U$6:$U$1015,0)),IFERROR(INDEX($N$5:$N279,MATCH($V280,$U$5:$U279,0)),"")))</f>
        <v/>
      </c>
      <c r="O280" s="256"/>
      <c r="P280" s="251"/>
      <c r="Q280" s="55">
        <v>0</v>
      </c>
      <c r="R280" s="48" t="b">
        <f>IF(COUNTBLANK($V280),FALSE,OR(IFERROR(MATCH(INDEX(Activos!$C$6:$C$1015,MATCH($V280,Activos!$U$6:$U$1015,0)),$AH$22:$AH$25,0),FALSE),IFERROR(MATCH(INDEX($E$5:$E279,MATCH($V280,$V$5:$V279,0)),$AH$22:$AH$25,0),FALSE)))</f>
        <v>0</v>
      </c>
      <c r="S280" s="48" t="b">
        <f>OR(IFERROR(MATCH($V280,Activos!$U$6:$U$1015,0),FALSE),IFERROR(MATCH($V280,$V$5:$V279,0),FALSE))</f>
        <v>1</v>
      </c>
      <c r="T280" s="48" t="str">
        <f t="shared" si="18"/>
        <v/>
      </c>
      <c r="U280" s="48" t="str">
        <f>IF(AND(ISERROR(MATCH($V280,Activos!$U$6:$U$1015,0)),ISERROR(MATCH($V280,$U$5:$U279,0))),$V280,"")</f>
        <v/>
      </c>
      <c r="V280" s="48" t="str">
        <f t="shared" si="19"/>
        <v/>
      </c>
      <c r="W280" s="48" t="b">
        <f>IF(OR(COUNTBLANK($E280),COUNTBLANK($V280)),FALSE,IF(ISERROR(MATCH($V280,Activos!$U$6:$U$1015,0)),FALSE,IF(ISERROR(MATCH(INDEX(Activos!$C$6:$C$1015,MATCH($V280,Activos!$U$6:$U$1015,0)),$AH$22:$AH$25,0)),ISERROR(MATCH($E280,$AH$26:$AH$31,0)),ISERROR(MATCH($E280,$AH$22:$AH$25,0)))))</f>
        <v>0</v>
      </c>
      <c r="X280" s="48" t="b">
        <f>IF(OR(COUNTBLANK($E280),COUNTBLANK($V280)),FALSE,IF(ISERROR(MATCH($V280,V$5:$V279,0)),FALSE,IF(ISERROR(MATCH(INDEX($E$6:$E$1015,MATCH($V280,$V$6:$V$1015,0)),$AH$22:$AH$25,0)),ISERROR(MATCH($E280,$AH$26:$AH$31,0)),ISERROR(MATCH($E280,$AH$22:$AH$25,0)))))</f>
        <v>0</v>
      </c>
      <c r="Y280" s="48" t="b">
        <f t="shared" si="20"/>
        <v>0</v>
      </c>
    </row>
    <row r="281" spans="1:25" ht="15.95" customHeight="1" x14ac:dyDescent="0.2">
      <c r="A281" s="1">
        <f t="shared" si="21"/>
        <v>276</v>
      </c>
      <c r="B281" s="255"/>
      <c r="C281" s="53"/>
      <c r="D281" s="86"/>
      <c r="E281" s="42" t="str">
        <f>IF(COUNTBLANK($V281),"",IF($U281&lt;&gt;"","Ingresar Categoria!",IFERROR(INDEX(Activos!$C$6:$C$1015,MATCH($V281,Activos!$U$6:$U$1015,0)),IFERROR(INDEX($E$5:$E280,MATCH($V281,$U$5:$U280,0)),""))))</f>
        <v/>
      </c>
      <c r="F281" s="52"/>
      <c r="G281" s="51"/>
      <c r="H281" s="44"/>
      <c r="I281" s="53"/>
      <c r="J281" s="46"/>
      <c r="K281" s="46"/>
      <c r="L281" s="54"/>
      <c r="M281" s="54"/>
      <c r="N281" s="306" t="str">
        <f>IF(COUNTBLANK($V281),"",IFERROR(INDEX(Activos!$E$6:$E$1015,MATCH($V281,Activos!$U$6:$U$1015,0)),IFERROR(INDEX($N$5:$N280,MATCH($V281,$U$5:$U280,0)),"")))</f>
        <v/>
      </c>
      <c r="O281" s="256"/>
      <c r="P281" s="251"/>
      <c r="Q281" s="55">
        <v>0</v>
      </c>
      <c r="R281" s="48" t="b">
        <f>IF(COUNTBLANK($V281),FALSE,OR(IFERROR(MATCH(INDEX(Activos!$C$6:$C$1015,MATCH($V281,Activos!$U$6:$U$1015,0)),$AH$22:$AH$25,0),FALSE),IFERROR(MATCH(INDEX($E$5:$E280,MATCH($V281,$V$5:$V280,0)),$AH$22:$AH$25,0),FALSE)))</f>
        <v>0</v>
      </c>
      <c r="S281" s="48" t="b">
        <f>OR(IFERROR(MATCH($V281,Activos!$U$6:$U$1015,0),FALSE),IFERROR(MATCH($V281,$V$5:$V280,0),FALSE))</f>
        <v>1</v>
      </c>
      <c r="T281" s="48" t="str">
        <f t="shared" si="18"/>
        <v/>
      </c>
      <c r="U281" s="48" t="str">
        <f>IF(AND(ISERROR(MATCH($V281,Activos!$U$6:$U$1015,0)),ISERROR(MATCH($V281,$U$5:$U280,0))),$V281,"")</f>
        <v/>
      </c>
      <c r="V281" s="48" t="str">
        <f t="shared" si="19"/>
        <v/>
      </c>
      <c r="W281" s="48" t="b">
        <f>IF(OR(COUNTBLANK($E281),COUNTBLANK($V281)),FALSE,IF(ISERROR(MATCH($V281,Activos!$U$6:$U$1015,0)),FALSE,IF(ISERROR(MATCH(INDEX(Activos!$C$6:$C$1015,MATCH($V281,Activos!$U$6:$U$1015,0)),$AH$22:$AH$25,0)),ISERROR(MATCH($E281,$AH$26:$AH$31,0)),ISERROR(MATCH($E281,$AH$22:$AH$25,0)))))</f>
        <v>0</v>
      </c>
      <c r="X281" s="48" t="b">
        <f>IF(OR(COUNTBLANK($E281),COUNTBLANK($V281)),FALSE,IF(ISERROR(MATCH($V281,V$5:$V280,0)),FALSE,IF(ISERROR(MATCH(INDEX($E$6:$E$1015,MATCH($V281,$V$6:$V$1015,0)),$AH$22:$AH$25,0)),ISERROR(MATCH($E281,$AH$26:$AH$31,0)),ISERROR(MATCH($E281,$AH$22:$AH$25,0)))))</f>
        <v>0</v>
      </c>
      <c r="Y281" s="48" t="b">
        <f t="shared" si="20"/>
        <v>0</v>
      </c>
    </row>
    <row r="282" spans="1:25" ht="15.95" customHeight="1" x14ac:dyDescent="0.2">
      <c r="A282" s="1">
        <f t="shared" si="21"/>
        <v>277</v>
      </c>
      <c r="B282" s="255"/>
      <c r="C282" s="53"/>
      <c r="D282" s="86"/>
      <c r="E282" s="42" t="str">
        <f>IF(COUNTBLANK($V282),"",IF($U282&lt;&gt;"","Ingresar Categoria!",IFERROR(INDEX(Activos!$C$6:$C$1015,MATCH($V282,Activos!$U$6:$U$1015,0)),IFERROR(INDEX($E$5:$E281,MATCH($V282,$U$5:$U281,0)),""))))</f>
        <v/>
      </c>
      <c r="F282" s="52"/>
      <c r="G282" s="51"/>
      <c r="H282" s="44"/>
      <c r="I282" s="53"/>
      <c r="J282" s="46"/>
      <c r="K282" s="46"/>
      <c r="L282" s="54"/>
      <c r="M282" s="54"/>
      <c r="N282" s="306" t="str">
        <f>IF(COUNTBLANK($V282),"",IFERROR(INDEX(Activos!$E$6:$E$1015,MATCH($V282,Activos!$U$6:$U$1015,0)),IFERROR(INDEX($N$5:$N281,MATCH($V282,$U$5:$U281,0)),"")))</f>
        <v/>
      </c>
      <c r="O282" s="256"/>
      <c r="P282" s="251"/>
      <c r="Q282" s="55">
        <v>0</v>
      </c>
      <c r="R282" s="48" t="b">
        <f>IF(COUNTBLANK($V282),FALSE,OR(IFERROR(MATCH(INDEX(Activos!$C$6:$C$1015,MATCH($V282,Activos!$U$6:$U$1015,0)),$AH$22:$AH$25,0),FALSE),IFERROR(MATCH(INDEX($E$5:$E281,MATCH($V282,$V$5:$V281,0)),$AH$22:$AH$25,0),FALSE)))</f>
        <v>0</v>
      </c>
      <c r="S282" s="48" t="b">
        <f>OR(IFERROR(MATCH($V282,Activos!$U$6:$U$1015,0),FALSE),IFERROR(MATCH($V282,$V$5:$V281,0),FALSE))</f>
        <v>1</v>
      </c>
      <c r="T282" s="48" t="str">
        <f t="shared" si="18"/>
        <v/>
      </c>
      <c r="U282" s="48" t="str">
        <f>IF(AND(ISERROR(MATCH($V282,Activos!$U$6:$U$1015,0)),ISERROR(MATCH($V282,$U$5:$U281,0))),$V282,"")</f>
        <v/>
      </c>
      <c r="V282" s="48" t="str">
        <f t="shared" si="19"/>
        <v/>
      </c>
      <c r="W282" s="48" t="b">
        <f>IF(OR(COUNTBLANK($E282),COUNTBLANK($V282)),FALSE,IF(ISERROR(MATCH($V282,Activos!$U$6:$U$1015,0)),FALSE,IF(ISERROR(MATCH(INDEX(Activos!$C$6:$C$1015,MATCH($V282,Activos!$U$6:$U$1015,0)),$AH$22:$AH$25,0)),ISERROR(MATCH($E282,$AH$26:$AH$31,0)),ISERROR(MATCH($E282,$AH$22:$AH$25,0)))))</f>
        <v>0</v>
      </c>
      <c r="X282" s="48" t="b">
        <f>IF(OR(COUNTBLANK($E282),COUNTBLANK($V282)),FALSE,IF(ISERROR(MATCH($V282,V$5:$V281,0)),FALSE,IF(ISERROR(MATCH(INDEX($E$6:$E$1015,MATCH($V282,$V$6:$V$1015,0)),$AH$22:$AH$25,0)),ISERROR(MATCH($E282,$AH$26:$AH$31,0)),ISERROR(MATCH($E282,$AH$22:$AH$25,0)))))</f>
        <v>0</v>
      </c>
      <c r="Y282" s="48" t="b">
        <f t="shared" si="20"/>
        <v>0</v>
      </c>
    </row>
    <row r="283" spans="1:25" ht="15.95" customHeight="1" x14ac:dyDescent="0.2">
      <c r="A283" s="1">
        <f t="shared" si="21"/>
        <v>278</v>
      </c>
      <c r="B283" s="255"/>
      <c r="C283" s="53"/>
      <c r="D283" s="86"/>
      <c r="E283" s="42" t="str">
        <f>IF(COUNTBLANK($V283),"",IF($U283&lt;&gt;"","Ingresar Categoria!",IFERROR(INDEX(Activos!$C$6:$C$1015,MATCH($V283,Activos!$U$6:$U$1015,0)),IFERROR(INDEX($E$5:$E282,MATCH($V283,$U$5:$U282,0)),""))))</f>
        <v/>
      </c>
      <c r="F283" s="52"/>
      <c r="G283" s="51"/>
      <c r="H283" s="44"/>
      <c r="I283" s="53"/>
      <c r="J283" s="46"/>
      <c r="K283" s="46"/>
      <c r="L283" s="54"/>
      <c r="M283" s="54"/>
      <c r="N283" s="306" t="str">
        <f>IF(COUNTBLANK($V283),"",IFERROR(INDEX(Activos!$E$6:$E$1015,MATCH($V283,Activos!$U$6:$U$1015,0)),IFERROR(INDEX($N$5:$N282,MATCH($V283,$U$5:$U282,0)),"")))</f>
        <v/>
      </c>
      <c r="O283" s="256"/>
      <c r="P283" s="251"/>
      <c r="Q283" s="55">
        <v>0</v>
      </c>
      <c r="R283" s="48" t="b">
        <f>IF(COUNTBLANK($V283),FALSE,OR(IFERROR(MATCH(INDEX(Activos!$C$6:$C$1015,MATCH($V283,Activos!$U$6:$U$1015,0)),$AH$22:$AH$25,0),FALSE),IFERROR(MATCH(INDEX($E$5:$E282,MATCH($V283,$V$5:$V282,0)),$AH$22:$AH$25,0),FALSE)))</f>
        <v>0</v>
      </c>
      <c r="S283" s="48" t="b">
        <f>OR(IFERROR(MATCH($V283,Activos!$U$6:$U$1015,0),FALSE),IFERROR(MATCH($V283,$V$5:$V282,0),FALSE))</f>
        <v>1</v>
      </c>
      <c r="T283" s="48" t="str">
        <f t="shared" si="18"/>
        <v/>
      </c>
      <c r="U283" s="48" t="str">
        <f>IF(AND(ISERROR(MATCH($V283,Activos!$U$6:$U$1015,0)),ISERROR(MATCH($V283,$U$5:$U282,0))),$V283,"")</f>
        <v/>
      </c>
      <c r="V283" s="48" t="str">
        <f t="shared" si="19"/>
        <v/>
      </c>
      <c r="W283" s="48" t="b">
        <f>IF(OR(COUNTBLANK($E283),COUNTBLANK($V283)),FALSE,IF(ISERROR(MATCH($V283,Activos!$U$6:$U$1015,0)),FALSE,IF(ISERROR(MATCH(INDEX(Activos!$C$6:$C$1015,MATCH($V283,Activos!$U$6:$U$1015,0)),$AH$22:$AH$25,0)),ISERROR(MATCH($E283,$AH$26:$AH$31,0)),ISERROR(MATCH($E283,$AH$22:$AH$25,0)))))</f>
        <v>0</v>
      </c>
      <c r="X283" s="48" t="b">
        <f>IF(OR(COUNTBLANK($E283),COUNTBLANK($V283)),FALSE,IF(ISERROR(MATCH($V283,V$5:$V282,0)),FALSE,IF(ISERROR(MATCH(INDEX($E$6:$E$1015,MATCH($V283,$V$6:$V$1015,0)),$AH$22:$AH$25,0)),ISERROR(MATCH($E283,$AH$26:$AH$31,0)),ISERROR(MATCH($E283,$AH$22:$AH$25,0)))))</f>
        <v>0</v>
      </c>
      <c r="Y283" s="48" t="b">
        <f t="shared" si="20"/>
        <v>0</v>
      </c>
    </row>
    <row r="284" spans="1:25" ht="15.95" customHeight="1" x14ac:dyDescent="0.2">
      <c r="A284" s="1">
        <f t="shared" si="21"/>
        <v>279</v>
      </c>
      <c r="B284" s="255"/>
      <c r="C284" s="53"/>
      <c r="D284" s="86"/>
      <c r="E284" s="42" t="str">
        <f>IF(COUNTBLANK($V284),"",IF($U284&lt;&gt;"","Ingresar Categoria!",IFERROR(INDEX(Activos!$C$6:$C$1015,MATCH($V284,Activos!$U$6:$U$1015,0)),IFERROR(INDEX($E$5:$E283,MATCH($V284,$U$5:$U283,0)),""))))</f>
        <v/>
      </c>
      <c r="F284" s="52"/>
      <c r="G284" s="51"/>
      <c r="H284" s="44"/>
      <c r="I284" s="53"/>
      <c r="J284" s="46"/>
      <c r="K284" s="46"/>
      <c r="L284" s="54"/>
      <c r="M284" s="54"/>
      <c r="N284" s="306" t="str">
        <f>IF(COUNTBLANK($V284),"",IFERROR(INDEX(Activos!$E$6:$E$1015,MATCH($V284,Activos!$U$6:$U$1015,0)),IFERROR(INDEX($N$5:$N283,MATCH($V284,$U$5:$U283,0)),"")))</f>
        <v/>
      </c>
      <c r="O284" s="256"/>
      <c r="P284" s="251"/>
      <c r="Q284" s="55">
        <v>0</v>
      </c>
      <c r="R284" s="48" t="b">
        <f>IF(COUNTBLANK($V284),FALSE,OR(IFERROR(MATCH(INDEX(Activos!$C$6:$C$1015,MATCH($V284,Activos!$U$6:$U$1015,0)),$AH$22:$AH$25,0),FALSE),IFERROR(MATCH(INDEX($E$5:$E283,MATCH($V284,$V$5:$V283,0)),$AH$22:$AH$25,0),FALSE)))</f>
        <v>0</v>
      </c>
      <c r="S284" s="48" t="b">
        <f>OR(IFERROR(MATCH($V284,Activos!$U$6:$U$1015,0),FALSE),IFERROR(MATCH($V284,$V$5:$V283,0),FALSE))</f>
        <v>1</v>
      </c>
      <c r="T284" s="48" t="str">
        <f t="shared" si="18"/>
        <v/>
      </c>
      <c r="U284" s="48" t="str">
        <f>IF(AND(ISERROR(MATCH($V284,Activos!$U$6:$U$1015,0)),ISERROR(MATCH($V284,$U$5:$U283,0))),$V284,"")</f>
        <v/>
      </c>
      <c r="V284" s="48" t="str">
        <f t="shared" si="19"/>
        <v/>
      </c>
      <c r="W284" s="48" t="b">
        <f>IF(OR(COUNTBLANK($E284),COUNTBLANK($V284)),FALSE,IF(ISERROR(MATCH($V284,Activos!$U$6:$U$1015,0)),FALSE,IF(ISERROR(MATCH(INDEX(Activos!$C$6:$C$1015,MATCH($V284,Activos!$U$6:$U$1015,0)),$AH$22:$AH$25,0)),ISERROR(MATCH($E284,$AH$26:$AH$31,0)),ISERROR(MATCH($E284,$AH$22:$AH$25,0)))))</f>
        <v>0</v>
      </c>
      <c r="X284" s="48" t="b">
        <f>IF(OR(COUNTBLANK($E284),COUNTBLANK($V284)),FALSE,IF(ISERROR(MATCH($V284,V$5:$V283,0)),FALSE,IF(ISERROR(MATCH(INDEX($E$6:$E$1015,MATCH($V284,$V$6:$V$1015,0)),$AH$22:$AH$25,0)),ISERROR(MATCH($E284,$AH$26:$AH$31,0)),ISERROR(MATCH($E284,$AH$22:$AH$25,0)))))</f>
        <v>0</v>
      </c>
      <c r="Y284" s="48" t="b">
        <f t="shared" si="20"/>
        <v>0</v>
      </c>
    </row>
    <row r="285" spans="1:25" ht="15.95" customHeight="1" x14ac:dyDescent="0.2">
      <c r="A285" s="1">
        <f t="shared" si="21"/>
        <v>280</v>
      </c>
      <c r="B285" s="255"/>
      <c r="C285" s="53"/>
      <c r="D285" s="86"/>
      <c r="E285" s="42" t="str">
        <f>IF(COUNTBLANK($V285),"",IF($U285&lt;&gt;"","Ingresar Categoria!",IFERROR(INDEX(Activos!$C$6:$C$1015,MATCH($V285,Activos!$U$6:$U$1015,0)),IFERROR(INDEX($E$5:$E284,MATCH($V285,$U$5:$U284,0)),""))))</f>
        <v/>
      </c>
      <c r="F285" s="52"/>
      <c r="G285" s="51"/>
      <c r="H285" s="44"/>
      <c r="I285" s="53"/>
      <c r="J285" s="46"/>
      <c r="K285" s="46"/>
      <c r="L285" s="54"/>
      <c r="M285" s="54"/>
      <c r="N285" s="306" t="str">
        <f>IF(COUNTBLANK($V285),"",IFERROR(INDEX(Activos!$E$6:$E$1015,MATCH($V285,Activos!$U$6:$U$1015,0)),IFERROR(INDEX($N$5:$N284,MATCH($V285,$U$5:$U284,0)),"")))</f>
        <v/>
      </c>
      <c r="O285" s="256"/>
      <c r="P285" s="251"/>
      <c r="Q285" s="55">
        <v>0</v>
      </c>
      <c r="R285" s="48" t="b">
        <f>IF(COUNTBLANK($V285),FALSE,OR(IFERROR(MATCH(INDEX(Activos!$C$6:$C$1015,MATCH($V285,Activos!$U$6:$U$1015,0)),$AH$22:$AH$25,0),FALSE),IFERROR(MATCH(INDEX($E$5:$E284,MATCH($V285,$V$5:$V284,0)),$AH$22:$AH$25,0),FALSE)))</f>
        <v>0</v>
      </c>
      <c r="S285" s="48" t="b">
        <f>OR(IFERROR(MATCH($V285,Activos!$U$6:$U$1015,0),FALSE),IFERROR(MATCH($V285,$V$5:$V284,0),FALSE))</f>
        <v>1</v>
      </c>
      <c r="T285" s="48" t="str">
        <f t="shared" si="18"/>
        <v/>
      </c>
      <c r="U285" s="48" t="str">
        <f>IF(AND(ISERROR(MATCH($V285,Activos!$U$6:$U$1015,0)),ISERROR(MATCH($V285,$U$5:$U284,0))),$V285,"")</f>
        <v/>
      </c>
      <c r="V285" s="48" t="str">
        <f t="shared" si="19"/>
        <v/>
      </c>
      <c r="W285" s="48" t="b">
        <f>IF(OR(COUNTBLANK($E285),COUNTBLANK($V285)),FALSE,IF(ISERROR(MATCH($V285,Activos!$U$6:$U$1015,0)),FALSE,IF(ISERROR(MATCH(INDEX(Activos!$C$6:$C$1015,MATCH($V285,Activos!$U$6:$U$1015,0)),$AH$22:$AH$25,0)),ISERROR(MATCH($E285,$AH$26:$AH$31,0)),ISERROR(MATCH($E285,$AH$22:$AH$25,0)))))</f>
        <v>0</v>
      </c>
      <c r="X285" s="48" t="b">
        <f>IF(OR(COUNTBLANK($E285),COUNTBLANK($V285)),FALSE,IF(ISERROR(MATCH($V285,V$5:$V284,0)),FALSE,IF(ISERROR(MATCH(INDEX($E$6:$E$1015,MATCH($V285,$V$6:$V$1015,0)),$AH$22:$AH$25,0)),ISERROR(MATCH($E285,$AH$26:$AH$31,0)),ISERROR(MATCH($E285,$AH$22:$AH$25,0)))))</f>
        <v>0</v>
      </c>
      <c r="Y285" s="48" t="b">
        <f t="shared" si="20"/>
        <v>0</v>
      </c>
    </row>
    <row r="286" spans="1:25" ht="15.95" customHeight="1" x14ac:dyDescent="0.2">
      <c r="B286" s="255"/>
      <c r="C286" s="53"/>
      <c r="D286" s="86"/>
      <c r="E286" s="42" t="str">
        <f>IF(COUNTBLANK($V286),"",IF($U286&lt;&gt;"","Ingresar Categoria!",IFERROR(INDEX(Activos!$C$6:$C$1015,MATCH($V286,Activos!$U$6:$U$1015,0)),IFERROR(INDEX($E$5:$E285,MATCH($V286,$U$5:$U285,0)),""))))</f>
        <v/>
      </c>
      <c r="F286" s="52"/>
      <c r="G286" s="51"/>
      <c r="H286" s="44"/>
      <c r="I286" s="53"/>
      <c r="J286" s="46"/>
      <c r="K286" s="46"/>
      <c r="L286" s="54"/>
      <c r="M286" s="54"/>
      <c r="N286" s="306" t="str">
        <f>IF(COUNTBLANK($V286),"",IFERROR(INDEX(Activos!$E$6:$E$1015,MATCH($V286,Activos!$U$6:$U$1015,0)),IFERROR(INDEX($N$5:$N285,MATCH($V286,$U$5:$U285,0)),"")))</f>
        <v/>
      </c>
      <c r="O286" s="256"/>
      <c r="P286" s="251"/>
      <c r="Q286" s="55">
        <v>0</v>
      </c>
      <c r="R286" s="48" t="b">
        <f>IF(COUNTBLANK($V286),FALSE,OR(IFERROR(MATCH(INDEX(Activos!$C$6:$C$1015,MATCH($V286,Activos!$U$6:$U$1015,0)),$AH$22:$AH$25,0),FALSE),IFERROR(MATCH(INDEX($E$5:$E285,MATCH($V286,$V$5:$V285,0)),$AH$22:$AH$25,0),FALSE)))</f>
        <v>0</v>
      </c>
      <c r="S286" s="48" t="b">
        <f>OR(IFERROR(MATCH($V286,Activos!$U$6:$U$1015,0),FALSE),IFERROR(MATCH($V286,$V$5:$V285,0),FALSE))</f>
        <v>1</v>
      </c>
      <c r="T286" s="48" t="str">
        <f t="shared" si="18"/>
        <v/>
      </c>
      <c r="U286" s="48" t="str">
        <f>IF(AND(ISERROR(MATCH($V286,Activos!$U$6:$U$1015,0)),ISERROR(MATCH($V286,$U$5:$U285,0))),$V286,"")</f>
        <v/>
      </c>
      <c r="V286" s="48" t="str">
        <f t="shared" si="19"/>
        <v/>
      </c>
      <c r="W286" s="48" t="b">
        <f>IF(OR(COUNTBLANK($E286),COUNTBLANK($V286)),FALSE,IF(ISERROR(MATCH($V286,Activos!$U$6:$U$1015,0)),FALSE,IF(ISERROR(MATCH(INDEX(Activos!$C$6:$C$1015,MATCH($V286,Activos!$U$6:$U$1015,0)),$AH$22:$AH$25,0)),ISERROR(MATCH($E286,$AH$26:$AH$31,0)),ISERROR(MATCH($E286,$AH$22:$AH$25,0)))))</f>
        <v>0</v>
      </c>
      <c r="X286" s="48" t="b">
        <f>IF(OR(COUNTBLANK($E286),COUNTBLANK($V286)),FALSE,IF(ISERROR(MATCH($V286,V$5:$V285,0)),FALSE,IF(ISERROR(MATCH(INDEX($E$6:$E$1015,MATCH($V286,$V$6:$V$1015,0)),$AH$22:$AH$25,0)),ISERROR(MATCH($E286,$AH$26:$AH$31,0)),ISERROR(MATCH($E286,$AH$22:$AH$25,0)))))</f>
        <v>0</v>
      </c>
      <c r="Y286" s="48" t="b">
        <f t="shared" si="20"/>
        <v>0</v>
      </c>
    </row>
    <row r="287" spans="1:25" ht="15.95" customHeight="1" x14ac:dyDescent="0.2">
      <c r="B287" s="255"/>
      <c r="C287" s="53"/>
      <c r="D287" s="86"/>
      <c r="E287" s="42" t="str">
        <f>IF(COUNTBLANK($V287),"",IF($U287&lt;&gt;"","Ingresar Categoria!",IFERROR(INDEX(Activos!$C$6:$C$1015,MATCH($V287,Activos!$U$6:$U$1015,0)),IFERROR(INDEX($E$5:$E286,MATCH($V287,$U$5:$U286,0)),""))))</f>
        <v/>
      </c>
      <c r="F287" s="52"/>
      <c r="G287" s="51"/>
      <c r="H287" s="44"/>
      <c r="I287" s="53"/>
      <c r="J287" s="46"/>
      <c r="K287" s="46"/>
      <c r="L287" s="54"/>
      <c r="M287" s="54"/>
      <c r="N287" s="306" t="str">
        <f>IF(COUNTBLANK($V287),"",IFERROR(INDEX(Activos!$E$6:$E$1015,MATCH($V287,Activos!$U$6:$U$1015,0)),IFERROR(INDEX($N$5:$N286,MATCH($V287,$U$5:$U286,0)),"")))</f>
        <v/>
      </c>
      <c r="O287" s="256"/>
      <c r="P287" s="251"/>
      <c r="Q287" s="55">
        <v>0</v>
      </c>
      <c r="R287" s="48" t="b">
        <f>IF(COUNTBLANK($V287),FALSE,OR(IFERROR(MATCH(INDEX(Activos!$C$6:$C$1015,MATCH($V287,Activos!$U$6:$U$1015,0)),$AH$22:$AH$25,0),FALSE),IFERROR(MATCH(INDEX($E$5:$E286,MATCH($V287,$V$5:$V286,0)),$AH$22:$AH$25,0),FALSE)))</f>
        <v>0</v>
      </c>
      <c r="S287" s="48" t="b">
        <f>OR(IFERROR(MATCH($V287,Activos!$U$6:$U$1015,0),FALSE),IFERROR(MATCH($V287,$V$5:$V286,0),FALSE))</f>
        <v>1</v>
      </c>
      <c r="T287" s="48" t="str">
        <f t="shared" si="18"/>
        <v/>
      </c>
      <c r="U287" s="48" t="str">
        <f>IF(AND(ISERROR(MATCH($V287,Activos!$U$6:$U$1015,0)),ISERROR(MATCH($V287,$U$5:$U286,0))),$V287,"")</f>
        <v/>
      </c>
      <c r="V287" s="48" t="str">
        <f t="shared" si="19"/>
        <v/>
      </c>
      <c r="W287" s="48" t="b">
        <f>IF(OR(COUNTBLANK($E287),COUNTBLANK($V287)),FALSE,IF(ISERROR(MATCH($V287,Activos!$U$6:$U$1015,0)),FALSE,IF(ISERROR(MATCH(INDEX(Activos!$C$6:$C$1015,MATCH($V287,Activos!$U$6:$U$1015,0)),$AH$22:$AH$25,0)),ISERROR(MATCH($E287,$AH$26:$AH$31,0)),ISERROR(MATCH($E287,$AH$22:$AH$25,0)))))</f>
        <v>0</v>
      </c>
      <c r="X287" s="48" t="b">
        <f>IF(OR(COUNTBLANK($E287),COUNTBLANK($V287)),FALSE,IF(ISERROR(MATCH($V287,V$5:$V286,0)),FALSE,IF(ISERROR(MATCH(INDEX($E$6:$E$1015,MATCH($V287,$V$6:$V$1015,0)),$AH$22:$AH$25,0)),ISERROR(MATCH($E287,$AH$26:$AH$31,0)),ISERROR(MATCH($E287,$AH$22:$AH$25,0)))))</f>
        <v>0</v>
      </c>
      <c r="Y287" s="48" t="b">
        <f t="shared" si="20"/>
        <v>0</v>
      </c>
    </row>
    <row r="288" spans="1:25" ht="15.95" customHeight="1" x14ac:dyDescent="0.2">
      <c r="B288" s="255"/>
      <c r="C288" s="53"/>
      <c r="D288" s="86"/>
      <c r="E288" s="42" t="str">
        <f>IF(COUNTBLANK($V288),"",IF($U288&lt;&gt;"","Ingresar Categoria!",IFERROR(INDEX(Activos!$C$6:$C$1015,MATCH($V288,Activos!$U$6:$U$1015,0)),IFERROR(INDEX($E$5:$E287,MATCH($V288,$U$5:$U287,0)),""))))</f>
        <v/>
      </c>
      <c r="F288" s="52"/>
      <c r="G288" s="51"/>
      <c r="H288" s="44"/>
      <c r="I288" s="53"/>
      <c r="J288" s="46"/>
      <c r="K288" s="46"/>
      <c r="L288" s="54"/>
      <c r="M288" s="54"/>
      <c r="N288" s="306" t="str">
        <f>IF(COUNTBLANK($V288),"",IFERROR(INDEX(Activos!$E$6:$E$1015,MATCH($V288,Activos!$U$6:$U$1015,0)),IFERROR(INDEX($N$5:$N287,MATCH($V288,$U$5:$U287,0)),"")))</f>
        <v/>
      </c>
      <c r="O288" s="256"/>
      <c r="P288" s="251"/>
      <c r="Q288" s="55">
        <v>0</v>
      </c>
      <c r="R288" s="48" t="b">
        <f>IF(COUNTBLANK($V288),FALSE,OR(IFERROR(MATCH(INDEX(Activos!$C$6:$C$1015,MATCH($V288,Activos!$U$6:$U$1015,0)),$AH$22:$AH$25,0),FALSE),IFERROR(MATCH(INDEX($E$5:$E287,MATCH($V288,$V$5:$V287,0)),$AH$22:$AH$25,0),FALSE)))</f>
        <v>0</v>
      </c>
      <c r="S288" s="48" t="b">
        <f>OR(IFERROR(MATCH($V288,Activos!$U$6:$U$1015,0),FALSE),IFERROR(MATCH($V288,$V$5:$V287,0),FALSE))</f>
        <v>1</v>
      </c>
      <c r="T288" s="48" t="str">
        <f t="shared" si="18"/>
        <v/>
      </c>
      <c r="U288" s="48" t="str">
        <f>IF(AND(ISERROR(MATCH($V288,Activos!$U$6:$U$1015,0)),ISERROR(MATCH($V288,$U$5:$U287,0))),$V288,"")</f>
        <v/>
      </c>
      <c r="V288" s="48" t="str">
        <f t="shared" si="19"/>
        <v/>
      </c>
      <c r="W288" s="48" t="b">
        <f>IF(OR(COUNTBLANK($E288),COUNTBLANK($V288)),FALSE,IF(ISERROR(MATCH($V288,Activos!$U$6:$U$1015,0)),FALSE,IF(ISERROR(MATCH(INDEX(Activos!$C$6:$C$1015,MATCH($V288,Activos!$U$6:$U$1015,0)),$AH$22:$AH$25,0)),ISERROR(MATCH($E288,$AH$26:$AH$31,0)),ISERROR(MATCH($E288,$AH$22:$AH$25,0)))))</f>
        <v>0</v>
      </c>
      <c r="X288" s="48" t="b">
        <f>IF(OR(COUNTBLANK($E288),COUNTBLANK($V288)),FALSE,IF(ISERROR(MATCH($V288,V$5:$V287,0)),FALSE,IF(ISERROR(MATCH(INDEX($E$6:$E$1015,MATCH($V288,$V$6:$V$1015,0)),$AH$22:$AH$25,0)),ISERROR(MATCH($E288,$AH$26:$AH$31,0)),ISERROR(MATCH($E288,$AH$22:$AH$25,0)))))</f>
        <v>0</v>
      </c>
      <c r="Y288" s="48" t="b">
        <f t="shared" si="20"/>
        <v>0</v>
      </c>
    </row>
    <row r="289" spans="2:25" ht="15.95" customHeight="1" x14ac:dyDescent="0.2">
      <c r="B289" s="255"/>
      <c r="C289" s="53"/>
      <c r="D289" s="86"/>
      <c r="E289" s="42" t="str">
        <f>IF(COUNTBLANK($V289),"",IF($U289&lt;&gt;"","Ingresar Categoria!",IFERROR(INDEX(Activos!$C$6:$C$1015,MATCH($V289,Activos!$U$6:$U$1015,0)),IFERROR(INDEX($E$5:$E288,MATCH($V289,$U$5:$U288,0)),""))))</f>
        <v/>
      </c>
      <c r="F289" s="52"/>
      <c r="G289" s="51"/>
      <c r="H289" s="44"/>
      <c r="I289" s="53"/>
      <c r="J289" s="46"/>
      <c r="K289" s="46"/>
      <c r="L289" s="54"/>
      <c r="M289" s="54"/>
      <c r="N289" s="306" t="str">
        <f>IF(COUNTBLANK($V289),"",IFERROR(INDEX(Activos!$E$6:$E$1015,MATCH($V289,Activos!$U$6:$U$1015,0)),IFERROR(INDEX($N$5:$N288,MATCH($V289,$U$5:$U288,0)),"")))</f>
        <v/>
      </c>
      <c r="O289" s="256"/>
      <c r="P289" s="251"/>
      <c r="Q289" s="55">
        <v>0</v>
      </c>
      <c r="R289" s="48" t="b">
        <f>IF(COUNTBLANK($V289),FALSE,OR(IFERROR(MATCH(INDEX(Activos!$C$6:$C$1015,MATCH($V289,Activos!$U$6:$U$1015,0)),$AH$22:$AH$25,0),FALSE),IFERROR(MATCH(INDEX($E$5:$E288,MATCH($V289,$V$5:$V288,0)),$AH$22:$AH$25,0),FALSE)))</f>
        <v>0</v>
      </c>
      <c r="S289" s="48" t="b">
        <f>OR(IFERROR(MATCH($V289,Activos!$U$6:$U$1015,0),FALSE),IFERROR(MATCH($V289,$V$5:$V288,0),FALSE))</f>
        <v>1</v>
      </c>
      <c r="T289" s="48" t="str">
        <f t="shared" si="18"/>
        <v/>
      </c>
      <c r="U289" s="48" t="str">
        <f>IF(AND(ISERROR(MATCH($V289,Activos!$U$6:$U$1015,0)),ISERROR(MATCH($V289,$U$5:$U288,0))),$V289,"")</f>
        <v/>
      </c>
      <c r="V289" s="48" t="str">
        <f t="shared" si="19"/>
        <v/>
      </c>
      <c r="W289" s="48" t="b">
        <f>IF(OR(COUNTBLANK($E289),COUNTBLANK($V289)),FALSE,IF(ISERROR(MATCH($V289,Activos!$U$6:$U$1015,0)),FALSE,IF(ISERROR(MATCH(INDEX(Activos!$C$6:$C$1015,MATCH($V289,Activos!$U$6:$U$1015,0)),$AH$22:$AH$25,0)),ISERROR(MATCH($E289,$AH$26:$AH$31,0)),ISERROR(MATCH($E289,$AH$22:$AH$25,0)))))</f>
        <v>0</v>
      </c>
      <c r="X289" s="48" t="b">
        <f>IF(OR(COUNTBLANK($E289),COUNTBLANK($V289)),FALSE,IF(ISERROR(MATCH($V289,V$5:$V288,0)),FALSE,IF(ISERROR(MATCH(INDEX($E$6:$E$1015,MATCH($V289,$V$6:$V$1015,0)),$AH$22:$AH$25,0)),ISERROR(MATCH($E289,$AH$26:$AH$31,0)),ISERROR(MATCH($E289,$AH$22:$AH$25,0)))))</f>
        <v>0</v>
      </c>
      <c r="Y289" s="48" t="b">
        <f t="shared" si="20"/>
        <v>0</v>
      </c>
    </row>
    <row r="290" spans="2:25" ht="15.95" customHeight="1" x14ac:dyDescent="0.2">
      <c r="B290" s="255"/>
      <c r="C290" s="53"/>
      <c r="D290" s="86"/>
      <c r="E290" s="42" t="str">
        <f>IF(COUNTBLANK($V290),"",IF($U290&lt;&gt;"","Ingresar Categoria!",IFERROR(INDEX(Activos!$C$6:$C$1015,MATCH($V290,Activos!$U$6:$U$1015,0)),IFERROR(INDEX($E$5:$E289,MATCH($V290,$U$5:$U289,0)),""))))</f>
        <v/>
      </c>
      <c r="F290" s="52"/>
      <c r="G290" s="51"/>
      <c r="H290" s="44"/>
      <c r="I290" s="53"/>
      <c r="J290" s="46"/>
      <c r="K290" s="46"/>
      <c r="L290" s="54"/>
      <c r="M290" s="54"/>
      <c r="N290" s="306" t="str">
        <f>IF(COUNTBLANK($V290),"",IFERROR(INDEX(Activos!$E$6:$E$1015,MATCH($V290,Activos!$U$6:$U$1015,0)),IFERROR(INDEX($N$5:$N289,MATCH($V290,$U$5:$U289,0)),"")))</f>
        <v/>
      </c>
      <c r="O290" s="256"/>
      <c r="P290" s="251"/>
      <c r="Q290" s="55">
        <v>0</v>
      </c>
      <c r="R290" s="48" t="b">
        <f>IF(COUNTBLANK($V290),FALSE,OR(IFERROR(MATCH(INDEX(Activos!$C$6:$C$1015,MATCH($V290,Activos!$U$6:$U$1015,0)),$AH$22:$AH$25,0),FALSE),IFERROR(MATCH(INDEX($E$5:$E289,MATCH($V290,$V$5:$V289,0)),$AH$22:$AH$25,0),FALSE)))</f>
        <v>0</v>
      </c>
      <c r="S290" s="48" t="b">
        <f>OR(IFERROR(MATCH($V290,Activos!$U$6:$U$1015,0),FALSE),IFERROR(MATCH($V290,$V$5:$V289,0),FALSE))</f>
        <v>1</v>
      </c>
      <c r="T290" s="48" t="str">
        <f t="shared" si="18"/>
        <v/>
      </c>
      <c r="U290" s="48" t="str">
        <f>IF(AND(ISERROR(MATCH($V290,Activos!$U$6:$U$1015,0)),ISERROR(MATCH($V290,$U$5:$U289,0))),$V290,"")</f>
        <v/>
      </c>
      <c r="V290" s="48" t="str">
        <f t="shared" si="19"/>
        <v/>
      </c>
      <c r="W290" s="48" t="b">
        <f>IF(OR(COUNTBLANK($E290),COUNTBLANK($V290)),FALSE,IF(ISERROR(MATCH($V290,Activos!$U$6:$U$1015,0)),FALSE,IF(ISERROR(MATCH(INDEX(Activos!$C$6:$C$1015,MATCH($V290,Activos!$U$6:$U$1015,0)),$AH$22:$AH$25,0)),ISERROR(MATCH($E290,$AH$26:$AH$31,0)),ISERROR(MATCH($E290,$AH$22:$AH$25,0)))))</f>
        <v>0</v>
      </c>
      <c r="X290" s="48" t="b">
        <f>IF(OR(COUNTBLANK($E290),COUNTBLANK($V290)),FALSE,IF(ISERROR(MATCH($V290,V$5:$V289,0)),FALSE,IF(ISERROR(MATCH(INDEX($E$6:$E$1015,MATCH($V290,$V$6:$V$1015,0)),$AH$22:$AH$25,0)),ISERROR(MATCH($E290,$AH$26:$AH$31,0)),ISERROR(MATCH($E290,$AH$22:$AH$25,0)))))</f>
        <v>0</v>
      </c>
      <c r="Y290" s="48" t="b">
        <f t="shared" si="20"/>
        <v>0</v>
      </c>
    </row>
    <row r="291" spans="2:25" ht="15.95" customHeight="1" x14ac:dyDescent="0.2">
      <c r="B291" s="255"/>
      <c r="C291" s="53"/>
      <c r="D291" s="86"/>
      <c r="E291" s="42" t="str">
        <f>IF(COUNTBLANK($V291),"",IF($U291&lt;&gt;"","Ingresar Categoria!",IFERROR(INDEX(Activos!$C$6:$C$1015,MATCH($V291,Activos!$U$6:$U$1015,0)),IFERROR(INDEX($E$5:$E290,MATCH($V291,$U$5:$U290,0)),""))))</f>
        <v/>
      </c>
      <c r="F291" s="52"/>
      <c r="G291" s="51"/>
      <c r="H291" s="44"/>
      <c r="I291" s="53"/>
      <c r="J291" s="46"/>
      <c r="K291" s="46"/>
      <c r="L291" s="54"/>
      <c r="M291" s="54"/>
      <c r="N291" s="306" t="str">
        <f>IF(COUNTBLANK($V291),"",IFERROR(INDEX(Activos!$E$6:$E$1015,MATCH($V291,Activos!$U$6:$U$1015,0)),IFERROR(INDEX($N$5:$N290,MATCH($V291,$U$5:$U290,0)),"")))</f>
        <v/>
      </c>
      <c r="O291" s="256"/>
      <c r="P291" s="251"/>
      <c r="Q291" s="55">
        <v>0</v>
      </c>
      <c r="R291" s="48" t="b">
        <f>IF(COUNTBLANK($V291),FALSE,OR(IFERROR(MATCH(INDEX(Activos!$C$6:$C$1015,MATCH($V291,Activos!$U$6:$U$1015,0)),$AH$22:$AH$25,0),FALSE),IFERROR(MATCH(INDEX($E$5:$E290,MATCH($V291,$V$5:$V290,0)),$AH$22:$AH$25,0),FALSE)))</f>
        <v>0</v>
      </c>
      <c r="S291" s="48" t="b">
        <f>OR(IFERROR(MATCH($V291,Activos!$U$6:$U$1015,0),FALSE),IFERROR(MATCH($V291,$V$5:$V290,0),FALSE))</f>
        <v>1</v>
      </c>
      <c r="T291" s="48" t="str">
        <f t="shared" si="18"/>
        <v/>
      </c>
      <c r="U291" s="48" t="str">
        <f>IF(AND(ISERROR(MATCH($V291,Activos!$U$6:$U$1015,0)),ISERROR(MATCH($V291,$U$5:$U290,0))),$V291,"")</f>
        <v/>
      </c>
      <c r="V291" s="48" t="str">
        <f t="shared" si="19"/>
        <v/>
      </c>
      <c r="W291" s="48" t="b">
        <f>IF(OR(COUNTBLANK($E291),COUNTBLANK($V291)),FALSE,IF(ISERROR(MATCH($V291,Activos!$U$6:$U$1015,0)),FALSE,IF(ISERROR(MATCH(INDEX(Activos!$C$6:$C$1015,MATCH($V291,Activos!$U$6:$U$1015,0)),$AH$22:$AH$25,0)),ISERROR(MATCH($E291,$AH$26:$AH$31,0)),ISERROR(MATCH($E291,$AH$22:$AH$25,0)))))</f>
        <v>0</v>
      </c>
      <c r="X291" s="48" t="b">
        <f>IF(OR(COUNTBLANK($E291),COUNTBLANK($V291)),FALSE,IF(ISERROR(MATCH($V291,V$5:$V290,0)),FALSE,IF(ISERROR(MATCH(INDEX($E$6:$E$1015,MATCH($V291,$V$6:$V$1015,0)),$AH$22:$AH$25,0)),ISERROR(MATCH($E291,$AH$26:$AH$31,0)),ISERROR(MATCH($E291,$AH$22:$AH$25,0)))))</f>
        <v>0</v>
      </c>
      <c r="Y291" s="48" t="b">
        <f t="shared" si="20"/>
        <v>0</v>
      </c>
    </row>
    <row r="292" spans="2:25" ht="15.95" customHeight="1" x14ac:dyDescent="0.2">
      <c r="B292" s="255"/>
      <c r="C292" s="53"/>
      <c r="D292" s="86"/>
      <c r="E292" s="42" t="str">
        <f>IF(COUNTBLANK($V292),"",IF($U292&lt;&gt;"","Ingresar Categoria!",IFERROR(INDEX(Activos!$C$6:$C$1015,MATCH($V292,Activos!$U$6:$U$1015,0)),IFERROR(INDEX($E$5:$E291,MATCH($V292,$U$5:$U291,0)),""))))</f>
        <v/>
      </c>
      <c r="F292" s="52"/>
      <c r="G292" s="51"/>
      <c r="H292" s="44"/>
      <c r="I292" s="53"/>
      <c r="J292" s="46"/>
      <c r="K292" s="46"/>
      <c r="L292" s="54"/>
      <c r="M292" s="54"/>
      <c r="N292" s="306" t="str">
        <f>IF(COUNTBLANK($V292),"",IFERROR(INDEX(Activos!$E$6:$E$1015,MATCH($V292,Activos!$U$6:$U$1015,0)),IFERROR(INDEX($N$5:$N291,MATCH($V292,$U$5:$U291,0)),"")))</f>
        <v/>
      </c>
      <c r="O292" s="256"/>
      <c r="P292" s="251"/>
      <c r="Q292" s="55">
        <v>0</v>
      </c>
      <c r="R292" s="48" t="b">
        <f>IF(COUNTBLANK($V292),FALSE,OR(IFERROR(MATCH(INDEX(Activos!$C$6:$C$1015,MATCH($V292,Activos!$U$6:$U$1015,0)),$AH$22:$AH$25,0),FALSE),IFERROR(MATCH(INDEX($E$5:$E291,MATCH($V292,$V$5:$V291,0)),$AH$22:$AH$25,0),FALSE)))</f>
        <v>0</v>
      </c>
      <c r="S292" s="48" t="b">
        <f>OR(IFERROR(MATCH($V292,Activos!$U$6:$U$1015,0),FALSE),IFERROR(MATCH($V292,$V$5:$V291,0),FALSE))</f>
        <v>1</v>
      </c>
      <c r="T292" s="48" t="str">
        <f t="shared" si="18"/>
        <v/>
      </c>
      <c r="U292" s="48" t="str">
        <f>IF(AND(ISERROR(MATCH($V292,Activos!$U$6:$U$1015,0)),ISERROR(MATCH($V292,$U$5:$U291,0))),$V292,"")</f>
        <v/>
      </c>
      <c r="V292" s="48" t="str">
        <f t="shared" si="19"/>
        <v/>
      </c>
      <c r="W292" s="48" t="b">
        <f>IF(OR(COUNTBLANK($E292),COUNTBLANK($V292)),FALSE,IF(ISERROR(MATCH($V292,Activos!$U$6:$U$1015,0)),FALSE,IF(ISERROR(MATCH(INDEX(Activos!$C$6:$C$1015,MATCH($V292,Activos!$U$6:$U$1015,0)),$AH$22:$AH$25,0)),ISERROR(MATCH($E292,$AH$26:$AH$31,0)),ISERROR(MATCH($E292,$AH$22:$AH$25,0)))))</f>
        <v>0</v>
      </c>
      <c r="X292" s="48" t="b">
        <f>IF(OR(COUNTBLANK($E292),COUNTBLANK($V292)),FALSE,IF(ISERROR(MATCH($V292,V$5:$V291,0)),FALSE,IF(ISERROR(MATCH(INDEX($E$6:$E$1015,MATCH($V292,$V$6:$V$1015,0)),$AH$22:$AH$25,0)),ISERROR(MATCH($E292,$AH$26:$AH$31,0)),ISERROR(MATCH($E292,$AH$22:$AH$25,0)))))</f>
        <v>0</v>
      </c>
      <c r="Y292" s="48" t="b">
        <f t="shared" si="20"/>
        <v>0</v>
      </c>
    </row>
    <row r="293" spans="2:25" ht="15.95" customHeight="1" x14ac:dyDescent="0.2">
      <c r="B293" s="255"/>
      <c r="C293" s="53"/>
      <c r="D293" s="86"/>
      <c r="E293" s="42" t="str">
        <f>IF(COUNTBLANK($V293),"",IF($U293&lt;&gt;"","Ingresar Categoria!",IFERROR(INDEX(Activos!$C$6:$C$1015,MATCH($V293,Activos!$U$6:$U$1015,0)),IFERROR(INDEX($E$5:$E292,MATCH($V293,$U$5:$U292,0)),""))))</f>
        <v/>
      </c>
      <c r="F293" s="52"/>
      <c r="G293" s="51"/>
      <c r="H293" s="44"/>
      <c r="I293" s="53"/>
      <c r="J293" s="46"/>
      <c r="K293" s="46"/>
      <c r="L293" s="54"/>
      <c r="M293" s="54"/>
      <c r="N293" s="306" t="str">
        <f>IF(COUNTBLANK($V293),"",IFERROR(INDEX(Activos!$E$6:$E$1015,MATCH($V293,Activos!$U$6:$U$1015,0)),IFERROR(INDEX($N$5:$N292,MATCH($V293,$U$5:$U292,0)),"")))</f>
        <v/>
      </c>
      <c r="O293" s="256"/>
      <c r="P293" s="251"/>
      <c r="Q293" s="55">
        <v>0</v>
      </c>
      <c r="R293" s="48" t="b">
        <f>IF(COUNTBLANK($V293),FALSE,OR(IFERROR(MATCH(INDEX(Activos!$C$6:$C$1015,MATCH($V293,Activos!$U$6:$U$1015,0)),$AH$22:$AH$25,0),FALSE),IFERROR(MATCH(INDEX($E$5:$E292,MATCH($V293,$V$5:$V292,0)),$AH$22:$AH$25,0),FALSE)))</f>
        <v>0</v>
      </c>
      <c r="S293" s="48" t="b">
        <f>OR(IFERROR(MATCH($V293,Activos!$U$6:$U$1015,0),FALSE),IFERROR(MATCH($V293,$V$5:$V292,0),FALSE))</f>
        <v>1</v>
      </c>
      <c r="T293" s="48" t="str">
        <f t="shared" si="18"/>
        <v/>
      </c>
      <c r="U293" s="48" t="str">
        <f>IF(AND(ISERROR(MATCH($V293,Activos!$U$6:$U$1015,0)),ISERROR(MATCH($V293,$U$5:$U292,0))),$V293,"")</f>
        <v/>
      </c>
      <c r="V293" s="48" t="str">
        <f t="shared" si="19"/>
        <v/>
      </c>
      <c r="W293" s="48" t="b">
        <f>IF(OR(COUNTBLANK($E293),COUNTBLANK($V293)),FALSE,IF(ISERROR(MATCH($V293,Activos!$U$6:$U$1015,0)),FALSE,IF(ISERROR(MATCH(INDEX(Activos!$C$6:$C$1015,MATCH($V293,Activos!$U$6:$U$1015,0)),$AH$22:$AH$25,0)),ISERROR(MATCH($E293,$AH$26:$AH$31,0)),ISERROR(MATCH($E293,$AH$22:$AH$25,0)))))</f>
        <v>0</v>
      </c>
      <c r="X293" s="48" t="b">
        <f>IF(OR(COUNTBLANK($E293),COUNTBLANK($V293)),FALSE,IF(ISERROR(MATCH($V293,V$5:$V292,0)),FALSE,IF(ISERROR(MATCH(INDEX($E$6:$E$1015,MATCH($V293,$V$6:$V$1015,0)),$AH$22:$AH$25,0)),ISERROR(MATCH($E293,$AH$26:$AH$31,0)),ISERROR(MATCH($E293,$AH$22:$AH$25,0)))))</f>
        <v>0</v>
      </c>
      <c r="Y293" s="48" t="b">
        <f t="shared" si="20"/>
        <v>0</v>
      </c>
    </row>
    <row r="294" spans="2:25" ht="15.95" customHeight="1" x14ac:dyDescent="0.2">
      <c r="B294" s="255"/>
      <c r="C294" s="53"/>
      <c r="D294" s="86"/>
      <c r="E294" s="42" t="str">
        <f>IF(COUNTBLANK($V294),"",IF($U294&lt;&gt;"","Ingresar Categoria!",IFERROR(INDEX(Activos!$C$6:$C$1015,MATCH($V294,Activos!$U$6:$U$1015,0)),IFERROR(INDEX($E$5:$E293,MATCH($V294,$U$5:$U293,0)),""))))</f>
        <v/>
      </c>
      <c r="F294" s="52"/>
      <c r="G294" s="51"/>
      <c r="H294" s="44"/>
      <c r="I294" s="53"/>
      <c r="J294" s="46"/>
      <c r="K294" s="46"/>
      <c r="L294" s="54"/>
      <c r="M294" s="54"/>
      <c r="N294" s="306" t="str">
        <f>IF(COUNTBLANK($V294),"",IFERROR(INDEX(Activos!$E$6:$E$1015,MATCH($V294,Activos!$U$6:$U$1015,0)),IFERROR(INDEX($N$5:$N293,MATCH($V294,$U$5:$U293,0)),"")))</f>
        <v/>
      </c>
      <c r="O294" s="256"/>
      <c r="P294" s="251"/>
      <c r="Q294" s="55">
        <v>0</v>
      </c>
      <c r="R294" s="48" t="b">
        <f>IF(COUNTBLANK($V294),FALSE,OR(IFERROR(MATCH(INDEX(Activos!$C$6:$C$1015,MATCH($V294,Activos!$U$6:$U$1015,0)),$AH$22:$AH$25,0),FALSE),IFERROR(MATCH(INDEX($E$5:$E293,MATCH($V294,$V$5:$V293,0)),$AH$22:$AH$25,0),FALSE)))</f>
        <v>0</v>
      </c>
      <c r="S294" s="48" t="b">
        <f>OR(IFERROR(MATCH($V294,Activos!$U$6:$U$1015,0),FALSE),IFERROR(MATCH($V294,$V$5:$V293,0),FALSE))</f>
        <v>1</v>
      </c>
      <c r="T294" s="48" t="str">
        <f t="shared" si="18"/>
        <v/>
      </c>
      <c r="U294" s="48" t="str">
        <f>IF(AND(ISERROR(MATCH($V294,Activos!$U$6:$U$1015,0)),ISERROR(MATCH($V294,$U$5:$U293,0))),$V294,"")</f>
        <v/>
      </c>
      <c r="V294" s="48" t="str">
        <f t="shared" si="19"/>
        <v/>
      </c>
      <c r="W294" s="48" t="b">
        <f>IF(OR(COUNTBLANK($E294),COUNTBLANK($V294)),FALSE,IF(ISERROR(MATCH($V294,Activos!$U$6:$U$1015,0)),FALSE,IF(ISERROR(MATCH(INDEX(Activos!$C$6:$C$1015,MATCH($V294,Activos!$U$6:$U$1015,0)),$AH$22:$AH$25,0)),ISERROR(MATCH($E294,$AH$26:$AH$31,0)),ISERROR(MATCH($E294,$AH$22:$AH$25,0)))))</f>
        <v>0</v>
      </c>
      <c r="X294" s="48" t="b">
        <f>IF(OR(COUNTBLANK($E294),COUNTBLANK($V294)),FALSE,IF(ISERROR(MATCH($V294,V$5:$V293,0)),FALSE,IF(ISERROR(MATCH(INDEX($E$6:$E$1015,MATCH($V294,$V$6:$V$1015,0)),$AH$22:$AH$25,0)),ISERROR(MATCH($E294,$AH$26:$AH$31,0)),ISERROR(MATCH($E294,$AH$22:$AH$25,0)))))</f>
        <v>0</v>
      </c>
      <c r="Y294" s="48" t="b">
        <f t="shared" si="20"/>
        <v>0</v>
      </c>
    </row>
    <row r="295" spans="2:25" ht="15.95" customHeight="1" x14ac:dyDescent="0.2">
      <c r="B295" s="255"/>
      <c r="C295" s="53"/>
      <c r="D295" s="86"/>
      <c r="E295" s="42" t="str">
        <f>IF(COUNTBLANK($V295),"",IF($U295&lt;&gt;"","Ingresar Categoria!",IFERROR(INDEX(Activos!$C$6:$C$1015,MATCH($V295,Activos!$U$6:$U$1015,0)),IFERROR(INDEX($E$5:$E294,MATCH($V295,$U$5:$U294,0)),""))))</f>
        <v/>
      </c>
      <c r="F295" s="52"/>
      <c r="G295" s="51"/>
      <c r="H295" s="44"/>
      <c r="I295" s="53"/>
      <c r="J295" s="46"/>
      <c r="K295" s="46"/>
      <c r="L295" s="54"/>
      <c r="M295" s="54"/>
      <c r="N295" s="306" t="str">
        <f>IF(COUNTBLANK($V295),"",IFERROR(INDEX(Activos!$E$6:$E$1015,MATCH($V295,Activos!$U$6:$U$1015,0)),IFERROR(INDEX($N$5:$N294,MATCH($V295,$U$5:$U294,0)),"")))</f>
        <v/>
      </c>
      <c r="O295" s="256"/>
      <c r="P295" s="251"/>
      <c r="Q295" s="55">
        <v>0</v>
      </c>
      <c r="R295" s="48" t="b">
        <f>IF(COUNTBLANK($V295),FALSE,OR(IFERROR(MATCH(INDEX(Activos!$C$6:$C$1015,MATCH($V295,Activos!$U$6:$U$1015,0)),$AH$22:$AH$25,0),FALSE),IFERROR(MATCH(INDEX($E$5:$E294,MATCH($V295,$V$5:$V294,0)),$AH$22:$AH$25,0),FALSE)))</f>
        <v>0</v>
      </c>
      <c r="S295" s="48" t="b">
        <f>OR(IFERROR(MATCH($V295,Activos!$U$6:$U$1015,0),FALSE),IFERROR(MATCH($V295,$V$5:$V294,0),FALSE))</f>
        <v>1</v>
      </c>
      <c r="T295" s="48" t="str">
        <f t="shared" si="18"/>
        <v/>
      </c>
      <c r="U295" s="48" t="str">
        <f>IF(AND(ISERROR(MATCH($V295,Activos!$U$6:$U$1015,0)),ISERROR(MATCH($V295,$U$5:$U294,0))),$V295,"")</f>
        <v/>
      </c>
      <c r="V295" s="48" t="str">
        <f t="shared" si="19"/>
        <v/>
      </c>
      <c r="W295" s="48" t="b">
        <f>IF(OR(COUNTBLANK($E295),COUNTBLANK($V295)),FALSE,IF(ISERROR(MATCH($V295,Activos!$U$6:$U$1015,0)),FALSE,IF(ISERROR(MATCH(INDEX(Activos!$C$6:$C$1015,MATCH($V295,Activos!$U$6:$U$1015,0)),$AH$22:$AH$25,0)),ISERROR(MATCH($E295,$AH$26:$AH$31,0)),ISERROR(MATCH($E295,$AH$22:$AH$25,0)))))</f>
        <v>0</v>
      </c>
      <c r="X295" s="48" t="b">
        <f>IF(OR(COUNTBLANK($E295),COUNTBLANK($V295)),FALSE,IF(ISERROR(MATCH($V295,V$5:$V294,0)),FALSE,IF(ISERROR(MATCH(INDEX($E$6:$E$1015,MATCH($V295,$V$6:$V$1015,0)),$AH$22:$AH$25,0)),ISERROR(MATCH($E295,$AH$26:$AH$31,0)),ISERROR(MATCH($E295,$AH$22:$AH$25,0)))))</f>
        <v>0</v>
      </c>
      <c r="Y295" s="48" t="b">
        <f t="shared" si="20"/>
        <v>0</v>
      </c>
    </row>
    <row r="296" spans="2:25" ht="15.95" customHeight="1" x14ac:dyDescent="0.2">
      <c r="B296" s="255"/>
      <c r="C296" s="53"/>
      <c r="D296" s="86"/>
      <c r="E296" s="42" t="str">
        <f>IF(COUNTBLANK($V296),"",IF($U296&lt;&gt;"","Ingresar Categoria!",IFERROR(INDEX(Activos!$C$6:$C$1015,MATCH($V296,Activos!$U$6:$U$1015,0)),IFERROR(INDEX($E$5:$E295,MATCH($V296,$U$5:$U295,0)),""))))</f>
        <v/>
      </c>
      <c r="F296" s="52"/>
      <c r="G296" s="51"/>
      <c r="H296" s="44"/>
      <c r="I296" s="53"/>
      <c r="J296" s="46"/>
      <c r="K296" s="46"/>
      <c r="L296" s="54"/>
      <c r="M296" s="54"/>
      <c r="N296" s="306" t="str">
        <f>IF(COUNTBLANK($V296),"",IFERROR(INDEX(Activos!$E$6:$E$1015,MATCH($V296,Activos!$U$6:$U$1015,0)),IFERROR(INDEX($N$5:$N295,MATCH($V296,$U$5:$U295,0)),"")))</f>
        <v/>
      </c>
      <c r="O296" s="256"/>
      <c r="P296" s="251"/>
      <c r="Q296" s="55">
        <v>0</v>
      </c>
      <c r="R296" s="48" t="b">
        <f>IF(COUNTBLANK($V296),FALSE,OR(IFERROR(MATCH(INDEX(Activos!$C$6:$C$1015,MATCH($V296,Activos!$U$6:$U$1015,0)),$AH$22:$AH$25,0),FALSE),IFERROR(MATCH(INDEX($E$5:$E295,MATCH($V296,$V$5:$V295,0)),$AH$22:$AH$25,0),FALSE)))</f>
        <v>0</v>
      </c>
      <c r="S296" s="48" t="b">
        <f>OR(IFERROR(MATCH($V296,Activos!$U$6:$U$1015,0),FALSE),IFERROR(MATCH($V296,$V$5:$V295,0),FALSE))</f>
        <v>1</v>
      </c>
      <c r="T296" s="48" t="str">
        <f t="shared" si="18"/>
        <v/>
      </c>
      <c r="U296" s="48" t="str">
        <f>IF(AND(ISERROR(MATCH($V296,Activos!$U$6:$U$1015,0)),ISERROR(MATCH($V296,$U$5:$U295,0))),$V296,"")</f>
        <v/>
      </c>
      <c r="V296" s="48" t="str">
        <f t="shared" si="19"/>
        <v/>
      </c>
      <c r="W296" s="48" t="b">
        <f>IF(OR(COUNTBLANK($E296),COUNTBLANK($V296)),FALSE,IF(ISERROR(MATCH($V296,Activos!$U$6:$U$1015,0)),FALSE,IF(ISERROR(MATCH(INDEX(Activos!$C$6:$C$1015,MATCH($V296,Activos!$U$6:$U$1015,0)),$AH$22:$AH$25,0)),ISERROR(MATCH($E296,$AH$26:$AH$31,0)),ISERROR(MATCH($E296,$AH$22:$AH$25,0)))))</f>
        <v>0</v>
      </c>
      <c r="X296" s="48" t="b">
        <f>IF(OR(COUNTBLANK($E296),COUNTBLANK($V296)),FALSE,IF(ISERROR(MATCH($V296,V$5:$V295,0)),FALSE,IF(ISERROR(MATCH(INDEX($E$6:$E$1015,MATCH($V296,$V$6:$V$1015,0)),$AH$22:$AH$25,0)),ISERROR(MATCH($E296,$AH$26:$AH$31,0)),ISERROR(MATCH($E296,$AH$22:$AH$25,0)))))</f>
        <v>0</v>
      </c>
      <c r="Y296" s="48" t="b">
        <f t="shared" si="20"/>
        <v>0</v>
      </c>
    </row>
    <row r="297" spans="2:25" ht="15.95" customHeight="1" x14ac:dyDescent="0.2">
      <c r="B297" s="255"/>
      <c r="C297" s="53"/>
      <c r="D297" s="86"/>
      <c r="E297" s="42" t="str">
        <f>IF(COUNTBLANK($V297),"",IF($U297&lt;&gt;"","Ingresar Categoria!",IFERROR(INDEX(Activos!$C$6:$C$1015,MATCH($V297,Activos!$U$6:$U$1015,0)),IFERROR(INDEX($E$5:$E296,MATCH($V297,$U$5:$U296,0)),""))))</f>
        <v/>
      </c>
      <c r="F297" s="52"/>
      <c r="G297" s="51"/>
      <c r="H297" s="44"/>
      <c r="I297" s="53"/>
      <c r="J297" s="46"/>
      <c r="K297" s="46"/>
      <c r="L297" s="54"/>
      <c r="M297" s="54"/>
      <c r="N297" s="306" t="str">
        <f>IF(COUNTBLANK($V297),"",IFERROR(INDEX(Activos!$E$6:$E$1015,MATCH($V297,Activos!$U$6:$U$1015,0)),IFERROR(INDEX($N$5:$N296,MATCH($V297,$U$5:$U296,0)),"")))</f>
        <v/>
      </c>
      <c r="O297" s="256"/>
      <c r="P297" s="251"/>
      <c r="Q297" s="55">
        <v>0</v>
      </c>
      <c r="R297" s="48" t="b">
        <f>IF(COUNTBLANK($V297),FALSE,OR(IFERROR(MATCH(INDEX(Activos!$C$6:$C$1015,MATCH($V297,Activos!$U$6:$U$1015,0)),$AH$22:$AH$25,0),FALSE),IFERROR(MATCH(INDEX($E$5:$E296,MATCH($V297,$V$5:$V296,0)),$AH$22:$AH$25,0),FALSE)))</f>
        <v>0</v>
      </c>
      <c r="S297" s="48" t="b">
        <f>OR(IFERROR(MATCH($V297,Activos!$U$6:$U$1015,0),FALSE),IFERROR(MATCH($V297,$V$5:$V296,0),FALSE))</f>
        <v>1</v>
      </c>
      <c r="T297" s="48" t="str">
        <f t="shared" si="18"/>
        <v/>
      </c>
      <c r="U297" s="48" t="str">
        <f>IF(AND(ISERROR(MATCH($V297,Activos!$U$6:$U$1015,0)),ISERROR(MATCH($V297,$U$5:$U296,0))),$V297,"")</f>
        <v/>
      </c>
      <c r="V297" s="48" t="str">
        <f t="shared" si="19"/>
        <v/>
      </c>
      <c r="W297" s="48" t="b">
        <f>IF(OR(COUNTBLANK($E297),COUNTBLANK($V297)),FALSE,IF(ISERROR(MATCH($V297,Activos!$U$6:$U$1015,0)),FALSE,IF(ISERROR(MATCH(INDEX(Activos!$C$6:$C$1015,MATCH($V297,Activos!$U$6:$U$1015,0)),$AH$22:$AH$25,0)),ISERROR(MATCH($E297,$AH$26:$AH$31,0)),ISERROR(MATCH($E297,$AH$22:$AH$25,0)))))</f>
        <v>0</v>
      </c>
      <c r="X297" s="48" t="b">
        <f>IF(OR(COUNTBLANK($E297),COUNTBLANK($V297)),FALSE,IF(ISERROR(MATCH($V297,V$5:$V296,0)),FALSE,IF(ISERROR(MATCH(INDEX($E$6:$E$1015,MATCH($V297,$V$6:$V$1015,0)),$AH$22:$AH$25,0)),ISERROR(MATCH($E297,$AH$26:$AH$31,0)),ISERROR(MATCH($E297,$AH$22:$AH$25,0)))))</f>
        <v>0</v>
      </c>
      <c r="Y297" s="48" t="b">
        <f t="shared" si="20"/>
        <v>0</v>
      </c>
    </row>
    <row r="298" spans="2:25" ht="15.95" customHeight="1" x14ac:dyDescent="0.2">
      <c r="B298" s="255"/>
      <c r="C298" s="53"/>
      <c r="D298" s="86"/>
      <c r="E298" s="42" t="str">
        <f>IF(COUNTBLANK($V298),"",IF($U298&lt;&gt;"","Ingresar Categoria!",IFERROR(INDEX(Activos!$C$6:$C$1015,MATCH($V298,Activos!$U$6:$U$1015,0)),IFERROR(INDEX($E$5:$E297,MATCH($V298,$U$5:$U297,0)),""))))</f>
        <v/>
      </c>
      <c r="F298" s="52"/>
      <c r="G298" s="51"/>
      <c r="H298" s="44"/>
      <c r="I298" s="53"/>
      <c r="J298" s="46"/>
      <c r="K298" s="46"/>
      <c r="L298" s="54"/>
      <c r="M298" s="54"/>
      <c r="N298" s="306" t="str">
        <f>IF(COUNTBLANK($V298),"",IFERROR(INDEX(Activos!$E$6:$E$1015,MATCH($V298,Activos!$U$6:$U$1015,0)),IFERROR(INDEX($N$5:$N297,MATCH($V298,$U$5:$U297,0)),"")))</f>
        <v/>
      </c>
      <c r="O298" s="256"/>
      <c r="P298" s="251"/>
      <c r="Q298" s="55">
        <v>0</v>
      </c>
      <c r="R298" s="48" t="b">
        <f>IF(COUNTBLANK($V298),FALSE,OR(IFERROR(MATCH(INDEX(Activos!$C$6:$C$1015,MATCH($V298,Activos!$U$6:$U$1015,0)),$AH$22:$AH$25,0),FALSE),IFERROR(MATCH(INDEX($E$5:$E297,MATCH($V298,$V$5:$V297,0)),$AH$22:$AH$25,0),FALSE)))</f>
        <v>0</v>
      </c>
      <c r="S298" s="48" t="b">
        <f>OR(IFERROR(MATCH($V298,Activos!$U$6:$U$1015,0),FALSE),IFERROR(MATCH($V298,$V$5:$V297,0),FALSE))</f>
        <v>1</v>
      </c>
      <c r="T298" s="48" t="str">
        <f t="shared" si="18"/>
        <v/>
      </c>
      <c r="U298" s="48" t="str">
        <f>IF(AND(ISERROR(MATCH($V298,Activos!$U$6:$U$1015,0)),ISERROR(MATCH($V298,$U$5:$U297,0))),$V298,"")</f>
        <v/>
      </c>
      <c r="V298" s="48" t="str">
        <f t="shared" si="19"/>
        <v/>
      </c>
      <c r="W298" s="48" t="b">
        <f>IF(OR(COUNTBLANK($E298),COUNTBLANK($V298)),FALSE,IF(ISERROR(MATCH($V298,Activos!$U$6:$U$1015,0)),FALSE,IF(ISERROR(MATCH(INDEX(Activos!$C$6:$C$1015,MATCH($V298,Activos!$U$6:$U$1015,0)),$AH$22:$AH$25,0)),ISERROR(MATCH($E298,$AH$26:$AH$31,0)),ISERROR(MATCH($E298,$AH$22:$AH$25,0)))))</f>
        <v>0</v>
      </c>
      <c r="X298" s="48" t="b">
        <f>IF(OR(COUNTBLANK($E298),COUNTBLANK($V298)),FALSE,IF(ISERROR(MATCH($V298,V$5:$V297,0)),FALSE,IF(ISERROR(MATCH(INDEX($E$6:$E$1015,MATCH($V298,$V$6:$V$1015,0)),$AH$22:$AH$25,0)),ISERROR(MATCH($E298,$AH$26:$AH$31,0)),ISERROR(MATCH($E298,$AH$22:$AH$25,0)))))</f>
        <v>0</v>
      </c>
      <c r="Y298" s="48" t="b">
        <f t="shared" si="20"/>
        <v>0</v>
      </c>
    </row>
    <row r="299" spans="2:25" ht="15.95" customHeight="1" x14ac:dyDescent="0.2">
      <c r="B299" s="255"/>
      <c r="C299" s="53"/>
      <c r="D299" s="86"/>
      <c r="E299" s="42" t="str">
        <f>IF(COUNTBLANK($V299),"",IF($U299&lt;&gt;"","Ingresar Categoria!",IFERROR(INDEX(Activos!$C$6:$C$1015,MATCH($V299,Activos!$U$6:$U$1015,0)),IFERROR(INDEX($E$5:$E298,MATCH($V299,$U$5:$U298,0)),""))))</f>
        <v/>
      </c>
      <c r="F299" s="52"/>
      <c r="G299" s="51"/>
      <c r="H299" s="44"/>
      <c r="I299" s="53"/>
      <c r="J299" s="46"/>
      <c r="K299" s="46"/>
      <c r="L299" s="54"/>
      <c r="M299" s="54"/>
      <c r="N299" s="306" t="str">
        <f>IF(COUNTBLANK($V299),"",IFERROR(INDEX(Activos!$E$6:$E$1015,MATCH($V299,Activos!$U$6:$U$1015,0)),IFERROR(INDEX($N$5:$N298,MATCH($V299,$U$5:$U298,0)),"")))</f>
        <v/>
      </c>
      <c r="O299" s="256"/>
      <c r="P299" s="251"/>
      <c r="Q299" s="55">
        <v>0</v>
      </c>
      <c r="R299" s="48" t="b">
        <f>IF(COUNTBLANK($V299),FALSE,OR(IFERROR(MATCH(INDEX(Activos!$C$6:$C$1015,MATCH($V299,Activos!$U$6:$U$1015,0)),$AH$22:$AH$25,0),FALSE),IFERROR(MATCH(INDEX($E$5:$E298,MATCH($V299,$V$5:$V298,0)),$AH$22:$AH$25,0),FALSE)))</f>
        <v>0</v>
      </c>
      <c r="S299" s="48" t="b">
        <f>OR(IFERROR(MATCH($V299,Activos!$U$6:$U$1015,0),FALSE),IFERROR(MATCH($V299,$V$5:$V298,0),FALSE))</f>
        <v>1</v>
      </c>
      <c r="T299" s="48" t="str">
        <f t="shared" si="18"/>
        <v/>
      </c>
      <c r="U299" s="48" t="str">
        <f>IF(AND(ISERROR(MATCH($V299,Activos!$U$6:$U$1015,0)),ISERROR(MATCH($V299,$U$5:$U298,0))),$V299,"")</f>
        <v/>
      </c>
      <c r="V299" s="48" t="str">
        <f t="shared" si="19"/>
        <v/>
      </c>
      <c r="W299" s="48" t="b">
        <f>IF(OR(COUNTBLANK($E299),COUNTBLANK($V299)),FALSE,IF(ISERROR(MATCH($V299,Activos!$U$6:$U$1015,0)),FALSE,IF(ISERROR(MATCH(INDEX(Activos!$C$6:$C$1015,MATCH($V299,Activos!$U$6:$U$1015,0)),$AH$22:$AH$25,0)),ISERROR(MATCH($E299,$AH$26:$AH$31,0)),ISERROR(MATCH($E299,$AH$22:$AH$25,0)))))</f>
        <v>0</v>
      </c>
      <c r="X299" s="48" t="b">
        <f>IF(OR(COUNTBLANK($E299),COUNTBLANK($V299)),FALSE,IF(ISERROR(MATCH($V299,V$5:$V298,0)),FALSE,IF(ISERROR(MATCH(INDEX($E$6:$E$1015,MATCH($V299,$V$6:$V$1015,0)),$AH$22:$AH$25,0)),ISERROR(MATCH($E299,$AH$26:$AH$31,0)),ISERROR(MATCH($E299,$AH$22:$AH$25,0)))))</f>
        <v>0</v>
      </c>
      <c r="Y299" s="48" t="b">
        <f t="shared" si="20"/>
        <v>0</v>
      </c>
    </row>
    <row r="300" spans="2:25" ht="15.95" customHeight="1" x14ac:dyDescent="0.2">
      <c r="B300" s="255"/>
      <c r="C300" s="53"/>
      <c r="D300" s="86"/>
      <c r="E300" s="42" t="str">
        <f>IF(COUNTBLANK($V300),"",IF($U300&lt;&gt;"","Ingresar Categoria!",IFERROR(INDEX(Activos!$C$6:$C$1015,MATCH($V300,Activos!$U$6:$U$1015,0)),IFERROR(INDEX($E$5:$E299,MATCH($V300,$U$5:$U299,0)),""))))</f>
        <v/>
      </c>
      <c r="F300" s="52"/>
      <c r="G300" s="51"/>
      <c r="H300" s="44"/>
      <c r="I300" s="53"/>
      <c r="J300" s="46"/>
      <c r="K300" s="46"/>
      <c r="L300" s="54"/>
      <c r="M300" s="54"/>
      <c r="N300" s="306" t="str">
        <f>IF(COUNTBLANK($V300),"",IFERROR(INDEX(Activos!$E$6:$E$1015,MATCH($V300,Activos!$U$6:$U$1015,0)),IFERROR(INDEX($N$5:$N299,MATCH($V300,$U$5:$U299,0)),"")))</f>
        <v/>
      </c>
      <c r="O300" s="256"/>
      <c r="P300" s="251"/>
      <c r="Q300" s="55">
        <v>0</v>
      </c>
      <c r="R300" s="48" t="b">
        <f>IF(COUNTBLANK($V300),FALSE,OR(IFERROR(MATCH(INDEX(Activos!$C$6:$C$1015,MATCH($V300,Activos!$U$6:$U$1015,0)),$AH$22:$AH$25,0),FALSE),IFERROR(MATCH(INDEX($E$5:$E299,MATCH($V300,$V$5:$V299,0)),$AH$22:$AH$25,0),FALSE)))</f>
        <v>0</v>
      </c>
      <c r="S300" s="48" t="b">
        <f>OR(IFERROR(MATCH($V300,Activos!$U$6:$U$1015,0),FALSE),IFERROR(MATCH($V300,$V$5:$V299,0),FALSE))</f>
        <v>1</v>
      </c>
      <c r="T300" s="48" t="str">
        <f t="shared" si="18"/>
        <v/>
      </c>
      <c r="U300" s="48" t="str">
        <f>IF(AND(ISERROR(MATCH($V300,Activos!$U$6:$U$1015,0)),ISERROR(MATCH($V300,$U$5:$U299,0))),$V300,"")</f>
        <v/>
      </c>
      <c r="V300" s="48" t="str">
        <f t="shared" si="19"/>
        <v/>
      </c>
      <c r="W300" s="48" t="b">
        <f>IF(OR(COUNTBLANK($E300),COUNTBLANK($V300)),FALSE,IF(ISERROR(MATCH($V300,Activos!$U$6:$U$1015,0)),FALSE,IF(ISERROR(MATCH(INDEX(Activos!$C$6:$C$1015,MATCH($V300,Activos!$U$6:$U$1015,0)),$AH$22:$AH$25,0)),ISERROR(MATCH($E300,$AH$26:$AH$31,0)),ISERROR(MATCH($E300,$AH$22:$AH$25,0)))))</f>
        <v>0</v>
      </c>
      <c r="X300" s="48" t="b">
        <f>IF(OR(COUNTBLANK($E300),COUNTBLANK($V300)),FALSE,IF(ISERROR(MATCH($V300,V$5:$V299,0)),FALSE,IF(ISERROR(MATCH(INDEX($E$6:$E$1015,MATCH($V300,$V$6:$V$1015,0)),$AH$22:$AH$25,0)),ISERROR(MATCH($E300,$AH$26:$AH$31,0)),ISERROR(MATCH($E300,$AH$22:$AH$25,0)))))</f>
        <v>0</v>
      </c>
      <c r="Y300" s="48" t="b">
        <f t="shared" si="20"/>
        <v>0</v>
      </c>
    </row>
    <row r="301" spans="2:25" ht="15.95" customHeight="1" x14ac:dyDescent="0.2">
      <c r="B301" s="255"/>
      <c r="C301" s="53"/>
      <c r="D301" s="86"/>
      <c r="E301" s="42" t="str">
        <f>IF(COUNTBLANK($V301),"",IF($U301&lt;&gt;"","Ingresar Categoria!",IFERROR(INDEX(Activos!$C$6:$C$1015,MATCH($V301,Activos!$U$6:$U$1015,0)),IFERROR(INDEX($E$5:$E300,MATCH($V301,$U$5:$U300,0)),""))))</f>
        <v/>
      </c>
      <c r="F301" s="52"/>
      <c r="G301" s="51"/>
      <c r="H301" s="44"/>
      <c r="I301" s="53"/>
      <c r="J301" s="46"/>
      <c r="K301" s="46"/>
      <c r="L301" s="54"/>
      <c r="M301" s="54"/>
      <c r="N301" s="306" t="str">
        <f>IF(COUNTBLANK($V301),"",IFERROR(INDEX(Activos!$E$6:$E$1015,MATCH($V301,Activos!$U$6:$U$1015,0)),IFERROR(INDEX($N$5:$N300,MATCH($V301,$U$5:$U300,0)),"")))</f>
        <v/>
      </c>
      <c r="O301" s="256"/>
      <c r="P301" s="251"/>
      <c r="Q301" s="55">
        <v>0</v>
      </c>
      <c r="R301" s="48" t="b">
        <f>IF(COUNTBLANK($V301),FALSE,OR(IFERROR(MATCH(INDEX(Activos!$C$6:$C$1015,MATCH($V301,Activos!$U$6:$U$1015,0)),$AH$22:$AH$25,0),FALSE),IFERROR(MATCH(INDEX($E$5:$E300,MATCH($V301,$V$5:$V300,0)),$AH$22:$AH$25,0),FALSE)))</f>
        <v>0</v>
      </c>
      <c r="S301" s="48" t="b">
        <f>OR(IFERROR(MATCH($V301,Activos!$U$6:$U$1015,0),FALSE),IFERROR(MATCH($V301,$V$5:$V300,0),FALSE))</f>
        <v>1</v>
      </c>
      <c r="T301" s="48" t="str">
        <f t="shared" si="18"/>
        <v/>
      </c>
      <c r="U301" s="48" t="str">
        <f>IF(AND(ISERROR(MATCH($V301,Activos!$U$6:$U$1015,0)),ISERROR(MATCH($V301,$U$5:$U300,0))),$V301,"")</f>
        <v/>
      </c>
      <c r="V301" s="48" t="str">
        <f t="shared" si="19"/>
        <v/>
      </c>
      <c r="W301" s="48" t="b">
        <f>IF(OR(COUNTBLANK($E301),COUNTBLANK($V301)),FALSE,IF(ISERROR(MATCH($V301,Activos!$U$6:$U$1015,0)),FALSE,IF(ISERROR(MATCH(INDEX(Activos!$C$6:$C$1015,MATCH($V301,Activos!$U$6:$U$1015,0)),$AH$22:$AH$25,0)),ISERROR(MATCH($E301,$AH$26:$AH$31,0)),ISERROR(MATCH($E301,$AH$22:$AH$25,0)))))</f>
        <v>0</v>
      </c>
      <c r="X301" s="48" t="b">
        <f>IF(OR(COUNTBLANK($E301),COUNTBLANK($V301)),FALSE,IF(ISERROR(MATCH($V301,V$5:$V300,0)),FALSE,IF(ISERROR(MATCH(INDEX($E$6:$E$1015,MATCH($V301,$V$6:$V$1015,0)),$AH$22:$AH$25,0)),ISERROR(MATCH($E301,$AH$26:$AH$31,0)),ISERROR(MATCH($E301,$AH$22:$AH$25,0)))))</f>
        <v>0</v>
      </c>
      <c r="Y301" s="48" t="b">
        <f t="shared" si="20"/>
        <v>0</v>
      </c>
    </row>
    <row r="302" spans="2:25" ht="15.95" customHeight="1" x14ac:dyDescent="0.2">
      <c r="B302" s="255"/>
      <c r="C302" s="53"/>
      <c r="D302" s="86"/>
      <c r="E302" s="42" t="str">
        <f>IF(COUNTBLANK($V302),"",IF($U302&lt;&gt;"","Ingresar Categoria!",IFERROR(INDEX(Activos!$C$6:$C$1015,MATCH($V302,Activos!$U$6:$U$1015,0)),IFERROR(INDEX($E$5:$E301,MATCH($V302,$U$5:$U301,0)),""))))</f>
        <v/>
      </c>
      <c r="F302" s="52"/>
      <c r="G302" s="51"/>
      <c r="H302" s="44"/>
      <c r="I302" s="53"/>
      <c r="J302" s="46"/>
      <c r="K302" s="46"/>
      <c r="L302" s="54"/>
      <c r="M302" s="54"/>
      <c r="N302" s="306" t="str">
        <f>IF(COUNTBLANK($V302),"",IFERROR(INDEX(Activos!$E$6:$E$1015,MATCH($V302,Activos!$U$6:$U$1015,0)),IFERROR(INDEX($N$5:$N301,MATCH($V302,$U$5:$U301,0)),"")))</f>
        <v/>
      </c>
      <c r="O302" s="256"/>
      <c r="P302" s="251"/>
      <c r="Q302" s="55">
        <v>0</v>
      </c>
      <c r="R302" s="48" t="b">
        <f>IF(COUNTBLANK($V302),FALSE,OR(IFERROR(MATCH(INDEX(Activos!$C$6:$C$1015,MATCH($V302,Activos!$U$6:$U$1015,0)),$AH$22:$AH$25,0),FALSE),IFERROR(MATCH(INDEX($E$5:$E301,MATCH($V302,$V$5:$V301,0)),$AH$22:$AH$25,0),FALSE)))</f>
        <v>0</v>
      </c>
      <c r="S302" s="48" t="b">
        <f>OR(IFERROR(MATCH($V302,Activos!$U$6:$U$1015,0),FALSE),IFERROR(MATCH($V302,$V$5:$V301,0),FALSE))</f>
        <v>1</v>
      </c>
      <c r="T302" s="48" t="str">
        <f t="shared" si="18"/>
        <v/>
      </c>
      <c r="U302" s="48" t="str">
        <f>IF(AND(ISERROR(MATCH($V302,Activos!$U$6:$U$1015,0)),ISERROR(MATCH($V302,$U$5:$U301,0))),$V302,"")</f>
        <v/>
      </c>
      <c r="V302" s="48" t="str">
        <f t="shared" si="19"/>
        <v/>
      </c>
      <c r="W302" s="48" t="b">
        <f>IF(OR(COUNTBLANK($E302),COUNTBLANK($V302)),FALSE,IF(ISERROR(MATCH($V302,Activos!$U$6:$U$1015,0)),FALSE,IF(ISERROR(MATCH(INDEX(Activos!$C$6:$C$1015,MATCH($V302,Activos!$U$6:$U$1015,0)),$AH$22:$AH$25,0)),ISERROR(MATCH($E302,$AH$26:$AH$31,0)),ISERROR(MATCH($E302,$AH$22:$AH$25,0)))))</f>
        <v>0</v>
      </c>
      <c r="X302" s="48" t="b">
        <f>IF(OR(COUNTBLANK($E302),COUNTBLANK($V302)),FALSE,IF(ISERROR(MATCH($V302,V$5:$V301,0)),FALSE,IF(ISERROR(MATCH(INDEX($E$6:$E$1015,MATCH($V302,$V$6:$V$1015,0)),$AH$22:$AH$25,0)),ISERROR(MATCH($E302,$AH$26:$AH$31,0)),ISERROR(MATCH($E302,$AH$22:$AH$25,0)))))</f>
        <v>0</v>
      </c>
      <c r="Y302" s="48" t="b">
        <f t="shared" si="20"/>
        <v>0</v>
      </c>
    </row>
    <row r="303" spans="2:25" ht="15.95" customHeight="1" x14ac:dyDescent="0.2">
      <c r="B303" s="255"/>
      <c r="C303" s="53"/>
      <c r="D303" s="86"/>
      <c r="E303" s="42" t="str">
        <f>IF(COUNTBLANK($V303),"",IF($U303&lt;&gt;"","Ingresar Categoria!",IFERROR(INDEX(Activos!$C$6:$C$1015,MATCH($V303,Activos!$U$6:$U$1015,0)),IFERROR(INDEX($E$5:$E302,MATCH($V303,$U$5:$U302,0)),""))))</f>
        <v/>
      </c>
      <c r="F303" s="52"/>
      <c r="G303" s="51"/>
      <c r="H303" s="44"/>
      <c r="I303" s="53"/>
      <c r="J303" s="46"/>
      <c r="K303" s="46"/>
      <c r="L303" s="54"/>
      <c r="M303" s="54"/>
      <c r="N303" s="306" t="str">
        <f>IF(COUNTBLANK($V303),"",IFERROR(INDEX(Activos!$E$6:$E$1015,MATCH($V303,Activos!$U$6:$U$1015,0)),IFERROR(INDEX($N$5:$N302,MATCH($V303,$U$5:$U302,0)),"")))</f>
        <v/>
      </c>
      <c r="O303" s="256"/>
      <c r="P303" s="251"/>
      <c r="Q303" s="55">
        <v>0</v>
      </c>
      <c r="R303" s="48" t="b">
        <f>IF(COUNTBLANK($V303),FALSE,OR(IFERROR(MATCH(INDEX(Activos!$C$6:$C$1015,MATCH($V303,Activos!$U$6:$U$1015,0)),$AH$22:$AH$25,0),FALSE),IFERROR(MATCH(INDEX($E$5:$E302,MATCH($V303,$V$5:$V302,0)),$AH$22:$AH$25,0),FALSE)))</f>
        <v>0</v>
      </c>
      <c r="S303" s="48" t="b">
        <f>OR(IFERROR(MATCH($V303,Activos!$U$6:$U$1015,0),FALSE),IFERROR(MATCH($V303,$V$5:$V302,0),FALSE))</f>
        <v>1</v>
      </c>
      <c r="T303" s="48" t="str">
        <f t="shared" si="18"/>
        <v/>
      </c>
      <c r="U303" s="48" t="str">
        <f>IF(AND(ISERROR(MATCH($V303,Activos!$U$6:$U$1015,0)),ISERROR(MATCH($V303,$U$5:$U302,0))),$V303,"")</f>
        <v/>
      </c>
      <c r="V303" s="48" t="str">
        <f t="shared" si="19"/>
        <v/>
      </c>
      <c r="W303" s="48" t="b">
        <f>IF(OR(COUNTBLANK($E303),COUNTBLANK($V303)),FALSE,IF(ISERROR(MATCH($V303,Activos!$U$6:$U$1015,0)),FALSE,IF(ISERROR(MATCH(INDEX(Activos!$C$6:$C$1015,MATCH($V303,Activos!$U$6:$U$1015,0)),$AH$22:$AH$25,0)),ISERROR(MATCH($E303,$AH$26:$AH$31,0)),ISERROR(MATCH($E303,$AH$22:$AH$25,0)))))</f>
        <v>0</v>
      </c>
      <c r="X303" s="48" t="b">
        <f>IF(OR(COUNTBLANK($E303),COUNTBLANK($V303)),FALSE,IF(ISERROR(MATCH($V303,V$5:$V302,0)),FALSE,IF(ISERROR(MATCH(INDEX($E$6:$E$1015,MATCH($V303,$V$6:$V$1015,0)),$AH$22:$AH$25,0)),ISERROR(MATCH($E303,$AH$26:$AH$31,0)),ISERROR(MATCH($E303,$AH$22:$AH$25,0)))))</f>
        <v>0</v>
      </c>
      <c r="Y303" s="48" t="b">
        <f t="shared" si="20"/>
        <v>0</v>
      </c>
    </row>
    <row r="304" spans="2:25" ht="15.95" customHeight="1" x14ac:dyDescent="0.2">
      <c r="B304" s="255"/>
      <c r="C304" s="53"/>
      <c r="D304" s="86"/>
      <c r="E304" s="42" t="str">
        <f>IF(COUNTBLANK($V304),"",IF($U304&lt;&gt;"","Ingresar Categoria!",IFERROR(INDEX(Activos!$C$6:$C$1015,MATCH($V304,Activos!$U$6:$U$1015,0)),IFERROR(INDEX($E$5:$E303,MATCH($V304,$U$5:$U303,0)),""))))</f>
        <v/>
      </c>
      <c r="F304" s="52"/>
      <c r="G304" s="51"/>
      <c r="H304" s="44"/>
      <c r="I304" s="53"/>
      <c r="J304" s="46"/>
      <c r="K304" s="46"/>
      <c r="L304" s="54"/>
      <c r="M304" s="54"/>
      <c r="N304" s="306" t="str">
        <f>IF(COUNTBLANK($V304),"",IFERROR(INDEX(Activos!$E$6:$E$1015,MATCH($V304,Activos!$U$6:$U$1015,0)),IFERROR(INDEX($N$5:$N303,MATCH($V304,$U$5:$U303,0)),"")))</f>
        <v/>
      </c>
      <c r="O304" s="256"/>
      <c r="P304" s="251"/>
      <c r="Q304" s="55">
        <v>0</v>
      </c>
      <c r="R304" s="48" t="b">
        <f>IF(COUNTBLANK($V304),FALSE,OR(IFERROR(MATCH(INDEX(Activos!$C$6:$C$1015,MATCH($V304,Activos!$U$6:$U$1015,0)),$AH$22:$AH$25,0),FALSE),IFERROR(MATCH(INDEX($E$5:$E303,MATCH($V304,$V$5:$V303,0)),$AH$22:$AH$25,0),FALSE)))</f>
        <v>0</v>
      </c>
      <c r="S304" s="48" t="b">
        <f>OR(IFERROR(MATCH($V304,Activos!$U$6:$U$1015,0),FALSE),IFERROR(MATCH($V304,$V$5:$V303,0),FALSE))</f>
        <v>1</v>
      </c>
      <c r="T304" s="48" t="str">
        <f t="shared" si="18"/>
        <v/>
      </c>
      <c r="U304" s="48" t="str">
        <f>IF(AND(ISERROR(MATCH($V304,Activos!$U$6:$U$1015,0)),ISERROR(MATCH($V304,$U$5:$U303,0))),$V304,"")</f>
        <v/>
      </c>
      <c r="V304" s="48" t="str">
        <f t="shared" si="19"/>
        <v/>
      </c>
      <c r="W304" s="48" t="b">
        <f>IF(OR(COUNTBLANK($E304),COUNTBLANK($V304)),FALSE,IF(ISERROR(MATCH($V304,Activos!$U$6:$U$1015,0)),FALSE,IF(ISERROR(MATCH(INDEX(Activos!$C$6:$C$1015,MATCH($V304,Activos!$U$6:$U$1015,0)),$AH$22:$AH$25,0)),ISERROR(MATCH($E304,$AH$26:$AH$31,0)),ISERROR(MATCH($E304,$AH$22:$AH$25,0)))))</f>
        <v>0</v>
      </c>
      <c r="X304" s="48" t="b">
        <f>IF(OR(COUNTBLANK($E304),COUNTBLANK($V304)),FALSE,IF(ISERROR(MATCH($V304,V$5:$V303,0)),FALSE,IF(ISERROR(MATCH(INDEX($E$6:$E$1015,MATCH($V304,$V$6:$V$1015,0)),$AH$22:$AH$25,0)),ISERROR(MATCH($E304,$AH$26:$AH$31,0)),ISERROR(MATCH($E304,$AH$22:$AH$25,0)))))</f>
        <v>0</v>
      </c>
      <c r="Y304" s="48" t="b">
        <f t="shared" si="20"/>
        <v>0</v>
      </c>
    </row>
    <row r="305" spans="2:25" ht="15.95" customHeight="1" x14ac:dyDescent="0.2">
      <c r="B305" s="255"/>
      <c r="C305" s="53"/>
      <c r="D305" s="86"/>
      <c r="E305" s="42" t="str">
        <f>IF(COUNTBLANK($V305),"",IF($U305&lt;&gt;"","Ingresar Categoria!",IFERROR(INDEX(Activos!$C$6:$C$1015,MATCH($V305,Activos!$U$6:$U$1015,0)),IFERROR(INDEX($E$5:$E304,MATCH($V305,$U$5:$U304,0)),""))))</f>
        <v/>
      </c>
      <c r="F305" s="52"/>
      <c r="G305" s="51"/>
      <c r="H305" s="44"/>
      <c r="I305" s="53"/>
      <c r="J305" s="46"/>
      <c r="K305" s="46"/>
      <c r="L305" s="54"/>
      <c r="M305" s="54"/>
      <c r="N305" s="306" t="str">
        <f>IF(COUNTBLANK($V305),"",IFERROR(INDEX(Activos!$E$6:$E$1015,MATCH($V305,Activos!$U$6:$U$1015,0)),IFERROR(INDEX($N$5:$N304,MATCH($V305,$U$5:$U304,0)),"")))</f>
        <v/>
      </c>
      <c r="O305" s="256"/>
      <c r="P305" s="251"/>
      <c r="Q305" s="55">
        <v>0</v>
      </c>
      <c r="R305" s="48" t="b">
        <f>IF(COUNTBLANK($V305),FALSE,OR(IFERROR(MATCH(INDEX(Activos!$C$6:$C$1015,MATCH($V305,Activos!$U$6:$U$1015,0)),$AH$22:$AH$25,0),FALSE),IFERROR(MATCH(INDEX($E$5:$E304,MATCH($V305,$V$5:$V304,0)),$AH$22:$AH$25,0),FALSE)))</f>
        <v>0</v>
      </c>
      <c r="S305" s="48" t="b">
        <f>OR(IFERROR(MATCH($V305,Activos!$U$6:$U$1015,0),FALSE),IFERROR(MATCH($V305,$V$5:$V304,0),FALSE))</f>
        <v>1</v>
      </c>
      <c r="T305" s="48" t="str">
        <f t="shared" si="18"/>
        <v/>
      </c>
      <c r="U305" s="48" t="str">
        <f>IF(AND(ISERROR(MATCH($V305,Activos!$U$6:$U$1015,0)),ISERROR(MATCH($V305,$U$5:$U304,0))),$V305,"")</f>
        <v/>
      </c>
      <c r="V305" s="48" t="str">
        <f t="shared" si="19"/>
        <v/>
      </c>
      <c r="W305" s="48" t="b">
        <f>IF(OR(COUNTBLANK($E305),COUNTBLANK($V305)),FALSE,IF(ISERROR(MATCH($V305,Activos!$U$6:$U$1015,0)),FALSE,IF(ISERROR(MATCH(INDEX(Activos!$C$6:$C$1015,MATCH($V305,Activos!$U$6:$U$1015,0)),$AH$22:$AH$25,0)),ISERROR(MATCH($E305,$AH$26:$AH$31,0)),ISERROR(MATCH($E305,$AH$22:$AH$25,0)))))</f>
        <v>0</v>
      </c>
      <c r="X305" s="48" t="b">
        <f>IF(OR(COUNTBLANK($E305),COUNTBLANK($V305)),FALSE,IF(ISERROR(MATCH($V305,V$5:$V304,0)),FALSE,IF(ISERROR(MATCH(INDEX($E$6:$E$1015,MATCH($V305,$V$6:$V$1015,0)),$AH$22:$AH$25,0)),ISERROR(MATCH($E305,$AH$26:$AH$31,0)),ISERROR(MATCH($E305,$AH$22:$AH$25,0)))))</f>
        <v>0</v>
      </c>
      <c r="Y305" s="48" t="b">
        <f t="shared" si="20"/>
        <v>0</v>
      </c>
    </row>
    <row r="306" spans="2:25" ht="15.95" customHeight="1" x14ac:dyDescent="0.2">
      <c r="B306" s="255"/>
      <c r="C306" s="53"/>
      <c r="D306" s="86"/>
      <c r="E306" s="42" t="str">
        <f>IF(COUNTBLANK($V306),"",IF($U306&lt;&gt;"","Ingresar Categoria!",IFERROR(INDEX(Activos!$C$6:$C$1015,MATCH($V306,Activos!$U$6:$U$1015,0)),IFERROR(INDEX($E$5:$E305,MATCH($V306,$U$5:$U305,0)),""))))</f>
        <v/>
      </c>
      <c r="F306" s="52"/>
      <c r="G306" s="51"/>
      <c r="H306" s="44"/>
      <c r="I306" s="53"/>
      <c r="J306" s="46"/>
      <c r="K306" s="46"/>
      <c r="L306" s="54"/>
      <c r="M306" s="54"/>
      <c r="N306" s="306" t="str">
        <f>IF(COUNTBLANK($V306),"",IFERROR(INDEX(Activos!$E$6:$E$1015,MATCH($V306,Activos!$U$6:$U$1015,0)),IFERROR(INDEX($N$5:$N305,MATCH($V306,$U$5:$U305,0)),"")))</f>
        <v/>
      </c>
      <c r="O306" s="256"/>
      <c r="P306" s="251"/>
      <c r="Q306" s="55">
        <v>0</v>
      </c>
      <c r="R306" s="48" t="b">
        <f>IF(COUNTBLANK($V306),FALSE,OR(IFERROR(MATCH(INDEX(Activos!$C$6:$C$1015,MATCH($V306,Activos!$U$6:$U$1015,0)),$AH$22:$AH$25,0),FALSE),IFERROR(MATCH(INDEX($E$5:$E305,MATCH($V306,$V$5:$V305,0)),$AH$22:$AH$25,0),FALSE)))</f>
        <v>0</v>
      </c>
      <c r="S306" s="48" t="b">
        <f>OR(IFERROR(MATCH($V306,Activos!$U$6:$U$1015,0),FALSE),IFERROR(MATCH($V306,$V$5:$V305,0),FALSE))</f>
        <v>1</v>
      </c>
      <c r="T306" s="48" t="str">
        <f t="shared" si="18"/>
        <v/>
      </c>
      <c r="U306" s="48" t="str">
        <f>IF(AND(ISERROR(MATCH($V306,Activos!$U$6:$U$1015,0)),ISERROR(MATCH($V306,$U$5:$U305,0))),$V306,"")</f>
        <v/>
      </c>
      <c r="V306" s="48" t="str">
        <f t="shared" si="19"/>
        <v/>
      </c>
      <c r="W306" s="48" t="b">
        <f>IF(OR(COUNTBLANK($E306),COUNTBLANK($V306)),FALSE,IF(ISERROR(MATCH($V306,Activos!$U$6:$U$1015,0)),FALSE,IF(ISERROR(MATCH(INDEX(Activos!$C$6:$C$1015,MATCH($V306,Activos!$U$6:$U$1015,0)),$AH$22:$AH$25,0)),ISERROR(MATCH($E306,$AH$26:$AH$31,0)),ISERROR(MATCH($E306,$AH$22:$AH$25,0)))))</f>
        <v>0</v>
      </c>
      <c r="X306" s="48" t="b">
        <f>IF(OR(COUNTBLANK($E306),COUNTBLANK($V306)),FALSE,IF(ISERROR(MATCH($V306,V$5:$V305,0)),FALSE,IF(ISERROR(MATCH(INDEX($E$6:$E$1015,MATCH($V306,$V$6:$V$1015,0)),$AH$22:$AH$25,0)),ISERROR(MATCH($E306,$AH$26:$AH$31,0)),ISERROR(MATCH($E306,$AH$22:$AH$25,0)))))</f>
        <v>0</v>
      </c>
      <c r="Y306" s="48" t="b">
        <f t="shared" si="20"/>
        <v>0</v>
      </c>
    </row>
    <row r="307" spans="2:25" ht="15.95" customHeight="1" x14ac:dyDescent="0.2">
      <c r="B307" s="255"/>
      <c r="C307" s="53"/>
      <c r="D307" s="86"/>
      <c r="E307" s="42" t="str">
        <f>IF(COUNTBLANK($V307),"",IF($U307&lt;&gt;"","Ingresar Categoria!",IFERROR(INDEX(Activos!$C$6:$C$1015,MATCH($V307,Activos!$U$6:$U$1015,0)),IFERROR(INDEX($E$5:$E306,MATCH($V307,$U$5:$U306,0)),""))))</f>
        <v/>
      </c>
      <c r="F307" s="52"/>
      <c r="G307" s="51"/>
      <c r="H307" s="44"/>
      <c r="I307" s="53"/>
      <c r="J307" s="46"/>
      <c r="K307" s="46"/>
      <c r="L307" s="54"/>
      <c r="M307" s="54"/>
      <c r="N307" s="306" t="str">
        <f>IF(COUNTBLANK($V307),"",IFERROR(INDEX(Activos!$E$6:$E$1015,MATCH($V307,Activos!$U$6:$U$1015,0)),IFERROR(INDEX($N$5:$N306,MATCH($V307,$U$5:$U306,0)),"")))</f>
        <v/>
      </c>
      <c r="O307" s="260"/>
      <c r="P307" s="251"/>
      <c r="Q307" s="55">
        <v>0</v>
      </c>
      <c r="R307" s="48" t="b">
        <f>IF(COUNTBLANK($V307),FALSE,OR(IFERROR(MATCH(INDEX(Activos!$C$6:$C$1015,MATCH($V307,Activos!$U$6:$U$1015,0)),$AH$22:$AH$25,0),FALSE),IFERROR(MATCH(INDEX($E$5:$E306,MATCH($V307,$V$5:$V306,0)),$AH$22:$AH$25,0),FALSE)))</f>
        <v>0</v>
      </c>
      <c r="S307" s="48" t="b">
        <f>OR(IFERROR(MATCH($V307,Activos!$U$6:$U$1015,0),FALSE),IFERROR(MATCH($V307,$V$5:$V306,0),FALSE))</f>
        <v>1</v>
      </c>
      <c r="T307" s="48" t="str">
        <f t="shared" si="18"/>
        <v/>
      </c>
      <c r="U307" s="48" t="str">
        <f>IF(AND(ISERROR(MATCH($V307,Activos!$U$6:$U$1015,0)),ISERROR(MATCH($V307,$U$5:$U306,0))),$V307,"")</f>
        <v/>
      </c>
      <c r="V307" s="48" t="str">
        <f t="shared" si="19"/>
        <v/>
      </c>
      <c r="W307" s="48" t="b">
        <f>IF(OR(COUNTBLANK($E307),COUNTBLANK($V307)),FALSE,IF(ISERROR(MATCH($V307,Activos!$U$6:$U$1015,0)),FALSE,IF(ISERROR(MATCH(INDEX(Activos!$C$6:$C$1015,MATCH($V307,Activos!$U$6:$U$1015,0)),$AH$22:$AH$25,0)),ISERROR(MATCH($E307,$AH$26:$AH$31,0)),ISERROR(MATCH($E307,$AH$22:$AH$25,0)))))</f>
        <v>0</v>
      </c>
      <c r="X307" s="48" t="b">
        <f>IF(OR(COUNTBLANK($E307),COUNTBLANK($V307)),FALSE,IF(ISERROR(MATCH($V307,V$5:$V306,0)),FALSE,IF(ISERROR(MATCH(INDEX($E$6:$E$1015,MATCH($V307,$V$6:$V$1015,0)),$AH$22:$AH$25,0)),ISERROR(MATCH($E307,$AH$26:$AH$31,0)),ISERROR(MATCH($E307,$AH$22:$AH$25,0)))))</f>
        <v>0</v>
      </c>
      <c r="Y307" s="48" t="b">
        <f t="shared" si="20"/>
        <v>0</v>
      </c>
    </row>
    <row r="308" spans="2:25" ht="15.95" customHeight="1" x14ac:dyDescent="0.2">
      <c r="B308" s="255"/>
      <c r="C308" s="53"/>
      <c r="D308" s="86"/>
      <c r="E308" s="42" t="str">
        <f>IF(COUNTBLANK($V308),"",IF($U308&lt;&gt;"","Ingresar Categoria!",IFERROR(INDEX(Activos!$C$6:$C$1015,MATCH($V308,Activos!$U$6:$U$1015,0)),IFERROR(INDEX($E$5:$E307,MATCH($V308,$U$5:$U307,0)),""))))</f>
        <v/>
      </c>
      <c r="F308" s="52"/>
      <c r="G308" s="51"/>
      <c r="H308" s="44"/>
      <c r="I308" s="53"/>
      <c r="J308" s="46"/>
      <c r="K308" s="46"/>
      <c r="L308" s="54"/>
      <c r="M308" s="54"/>
      <c r="N308" s="306" t="str">
        <f>IF(COUNTBLANK($V308),"",IFERROR(INDEX(Activos!$E$6:$E$1015,MATCH($V308,Activos!$U$6:$U$1015,0)),IFERROR(INDEX($N$5:$N307,MATCH($V308,$U$5:$U307,0)),"")))</f>
        <v/>
      </c>
      <c r="O308" s="256"/>
      <c r="P308" s="251"/>
      <c r="Q308" s="55">
        <v>0</v>
      </c>
      <c r="R308" s="48" t="b">
        <f>IF(COUNTBLANK($V308),FALSE,OR(IFERROR(MATCH(INDEX(Activos!$C$6:$C$1015,MATCH($V308,Activos!$U$6:$U$1015,0)),$AH$22:$AH$25,0),FALSE),IFERROR(MATCH(INDEX($E$5:$E307,MATCH($V308,$V$5:$V307,0)),$AH$22:$AH$25,0),FALSE)))</f>
        <v>0</v>
      </c>
      <c r="S308" s="48" t="b">
        <f>OR(IFERROR(MATCH($V308,Activos!$U$6:$U$1015,0),FALSE),IFERROR(MATCH($V308,$V$5:$V307,0),FALSE))</f>
        <v>1</v>
      </c>
      <c r="T308" s="48" t="str">
        <f t="shared" si="18"/>
        <v/>
      </c>
      <c r="U308" s="48" t="str">
        <f>IF(AND(ISERROR(MATCH($V308,Activos!$U$6:$U$1015,0)),ISERROR(MATCH($V308,$U$5:$U307,0))),$V308,"")</f>
        <v/>
      </c>
      <c r="V308" s="48" t="str">
        <f t="shared" si="19"/>
        <v/>
      </c>
      <c r="W308" s="48" t="b">
        <f>IF(OR(COUNTBLANK($E308),COUNTBLANK($V308)),FALSE,IF(ISERROR(MATCH($V308,Activos!$U$6:$U$1015,0)),FALSE,IF(ISERROR(MATCH(INDEX(Activos!$C$6:$C$1015,MATCH($V308,Activos!$U$6:$U$1015,0)),$AH$22:$AH$25,0)),ISERROR(MATCH($E308,$AH$26:$AH$31,0)),ISERROR(MATCH($E308,$AH$22:$AH$25,0)))))</f>
        <v>0</v>
      </c>
      <c r="X308" s="48" t="b">
        <f>IF(OR(COUNTBLANK($E308),COUNTBLANK($V308)),FALSE,IF(ISERROR(MATCH($V308,V$5:$V307,0)),FALSE,IF(ISERROR(MATCH(INDEX($E$6:$E$1015,MATCH($V308,$V$6:$V$1015,0)),$AH$22:$AH$25,0)),ISERROR(MATCH($E308,$AH$26:$AH$31,0)),ISERROR(MATCH($E308,$AH$22:$AH$25,0)))))</f>
        <v>0</v>
      </c>
      <c r="Y308" s="48" t="b">
        <f t="shared" si="20"/>
        <v>0</v>
      </c>
    </row>
    <row r="309" spans="2:25" ht="15.95" customHeight="1" x14ac:dyDescent="0.2">
      <c r="B309" s="255"/>
      <c r="C309" s="53"/>
      <c r="D309" s="86"/>
      <c r="E309" s="42" t="str">
        <f>IF(COUNTBLANK($V309),"",IF($U309&lt;&gt;"","Ingresar Categoria!",IFERROR(INDEX(Activos!$C$6:$C$1015,MATCH($V309,Activos!$U$6:$U$1015,0)),IFERROR(INDEX($E$5:$E308,MATCH($V309,$U$5:$U308,0)),""))))</f>
        <v/>
      </c>
      <c r="F309" s="52"/>
      <c r="G309" s="51"/>
      <c r="H309" s="44"/>
      <c r="I309" s="53"/>
      <c r="J309" s="46"/>
      <c r="K309" s="46"/>
      <c r="L309" s="54"/>
      <c r="M309" s="54"/>
      <c r="N309" s="306" t="str">
        <f>IF(COUNTBLANK($V309),"",IFERROR(INDEX(Activos!$E$6:$E$1015,MATCH($V309,Activos!$U$6:$U$1015,0)),IFERROR(INDEX($N$5:$N308,MATCH($V309,$U$5:$U308,0)),"")))</f>
        <v/>
      </c>
      <c r="O309" s="256"/>
      <c r="P309" s="251"/>
      <c r="Q309" s="55">
        <v>0</v>
      </c>
      <c r="R309" s="48" t="b">
        <f>IF(COUNTBLANK($V309),FALSE,OR(IFERROR(MATCH(INDEX(Activos!$C$6:$C$1015,MATCH($V309,Activos!$U$6:$U$1015,0)),$AH$22:$AH$25,0),FALSE),IFERROR(MATCH(INDEX($E$5:$E308,MATCH($V309,$V$5:$V308,0)),$AH$22:$AH$25,0),FALSE)))</f>
        <v>0</v>
      </c>
      <c r="S309" s="48" t="b">
        <f>OR(IFERROR(MATCH($V309,Activos!$U$6:$U$1015,0),FALSE),IFERROR(MATCH($V309,$V$5:$V308,0),FALSE))</f>
        <v>1</v>
      </c>
      <c r="T309" s="48" t="str">
        <f t="shared" si="18"/>
        <v/>
      </c>
      <c r="U309" s="48" t="str">
        <f>IF(AND(ISERROR(MATCH($V309,Activos!$U$6:$U$1015,0)),ISERROR(MATCH($V309,$U$5:$U308,0))),$V309,"")</f>
        <v/>
      </c>
      <c r="V309" s="48" t="str">
        <f t="shared" si="19"/>
        <v/>
      </c>
      <c r="W309" s="48" t="b">
        <f>IF(OR(COUNTBLANK($E309),COUNTBLANK($V309)),FALSE,IF(ISERROR(MATCH($V309,Activos!$U$6:$U$1015,0)),FALSE,IF(ISERROR(MATCH(INDEX(Activos!$C$6:$C$1015,MATCH($V309,Activos!$U$6:$U$1015,0)),$AH$22:$AH$25,0)),ISERROR(MATCH($E309,$AH$26:$AH$31,0)),ISERROR(MATCH($E309,$AH$22:$AH$25,0)))))</f>
        <v>0</v>
      </c>
      <c r="X309" s="48" t="b">
        <f>IF(OR(COUNTBLANK($E309),COUNTBLANK($V309)),FALSE,IF(ISERROR(MATCH($V309,V$5:$V308,0)),FALSE,IF(ISERROR(MATCH(INDEX($E$6:$E$1015,MATCH($V309,$V$6:$V$1015,0)),$AH$22:$AH$25,0)),ISERROR(MATCH($E309,$AH$26:$AH$31,0)),ISERROR(MATCH($E309,$AH$22:$AH$25,0)))))</f>
        <v>0</v>
      </c>
      <c r="Y309" s="48" t="b">
        <f t="shared" si="20"/>
        <v>0</v>
      </c>
    </row>
    <row r="310" spans="2:25" ht="15.95" customHeight="1" x14ac:dyDescent="0.2">
      <c r="B310" s="255"/>
      <c r="C310" s="53"/>
      <c r="D310" s="86"/>
      <c r="E310" s="42" t="str">
        <f>IF(COUNTBLANK($V310),"",IF($U310&lt;&gt;"","Ingresar Categoria!",IFERROR(INDEX(Activos!$C$6:$C$1015,MATCH($V310,Activos!$U$6:$U$1015,0)),IFERROR(INDEX($E$5:$E309,MATCH($V310,$U$5:$U309,0)),""))))</f>
        <v/>
      </c>
      <c r="F310" s="52"/>
      <c r="G310" s="51"/>
      <c r="H310" s="44"/>
      <c r="I310" s="53"/>
      <c r="J310" s="46"/>
      <c r="K310" s="46"/>
      <c r="L310" s="54"/>
      <c r="M310" s="54"/>
      <c r="N310" s="306" t="str">
        <f>IF(COUNTBLANK($V310),"",IFERROR(INDEX(Activos!$E$6:$E$1015,MATCH($V310,Activos!$U$6:$U$1015,0)),IFERROR(INDEX($N$5:$N309,MATCH($V310,$U$5:$U309,0)),"")))</f>
        <v/>
      </c>
      <c r="O310" s="256"/>
      <c r="P310" s="251"/>
      <c r="Q310" s="55">
        <v>0</v>
      </c>
      <c r="R310" s="48" t="b">
        <f>IF(COUNTBLANK($V310),FALSE,OR(IFERROR(MATCH(INDEX(Activos!$C$6:$C$1015,MATCH($V310,Activos!$U$6:$U$1015,0)),$AH$22:$AH$25,0),FALSE),IFERROR(MATCH(INDEX($E$5:$E309,MATCH($V310,$V$5:$V309,0)),$AH$22:$AH$25,0),FALSE)))</f>
        <v>0</v>
      </c>
      <c r="S310" s="48" t="b">
        <f>OR(IFERROR(MATCH($V310,Activos!$U$6:$U$1015,0),FALSE),IFERROR(MATCH($V310,$V$5:$V309,0),FALSE))</f>
        <v>1</v>
      </c>
      <c r="T310" s="48" t="str">
        <f t="shared" si="18"/>
        <v/>
      </c>
      <c r="U310" s="48" t="str">
        <f>IF(AND(ISERROR(MATCH($V310,Activos!$U$6:$U$1015,0)),ISERROR(MATCH($V310,$U$5:$U309,0))),$V310,"")</f>
        <v/>
      </c>
      <c r="V310" s="48" t="str">
        <f t="shared" si="19"/>
        <v/>
      </c>
      <c r="W310" s="48" t="b">
        <f>IF(OR(COUNTBLANK($E310),COUNTBLANK($V310)),FALSE,IF(ISERROR(MATCH($V310,Activos!$U$6:$U$1015,0)),FALSE,IF(ISERROR(MATCH(INDEX(Activos!$C$6:$C$1015,MATCH($V310,Activos!$U$6:$U$1015,0)),$AH$22:$AH$25,0)),ISERROR(MATCH($E310,$AH$26:$AH$31,0)),ISERROR(MATCH($E310,$AH$22:$AH$25,0)))))</f>
        <v>0</v>
      </c>
      <c r="X310" s="48" t="b">
        <f>IF(OR(COUNTBLANK($E310),COUNTBLANK($V310)),FALSE,IF(ISERROR(MATCH($V310,V$5:$V309,0)),FALSE,IF(ISERROR(MATCH(INDEX($E$6:$E$1015,MATCH($V310,$V$6:$V$1015,0)),$AH$22:$AH$25,0)),ISERROR(MATCH($E310,$AH$26:$AH$31,0)),ISERROR(MATCH($E310,$AH$22:$AH$25,0)))))</f>
        <v>0</v>
      </c>
      <c r="Y310" s="48" t="b">
        <f t="shared" si="20"/>
        <v>0</v>
      </c>
    </row>
    <row r="311" spans="2:25" ht="15.95" customHeight="1" x14ac:dyDescent="0.2">
      <c r="B311" s="255"/>
      <c r="C311" s="53"/>
      <c r="D311" s="86"/>
      <c r="E311" s="42" t="str">
        <f>IF(COUNTBLANK($V311),"",IF($U311&lt;&gt;"","Ingresar Categoria!",IFERROR(INDEX(Activos!$C$6:$C$1015,MATCH($V311,Activos!$U$6:$U$1015,0)),IFERROR(INDEX($E$5:$E310,MATCH($V311,$U$5:$U310,0)),""))))</f>
        <v/>
      </c>
      <c r="F311" s="52"/>
      <c r="G311" s="51"/>
      <c r="H311" s="44"/>
      <c r="I311" s="53"/>
      <c r="J311" s="46"/>
      <c r="K311" s="46"/>
      <c r="L311" s="54"/>
      <c r="M311" s="54"/>
      <c r="N311" s="306" t="str">
        <f>IF(COUNTBLANK($V311),"",IFERROR(INDEX(Activos!$E$6:$E$1015,MATCH($V311,Activos!$U$6:$U$1015,0)),IFERROR(INDEX($N$5:$N310,MATCH($V311,$U$5:$U310,0)),"")))</f>
        <v/>
      </c>
      <c r="O311" s="256"/>
      <c r="P311" s="251"/>
      <c r="Q311" s="55">
        <v>0</v>
      </c>
      <c r="R311" s="48" t="b">
        <f>IF(COUNTBLANK($V311),FALSE,OR(IFERROR(MATCH(INDEX(Activos!$C$6:$C$1015,MATCH($V311,Activos!$U$6:$U$1015,0)),$AH$22:$AH$25,0),FALSE),IFERROR(MATCH(INDEX($E$5:$E310,MATCH($V311,$V$5:$V310,0)),$AH$22:$AH$25,0),FALSE)))</f>
        <v>0</v>
      </c>
      <c r="S311" s="48" t="b">
        <f>OR(IFERROR(MATCH($V311,Activos!$U$6:$U$1015,0),FALSE),IFERROR(MATCH($V311,$V$5:$V310,0),FALSE))</f>
        <v>1</v>
      </c>
      <c r="T311" s="48" t="str">
        <f t="shared" si="18"/>
        <v/>
      </c>
      <c r="U311" s="48" t="str">
        <f>IF(AND(ISERROR(MATCH($V311,Activos!$U$6:$U$1015,0)),ISERROR(MATCH($V311,$U$5:$U310,0))),$V311,"")</f>
        <v/>
      </c>
      <c r="V311" s="48" t="str">
        <f t="shared" si="19"/>
        <v/>
      </c>
      <c r="W311" s="48" t="b">
        <f>IF(OR(COUNTBLANK($E311),COUNTBLANK($V311)),FALSE,IF(ISERROR(MATCH($V311,Activos!$U$6:$U$1015,0)),FALSE,IF(ISERROR(MATCH(INDEX(Activos!$C$6:$C$1015,MATCH($V311,Activos!$U$6:$U$1015,0)),$AH$22:$AH$25,0)),ISERROR(MATCH($E311,$AH$26:$AH$31,0)),ISERROR(MATCH($E311,$AH$22:$AH$25,0)))))</f>
        <v>0</v>
      </c>
      <c r="X311" s="48" t="b">
        <f>IF(OR(COUNTBLANK($E311),COUNTBLANK($V311)),FALSE,IF(ISERROR(MATCH($V311,V$5:$V310,0)),FALSE,IF(ISERROR(MATCH(INDEX($E$6:$E$1015,MATCH($V311,$V$6:$V$1015,0)),$AH$22:$AH$25,0)),ISERROR(MATCH($E311,$AH$26:$AH$31,0)),ISERROR(MATCH($E311,$AH$22:$AH$25,0)))))</f>
        <v>0</v>
      </c>
      <c r="Y311" s="48" t="b">
        <f t="shared" si="20"/>
        <v>0</v>
      </c>
    </row>
    <row r="312" spans="2:25" ht="15.95" customHeight="1" x14ac:dyDescent="0.2">
      <c r="B312" s="255"/>
      <c r="C312" s="53"/>
      <c r="D312" s="86"/>
      <c r="E312" s="42" t="str">
        <f>IF(COUNTBLANK($V312),"",IF($U312&lt;&gt;"","Ingresar Categoria!",IFERROR(INDEX(Activos!$C$6:$C$1015,MATCH($V312,Activos!$U$6:$U$1015,0)),IFERROR(INDEX($E$5:$E311,MATCH($V312,$U$5:$U311,0)),""))))</f>
        <v/>
      </c>
      <c r="F312" s="52"/>
      <c r="G312" s="51"/>
      <c r="H312" s="44"/>
      <c r="I312" s="53"/>
      <c r="J312" s="46"/>
      <c r="K312" s="46"/>
      <c r="L312" s="54"/>
      <c r="M312" s="54"/>
      <c r="N312" s="306" t="str">
        <f>IF(COUNTBLANK($V312),"",IFERROR(INDEX(Activos!$E$6:$E$1015,MATCH($V312,Activos!$U$6:$U$1015,0)),IFERROR(INDEX($N$5:$N311,MATCH($V312,$U$5:$U311,0)),"")))</f>
        <v/>
      </c>
      <c r="O312" s="256"/>
      <c r="P312" s="251"/>
      <c r="Q312" s="55">
        <v>0</v>
      </c>
      <c r="R312" s="48" t="b">
        <f>IF(COUNTBLANK($V312),FALSE,OR(IFERROR(MATCH(INDEX(Activos!$C$6:$C$1015,MATCH($V312,Activos!$U$6:$U$1015,0)),$AH$22:$AH$25,0),FALSE),IFERROR(MATCH(INDEX($E$5:$E311,MATCH($V312,$V$5:$V311,0)),$AH$22:$AH$25,0),FALSE)))</f>
        <v>0</v>
      </c>
      <c r="S312" s="48" t="b">
        <f>OR(IFERROR(MATCH($V312,Activos!$U$6:$U$1015,0),FALSE),IFERROR(MATCH($V312,$V$5:$V311,0),FALSE))</f>
        <v>1</v>
      </c>
      <c r="T312" s="48" t="str">
        <f t="shared" si="18"/>
        <v/>
      </c>
      <c r="U312" s="48" t="str">
        <f>IF(AND(ISERROR(MATCH($V312,Activos!$U$6:$U$1015,0)),ISERROR(MATCH($V312,$U$5:$U311,0))),$V312,"")</f>
        <v/>
      </c>
      <c r="V312" s="48" t="str">
        <f t="shared" si="19"/>
        <v/>
      </c>
      <c r="W312" s="48" t="b">
        <f>IF(OR(COUNTBLANK($E312),COUNTBLANK($V312)),FALSE,IF(ISERROR(MATCH($V312,Activos!$U$6:$U$1015,0)),FALSE,IF(ISERROR(MATCH(INDEX(Activos!$C$6:$C$1015,MATCH($V312,Activos!$U$6:$U$1015,0)),$AH$22:$AH$25,0)),ISERROR(MATCH($E312,$AH$26:$AH$31,0)),ISERROR(MATCH($E312,$AH$22:$AH$25,0)))))</f>
        <v>0</v>
      </c>
      <c r="X312" s="48" t="b">
        <f>IF(OR(COUNTBLANK($E312),COUNTBLANK($V312)),FALSE,IF(ISERROR(MATCH($V312,V$5:$V311,0)),FALSE,IF(ISERROR(MATCH(INDEX($E$6:$E$1015,MATCH($V312,$V$6:$V$1015,0)),$AH$22:$AH$25,0)),ISERROR(MATCH($E312,$AH$26:$AH$31,0)),ISERROR(MATCH($E312,$AH$22:$AH$25,0)))))</f>
        <v>0</v>
      </c>
      <c r="Y312" s="48" t="b">
        <f t="shared" si="20"/>
        <v>0</v>
      </c>
    </row>
    <row r="313" spans="2:25" ht="15.95" customHeight="1" x14ac:dyDescent="0.2">
      <c r="B313" s="255"/>
      <c r="C313" s="53"/>
      <c r="D313" s="86"/>
      <c r="E313" s="42" t="str">
        <f>IF(COUNTBLANK($V313),"",IF($U313&lt;&gt;"","Ingresar Categoria!",IFERROR(INDEX(Activos!$C$6:$C$1015,MATCH($V313,Activos!$U$6:$U$1015,0)),IFERROR(INDEX($E$5:$E312,MATCH($V313,$U$5:$U312,0)),""))))</f>
        <v/>
      </c>
      <c r="F313" s="52"/>
      <c r="G313" s="51"/>
      <c r="H313" s="44"/>
      <c r="I313" s="53"/>
      <c r="J313" s="46"/>
      <c r="K313" s="46"/>
      <c r="L313" s="54"/>
      <c r="M313" s="54"/>
      <c r="N313" s="306" t="str">
        <f>IF(COUNTBLANK($V313),"",IFERROR(INDEX(Activos!$E$6:$E$1015,MATCH($V313,Activos!$U$6:$U$1015,0)),IFERROR(INDEX($N$5:$N312,MATCH($V313,$U$5:$U312,0)),"")))</f>
        <v/>
      </c>
      <c r="O313" s="256"/>
      <c r="P313" s="251"/>
      <c r="Q313" s="55">
        <v>0</v>
      </c>
      <c r="R313" s="48" t="b">
        <f>IF(COUNTBLANK($V313),FALSE,OR(IFERROR(MATCH(INDEX(Activos!$C$6:$C$1015,MATCH($V313,Activos!$U$6:$U$1015,0)),$AH$22:$AH$25,0),FALSE),IFERROR(MATCH(INDEX($E$5:$E312,MATCH($V313,$V$5:$V312,0)),$AH$22:$AH$25,0),FALSE)))</f>
        <v>0</v>
      </c>
      <c r="S313" s="48" t="b">
        <f>OR(IFERROR(MATCH($V313,Activos!$U$6:$U$1015,0),FALSE),IFERROR(MATCH($V313,$V$5:$V312,0),FALSE))</f>
        <v>1</v>
      </c>
      <c r="T313" s="48" t="str">
        <f t="shared" si="18"/>
        <v/>
      </c>
      <c r="U313" s="48" t="str">
        <f>IF(AND(ISERROR(MATCH($V313,Activos!$U$6:$U$1015,0)),ISERROR(MATCH($V313,$U$5:$U312,0))),$V313,"")</f>
        <v/>
      </c>
      <c r="V313" s="48" t="str">
        <f t="shared" si="19"/>
        <v/>
      </c>
      <c r="W313" s="48" t="b">
        <f>IF(OR(COUNTBLANK($E313),COUNTBLANK($V313)),FALSE,IF(ISERROR(MATCH($V313,Activos!$U$6:$U$1015,0)),FALSE,IF(ISERROR(MATCH(INDEX(Activos!$C$6:$C$1015,MATCH($V313,Activos!$U$6:$U$1015,0)),$AH$22:$AH$25,0)),ISERROR(MATCH($E313,$AH$26:$AH$31,0)),ISERROR(MATCH($E313,$AH$22:$AH$25,0)))))</f>
        <v>0</v>
      </c>
      <c r="X313" s="48" t="b">
        <f>IF(OR(COUNTBLANK($E313),COUNTBLANK($V313)),FALSE,IF(ISERROR(MATCH($V313,V$5:$V312,0)),FALSE,IF(ISERROR(MATCH(INDEX($E$6:$E$1015,MATCH($V313,$V$6:$V$1015,0)),$AH$22:$AH$25,0)),ISERROR(MATCH($E313,$AH$26:$AH$31,0)),ISERROR(MATCH($E313,$AH$22:$AH$25,0)))))</f>
        <v>0</v>
      </c>
      <c r="Y313" s="48" t="b">
        <f t="shared" si="20"/>
        <v>0</v>
      </c>
    </row>
    <row r="314" spans="2:25" ht="15.95" customHeight="1" x14ac:dyDescent="0.2">
      <c r="B314" s="255"/>
      <c r="C314" s="53"/>
      <c r="D314" s="86"/>
      <c r="E314" s="42" t="str">
        <f>IF(COUNTBLANK($V314),"",IF($U314&lt;&gt;"","Ingresar Categoria!",IFERROR(INDEX(Activos!$C$6:$C$1015,MATCH($V314,Activos!$U$6:$U$1015,0)),IFERROR(INDEX($E$5:$E313,MATCH($V314,$U$5:$U313,0)),""))))</f>
        <v/>
      </c>
      <c r="F314" s="52"/>
      <c r="G314" s="51"/>
      <c r="H314" s="44"/>
      <c r="I314" s="53"/>
      <c r="J314" s="46"/>
      <c r="K314" s="46"/>
      <c r="L314" s="54"/>
      <c r="M314" s="54"/>
      <c r="N314" s="306" t="str">
        <f>IF(COUNTBLANK($V314),"",IFERROR(INDEX(Activos!$E$6:$E$1015,MATCH($V314,Activos!$U$6:$U$1015,0)),IFERROR(INDEX($N$5:$N313,MATCH($V314,$U$5:$U313,0)),"")))</f>
        <v/>
      </c>
      <c r="O314" s="256"/>
      <c r="P314" s="251"/>
      <c r="Q314" s="55">
        <v>0</v>
      </c>
      <c r="R314" s="48" t="b">
        <f>IF(COUNTBLANK($V314),FALSE,OR(IFERROR(MATCH(INDEX(Activos!$C$6:$C$1015,MATCH($V314,Activos!$U$6:$U$1015,0)),$AH$22:$AH$25,0),FALSE),IFERROR(MATCH(INDEX($E$5:$E313,MATCH($V314,$V$5:$V313,0)),$AH$22:$AH$25,0),FALSE)))</f>
        <v>0</v>
      </c>
      <c r="S314" s="48" t="b">
        <f>OR(IFERROR(MATCH($V314,Activos!$U$6:$U$1015,0),FALSE),IFERROR(MATCH($V314,$V$5:$V313,0),FALSE))</f>
        <v>1</v>
      </c>
      <c r="T314" s="48" t="str">
        <f t="shared" si="18"/>
        <v/>
      </c>
      <c r="U314" s="48" t="str">
        <f>IF(AND(ISERROR(MATCH($V314,Activos!$U$6:$U$1015,0)),ISERROR(MATCH($V314,$U$5:$U313,0))),$V314,"")</f>
        <v/>
      </c>
      <c r="V314" s="48" t="str">
        <f t="shared" si="19"/>
        <v/>
      </c>
      <c r="W314" s="48" t="b">
        <f>IF(OR(COUNTBLANK($E314),COUNTBLANK($V314)),FALSE,IF(ISERROR(MATCH($V314,Activos!$U$6:$U$1015,0)),FALSE,IF(ISERROR(MATCH(INDEX(Activos!$C$6:$C$1015,MATCH($V314,Activos!$U$6:$U$1015,0)),$AH$22:$AH$25,0)),ISERROR(MATCH($E314,$AH$26:$AH$31,0)),ISERROR(MATCH($E314,$AH$22:$AH$25,0)))))</f>
        <v>0</v>
      </c>
      <c r="X314" s="48" t="b">
        <f>IF(OR(COUNTBLANK($E314),COUNTBLANK($V314)),FALSE,IF(ISERROR(MATCH($V314,V$5:$V313,0)),FALSE,IF(ISERROR(MATCH(INDEX($E$6:$E$1015,MATCH($V314,$V$6:$V$1015,0)),$AH$22:$AH$25,0)),ISERROR(MATCH($E314,$AH$26:$AH$31,0)),ISERROR(MATCH($E314,$AH$22:$AH$25,0)))))</f>
        <v>0</v>
      </c>
      <c r="Y314" s="48" t="b">
        <f t="shared" si="20"/>
        <v>0</v>
      </c>
    </row>
    <row r="315" spans="2:25" ht="15.95" customHeight="1" x14ac:dyDescent="0.2">
      <c r="B315" s="255"/>
      <c r="C315" s="53"/>
      <c r="D315" s="86"/>
      <c r="E315" s="42" t="str">
        <f>IF(COUNTBLANK($V315),"",IF($U315&lt;&gt;"","Ingresar Categoria!",IFERROR(INDEX(Activos!$C$6:$C$1015,MATCH($V315,Activos!$U$6:$U$1015,0)),IFERROR(INDEX($E$5:$E314,MATCH($V315,$U$5:$U314,0)),""))))</f>
        <v/>
      </c>
      <c r="F315" s="52"/>
      <c r="G315" s="51"/>
      <c r="H315" s="44"/>
      <c r="I315" s="53"/>
      <c r="J315" s="46"/>
      <c r="K315" s="46"/>
      <c r="L315" s="54"/>
      <c r="M315" s="54"/>
      <c r="N315" s="306" t="str">
        <f>IF(COUNTBLANK($V315),"",IFERROR(INDEX(Activos!$E$6:$E$1015,MATCH($V315,Activos!$U$6:$U$1015,0)),IFERROR(INDEX($N$5:$N314,MATCH($V315,$U$5:$U314,0)),"")))</f>
        <v/>
      </c>
      <c r="O315" s="256"/>
      <c r="P315" s="251"/>
      <c r="Q315" s="55">
        <v>0</v>
      </c>
      <c r="R315" s="48" t="b">
        <f>IF(COUNTBLANK($V315),FALSE,OR(IFERROR(MATCH(INDEX(Activos!$C$6:$C$1015,MATCH($V315,Activos!$U$6:$U$1015,0)),$AH$22:$AH$25,0),FALSE),IFERROR(MATCH(INDEX($E$5:$E314,MATCH($V315,$V$5:$V314,0)),$AH$22:$AH$25,0),FALSE)))</f>
        <v>0</v>
      </c>
      <c r="S315" s="48" t="b">
        <f>OR(IFERROR(MATCH($V315,Activos!$U$6:$U$1015,0),FALSE),IFERROR(MATCH($V315,$V$5:$V314,0),FALSE))</f>
        <v>1</v>
      </c>
      <c r="T315" s="48" t="str">
        <f t="shared" si="18"/>
        <v/>
      </c>
      <c r="U315" s="48" t="str">
        <f>IF(AND(ISERROR(MATCH($V315,Activos!$U$6:$U$1015,0)),ISERROR(MATCH($V315,$U$5:$U314,0))),$V315,"")</f>
        <v/>
      </c>
      <c r="V315" s="48" t="str">
        <f t="shared" si="19"/>
        <v/>
      </c>
      <c r="W315" s="48" t="b">
        <f>IF(OR(COUNTBLANK($E315),COUNTBLANK($V315)),FALSE,IF(ISERROR(MATCH($V315,Activos!$U$6:$U$1015,0)),FALSE,IF(ISERROR(MATCH(INDEX(Activos!$C$6:$C$1015,MATCH($V315,Activos!$U$6:$U$1015,0)),$AH$22:$AH$25,0)),ISERROR(MATCH($E315,$AH$26:$AH$31,0)),ISERROR(MATCH($E315,$AH$22:$AH$25,0)))))</f>
        <v>0</v>
      </c>
      <c r="X315" s="48" t="b">
        <f>IF(OR(COUNTBLANK($E315),COUNTBLANK($V315)),FALSE,IF(ISERROR(MATCH($V315,V$5:$V314,0)),FALSE,IF(ISERROR(MATCH(INDEX($E$6:$E$1015,MATCH($V315,$V$6:$V$1015,0)),$AH$22:$AH$25,0)),ISERROR(MATCH($E315,$AH$26:$AH$31,0)),ISERROR(MATCH($E315,$AH$22:$AH$25,0)))))</f>
        <v>0</v>
      </c>
      <c r="Y315" s="48" t="b">
        <f t="shared" si="20"/>
        <v>0</v>
      </c>
    </row>
    <row r="316" spans="2:25" ht="15.95" customHeight="1" x14ac:dyDescent="0.2">
      <c r="B316" s="255"/>
      <c r="C316" s="53"/>
      <c r="D316" s="86"/>
      <c r="E316" s="42" t="str">
        <f>IF(COUNTBLANK($V316),"",IF($U316&lt;&gt;"","Ingresar Categoria!",IFERROR(INDEX(Activos!$C$6:$C$1015,MATCH($V316,Activos!$U$6:$U$1015,0)),IFERROR(INDEX($E$5:$E315,MATCH($V316,$U$5:$U315,0)),""))))</f>
        <v/>
      </c>
      <c r="F316" s="52"/>
      <c r="G316" s="51"/>
      <c r="H316" s="44"/>
      <c r="I316" s="53"/>
      <c r="J316" s="46"/>
      <c r="K316" s="46"/>
      <c r="L316" s="54"/>
      <c r="M316" s="54"/>
      <c r="N316" s="306" t="str">
        <f>IF(COUNTBLANK($V316),"",IFERROR(INDEX(Activos!$E$6:$E$1015,MATCH($V316,Activos!$U$6:$U$1015,0)),IFERROR(INDEX($N$5:$N315,MATCH($V316,$U$5:$U315,0)),"")))</f>
        <v/>
      </c>
      <c r="O316" s="256"/>
      <c r="P316" s="251"/>
      <c r="Q316" s="55">
        <v>0</v>
      </c>
      <c r="R316" s="48" t="b">
        <f>IF(COUNTBLANK($V316),FALSE,OR(IFERROR(MATCH(INDEX(Activos!$C$6:$C$1015,MATCH($V316,Activos!$U$6:$U$1015,0)),$AH$22:$AH$25,0),FALSE),IFERROR(MATCH(INDEX($E$5:$E315,MATCH($V316,$V$5:$V315,0)),$AH$22:$AH$25,0),FALSE)))</f>
        <v>0</v>
      </c>
      <c r="S316" s="48" t="b">
        <f>OR(IFERROR(MATCH($V316,Activos!$U$6:$U$1015,0),FALSE),IFERROR(MATCH($V316,$V$5:$V315,0),FALSE))</f>
        <v>1</v>
      </c>
      <c r="T316" s="48" t="str">
        <f t="shared" si="18"/>
        <v/>
      </c>
      <c r="U316" s="48" t="str">
        <f>IF(AND(ISERROR(MATCH($V316,Activos!$U$6:$U$1015,0)),ISERROR(MATCH($V316,$U$5:$U315,0))),$V316,"")</f>
        <v/>
      </c>
      <c r="V316" s="48" t="str">
        <f t="shared" si="19"/>
        <v/>
      </c>
      <c r="W316" s="48" t="b">
        <f>IF(OR(COUNTBLANK($E316),COUNTBLANK($V316)),FALSE,IF(ISERROR(MATCH($V316,Activos!$U$6:$U$1015,0)),FALSE,IF(ISERROR(MATCH(INDEX(Activos!$C$6:$C$1015,MATCH($V316,Activos!$U$6:$U$1015,0)),$AH$22:$AH$25,0)),ISERROR(MATCH($E316,$AH$26:$AH$31,0)),ISERROR(MATCH($E316,$AH$22:$AH$25,0)))))</f>
        <v>0</v>
      </c>
      <c r="X316" s="48" t="b">
        <f>IF(OR(COUNTBLANK($E316),COUNTBLANK($V316)),FALSE,IF(ISERROR(MATCH($V316,V$5:$V315,0)),FALSE,IF(ISERROR(MATCH(INDEX($E$6:$E$1015,MATCH($V316,$V$6:$V$1015,0)),$AH$22:$AH$25,0)),ISERROR(MATCH($E316,$AH$26:$AH$31,0)),ISERROR(MATCH($E316,$AH$22:$AH$25,0)))))</f>
        <v>0</v>
      </c>
      <c r="Y316" s="48" t="b">
        <f t="shared" si="20"/>
        <v>0</v>
      </c>
    </row>
    <row r="317" spans="2:25" ht="15.95" customHeight="1" x14ac:dyDescent="0.2">
      <c r="B317" s="255"/>
      <c r="C317" s="53"/>
      <c r="D317" s="86"/>
      <c r="E317" s="42" t="str">
        <f>IF(COUNTBLANK($V317),"",IF($U317&lt;&gt;"","Ingresar Categoria!",IFERROR(INDEX(Activos!$C$6:$C$1015,MATCH($V317,Activos!$U$6:$U$1015,0)),IFERROR(INDEX($E$5:$E316,MATCH($V317,$U$5:$U316,0)),""))))</f>
        <v/>
      </c>
      <c r="F317" s="52"/>
      <c r="G317" s="51"/>
      <c r="H317" s="44"/>
      <c r="I317" s="53"/>
      <c r="J317" s="46"/>
      <c r="K317" s="46"/>
      <c r="L317" s="54"/>
      <c r="M317" s="54"/>
      <c r="N317" s="306" t="str">
        <f>IF(COUNTBLANK($V317),"",IFERROR(INDEX(Activos!$E$6:$E$1015,MATCH($V317,Activos!$U$6:$U$1015,0)),IFERROR(INDEX($N$5:$N316,MATCH($V317,$U$5:$U316,0)),"")))</f>
        <v/>
      </c>
      <c r="O317" s="256"/>
      <c r="P317" s="251"/>
      <c r="Q317" s="55">
        <v>0</v>
      </c>
      <c r="R317" s="48" t="b">
        <f>IF(COUNTBLANK($V317),FALSE,OR(IFERROR(MATCH(INDEX(Activos!$C$6:$C$1015,MATCH($V317,Activos!$U$6:$U$1015,0)),$AH$22:$AH$25,0),FALSE),IFERROR(MATCH(INDEX($E$5:$E316,MATCH($V317,$V$5:$V316,0)),$AH$22:$AH$25,0),FALSE)))</f>
        <v>0</v>
      </c>
      <c r="S317" s="48" t="b">
        <f>OR(IFERROR(MATCH($V317,Activos!$U$6:$U$1015,0),FALSE),IFERROR(MATCH($V317,$V$5:$V316,0),FALSE))</f>
        <v>1</v>
      </c>
      <c r="T317" s="48" t="str">
        <f t="shared" si="18"/>
        <v/>
      </c>
      <c r="U317" s="48" t="str">
        <f>IF(AND(ISERROR(MATCH($V317,Activos!$U$6:$U$1015,0)),ISERROR(MATCH($V317,$U$5:$U316,0))),$V317,"")</f>
        <v/>
      </c>
      <c r="V317" s="48" t="str">
        <f t="shared" si="19"/>
        <v/>
      </c>
      <c r="W317" s="48" t="b">
        <f>IF(OR(COUNTBLANK($E317),COUNTBLANK($V317)),FALSE,IF(ISERROR(MATCH($V317,Activos!$U$6:$U$1015,0)),FALSE,IF(ISERROR(MATCH(INDEX(Activos!$C$6:$C$1015,MATCH($V317,Activos!$U$6:$U$1015,0)),$AH$22:$AH$25,0)),ISERROR(MATCH($E317,$AH$26:$AH$31,0)),ISERROR(MATCH($E317,$AH$22:$AH$25,0)))))</f>
        <v>0</v>
      </c>
      <c r="X317" s="48" t="b">
        <f>IF(OR(COUNTBLANK($E317),COUNTBLANK($V317)),FALSE,IF(ISERROR(MATCH($V317,V$5:$V316,0)),FALSE,IF(ISERROR(MATCH(INDEX($E$6:$E$1015,MATCH($V317,$V$6:$V$1015,0)),$AH$22:$AH$25,0)),ISERROR(MATCH($E317,$AH$26:$AH$31,0)),ISERROR(MATCH($E317,$AH$22:$AH$25,0)))))</f>
        <v>0</v>
      </c>
      <c r="Y317" s="48" t="b">
        <f t="shared" si="20"/>
        <v>0</v>
      </c>
    </row>
    <row r="318" spans="2:25" ht="15.95" customHeight="1" x14ac:dyDescent="0.2">
      <c r="B318" s="255"/>
      <c r="C318" s="53"/>
      <c r="D318" s="86"/>
      <c r="E318" s="42" t="str">
        <f>IF(COUNTBLANK($V318),"",IF($U318&lt;&gt;"","Ingresar Categoria!",IFERROR(INDEX(Activos!$C$6:$C$1015,MATCH($V318,Activos!$U$6:$U$1015,0)),IFERROR(INDEX($E$5:$E317,MATCH($V318,$U$5:$U317,0)),""))))</f>
        <v/>
      </c>
      <c r="F318" s="52"/>
      <c r="G318" s="51"/>
      <c r="H318" s="44"/>
      <c r="I318" s="53"/>
      <c r="J318" s="46"/>
      <c r="K318" s="46"/>
      <c r="L318" s="54"/>
      <c r="M318" s="54"/>
      <c r="N318" s="306" t="str">
        <f>IF(COUNTBLANK($V318),"",IFERROR(INDEX(Activos!$E$6:$E$1015,MATCH($V318,Activos!$U$6:$U$1015,0)),IFERROR(INDEX($N$5:$N317,MATCH($V318,$U$5:$U317,0)),"")))</f>
        <v/>
      </c>
      <c r="O318" s="256"/>
      <c r="P318" s="251"/>
      <c r="Q318" s="55">
        <v>0</v>
      </c>
      <c r="R318" s="48" t="b">
        <f>IF(COUNTBLANK($V318),FALSE,OR(IFERROR(MATCH(INDEX(Activos!$C$6:$C$1015,MATCH($V318,Activos!$U$6:$U$1015,0)),$AH$22:$AH$25,0),FALSE),IFERROR(MATCH(INDEX($E$5:$E317,MATCH($V318,$V$5:$V317,0)),$AH$22:$AH$25,0),FALSE)))</f>
        <v>0</v>
      </c>
      <c r="S318" s="48" t="b">
        <f>OR(IFERROR(MATCH($V318,Activos!$U$6:$U$1015,0),FALSE),IFERROR(MATCH($V318,$V$5:$V317,0),FALSE))</f>
        <v>1</v>
      </c>
      <c r="T318" s="48" t="str">
        <f t="shared" si="18"/>
        <v/>
      </c>
      <c r="U318" s="48" t="str">
        <f>IF(AND(ISERROR(MATCH($V318,Activos!$U$6:$U$1015,0)),ISERROR(MATCH($V318,$U$5:$U317,0))),$V318,"")</f>
        <v/>
      </c>
      <c r="V318" s="48" t="str">
        <f t="shared" si="19"/>
        <v/>
      </c>
      <c r="W318" s="48" t="b">
        <f>IF(OR(COUNTBLANK($E318),COUNTBLANK($V318)),FALSE,IF(ISERROR(MATCH($V318,Activos!$U$6:$U$1015,0)),FALSE,IF(ISERROR(MATCH(INDEX(Activos!$C$6:$C$1015,MATCH($V318,Activos!$U$6:$U$1015,0)),$AH$22:$AH$25,0)),ISERROR(MATCH($E318,$AH$26:$AH$31,0)),ISERROR(MATCH($E318,$AH$22:$AH$25,0)))))</f>
        <v>0</v>
      </c>
      <c r="X318" s="48" t="b">
        <f>IF(OR(COUNTBLANK($E318),COUNTBLANK($V318)),FALSE,IF(ISERROR(MATCH($V318,V$5:$V317,0)),FALSE,IF(ISERROR(MATCH(INDEX($E$6:$E$1015,MATCH($V318,$V$6:$V$1015,0)),$AH$22:$AH$25,0)),ISERROR(MATCH($E318,$AH$26:$AH$31,0)),ISERROR(MATCH($E318,$AH$22:$AH$25,0)))))</f>
        <v>0</v>
      </c>
      <c r="Y318" s="48" t="b">
        <f t="shared" si="20"/>
        <v>0</v>
      </c>
    </row>
    <row r="319" spans="2:25" ht="15.95" customHeight="1" x14ac:dyDescent="0.2">
      <c r="B319" s="255"/>
      <c r="C319" s="53"/>
      <c r="D319" s="86"/>
      <c r="E319" s="42" t="str">
        <f>IF(COUNTBLANK($V319),"",IF($U319&lt;&gt;"","Ingresar Categoria!",IFERROR(INDEX(Activos!$C$6:$C$1015,MATCH($V319,Activos!$U$6:$U$1015,0)),IFERROR(INDEX($E$5:$E318,MATCH($V319,$U$5:$U318,0)),""))))</f>
        <v/>
      </c>
      <c r="F319" s="52"/>
      <c r="G319" s="51"/>
      <c r="H319" s="44"/>
      <c r="I319" s="53"/>
      <c r="J319" s="46"/>
      <c r="K319" s="46"/>
      <c r="L319" s="54"/>
      <c r="M319" s="54"/>
      <c r="N319" s="306" t="str">
        <f>IF(COUNTBLANK($V319),"",IFERROR(INDEX(Activos!$E$6:$E$1015,MATCH($V319,Activos!$U$6:$U$1015,0)),IFERROR(INDEX($N$5:$N318,MATCH($V319,$U$5:$U318,0)),"")))</f>
        <v/>
      </c>
      <c r="O319" s="256"/>
      <c r="P319" s="251"/>
      <c r="Q319" s="55">
        <v>0</v>
      </c>
      <c r="R319" s="48" t="b">
        <f>IF(COUNTBLANK($V319),FALSE,OR(IFERROR(MATCH(INDEX(Activos!$C$6:$C$1015,MATCH($V319,Activos!$U$6:$U$1015,0)),$AH$22:$AH$25,0),FALSE),IFERROR(MATCH(INDEX($E$5:$E318,MATCH($V319,$V$5:$V318,0)),$AH$22:$AH$25,0),FALSE)))</f>
        <v>0</v>
      </c>
      <c r="S319" s="48" t="b">
        <f>OR(IFERROR(MATCH($V319,Activos!$U$6:$U$1015,0),FALSE),IFERROR(MATCH($V319,$V$5:$V318,0),FALSE))</f>
        <v>1</v>
      </c>
      <c r="T319" s="48" t="str">
        <f t="shared" si="18"/>
        <v/>
      </c>
      <c r="U319" s="48" t="str">
        <f>IF(AND(ISERROR(MATCH($V319,Activos!$U$6:$U$1015,0)),ISERROR(MATCH($V319,$U$5:$U318,0))),$V319,"")</f>
        <v/>
      </c>
      <c r="V319" s="48" t="str">
        <f t="shared" si="19"/>
        <v/>
      </c>
      <c r="W319" s="48" t="b">
        <f>IF(OR(COUNTBLANK($E319),COUNTBLANK($V319)),FALSE,IF(ISERROR(MATCH($V319,Activos!$U$6:$U$1015,0)),FALSE,IF(ISERROR(MATCH(INDEX(Activos!$C$6:$C$1015,MATCH($V319,Activos!$U$6:$U$1015,0)),$AH$22:$AH$25,0)),ISERROR(MATCH($E319,$AH$26:$AH$31,0)),ISERROR(MATCH($E319,$AH$22:$AH$25,0)))))</f>
        <v>0</v>
      </c>
      <c r="X319" s="48" t="b">
        <f>IF(OR(COUNTBLANK($E319),COUNTBLANK($V319)),FALSE,IF(ISERROR(MATCH($V319,V$5:$V318,0)),FALSE,IF(ISERROR(MATCH(INDEX($E$6:$E$1015,MATCH($V319,$V$6:$V$1015,0)),$AH$22:$AH$25,0)),ISERROR(MATCH($E319,$AH$26:$AH$31,0)),ISERROR(MATCH($E319,$AH$22:$AH$25,0)))))</f>
        <v>0</v>
      </c>
      <c r="Y319" s="48" t="b">
        <f t="shared" si="20"/>
        <v>0</v>
      </c>
    </row>
    <row r="320" spans="2:25" ht="15.95" customHeight="1" x14ac:dyDescent="0.2">
      <c r="B320" s="255"/>
      <c r="C320" s="53"/>
      <c r="D320" s="86"/>
      <c r="E320" s="42" t="str">
        <f>IF(COUNTBLANK($V320),"",IF($U320&lt;&gt;"","Ingresar Categoria!",IFERROR(INDEX(Activos!$C$6:$C$1015,MATCH($V320,Activos!$U$6:$U$1015,0)),IFERROR(INDEX($E$5:$E319,MATCH($V320,$U$5:$U319,0)),""))))</f>
        <v/>
      </c>
      <c r="F320" s="52"/>
      <c r="G320" s="51"/>
      <c r="H320" s="44"/>
      <c r="I320" s="53"/>
      <c r="J320" s="46"/>
      <c r="K320" s="46"/>
      <c r="L320" s="54"/>
      <c r="M320" s="54"/>
      <c r="N320" s="306" t="str">
        <f>IF(COUNTBLANK($V320),"",IFERROR(INDEX(Activos!$E$6:$E$1015,MATCH($V320,Activos!$U$6:$U$1015,0)),IFERROR(INDEX($N$5:$N319,MATCH($V320,$U$5:$U319,0)),"")))</f>
        <v/>
      </c>
      <c r="O320" s="256"/>
      <c r="P320" s="251"/>
      <c r="Q320" s="55">
        <v>0</v>
      </c>
      <c r="R320" s="48" t="b">
        <f>IF(COUNTBLANK($V320),FALSE,OR(IFERROR(MATCH(INDEX(Activos!$C$6:$C$1015,MATCH($V320,Activos!$U$6:$U$1015,0)),$AH$22:$AH$25,0),FALSE),IFERROR(MATCH(INDEX($E$5:$E319,MATCH($V320,$V$5:$V319,0)),$AH$22:$AH$25,0),FALSE)))</f>
        <v>0</v>
      </c>
      <c r="S320" s="48" t="b">
        <f>OR(IFERROR(MATCH($V320,Activos!$U$6:$U$1015,0),FALSE),IFERROR(MATCH($V320,$V$5:$V319,0),FALSE))</f>
        <v>1</v>
      </c>
      <c r="T320" s="48" t="str">
        <f t="shared" si="18"/>
        <v/>
      </c>
      <c r="U320" s="48" t="str">
        <f>IF(AND(ISERROR(MATCH($V320,Activos!$U$6:$U$1015,0)),ISERROR(MATCH($V320,$U$5:$U319,0))),$V320,"")</f>
        <v/>
      </c>
      <c r="V320" s="48" t="str">
        <f t="shared" si="19"/>
        <v/>
      </c>
      <c r="W320" s="48" t="b">
        <f>IF(OR(COUNTBLANK($E320),COUNTBLANK($V320)),FALSE,IF(ISERROR(MATCH($V320,Activos!$U$6:$U$1015,0)),FALSE,IF(ISERROR(MATCH(INDEX(Activos!$C$6:$C$1015,MATCH($V320,Activos!$U$6:$U$1015,0)),$AH$22:$AH$25,0)),ISERROR(MATCH($E320,$AH$26:$AH$31,0)),ISERROR(MATCH($E320,$AH$22:$AH$25,0)))))</f>
        <v>0</v>
      </c>
      <c r="X320" s="48" t="b">
        <f>IF(OR(COUNTBLANK($E320),COUNTBLANK($V320)),FALSE,IF(ISERROR(MATCH($V320,V$5:$V319,0)),FALSE,IF(ISERROR(MATCH(INDEX($E$6:$E$1015,MATCH($V320,$V$6:$V$1015,0)),$AH$22:$AH$25,0)),ISERROR(MATCH($E320,$AH$26:$AH$31,0)),ISERROR(MATCH($E320,$AH$22:$AH$25,0)))))</f>
        <v>0</v>
      </c>
      <c r="Y320" s="48" t="b">
        <f t="shared" si="20"/>
        <v>0</v>
      </c>
    </row>
    <row r="321" spans="2:25" ht="15.95" customHeight="1" x14ac:dyDescent="0.2">
      <c r="B321" s="255"/>
      <c r="C321" s="53"/>
      <c r="D321" s="86"/>
      <c r="E321" s="42" t="str">
        <f>IF(COUNTBLANK($V321),"",IF($U321&lt;&gt;"","Ingresar Categoria!",IFERROR(INDEX(Activos!$C$6:$C$1015,MATCH($V321,Activos!$U$6:$U$1015,0)),IFERROR(INDEX($E$5:$E320,MATCH($V321,$U$5:$U320,0)),""))))</f>
        <v/>
      </c>
      <c r="F321" s="52"/>
      <c r="G321" s="51"/>
      <c r="H321" s="44"/>
      <c r="I321" s="53"/>
      <c r="J321" s="46"/>
      <c r="K321" s="46"/>
      <c r="L321" s="54"/>
      <c r="M321" s="54"/>
      <c r="N321" s="306" t="str">
        <f>IF(COUNTBLANK($V321),"",IFERROR(INDEX(Activos!$E$6:$E$1015,MATCH($V321,Activos!$U$6:$U$1015,0)),IFERROR(INDEX($N$5:$N320,MATCH($V321,$U$5:$U320,0)),"")))</f>
        <v/>
      </c>
      <c r="O321" s="256"/>
      <c r="P321" s="251"/>
      <c r="Q321" s="55">
        <v>0</v>
      </c>
      <c r="R321" s="48" t="b">
        <f>IF(COUNTBLANK($V321),FALSE,OR(IFERROR(MATCH(INDEX(Activos!$C$6:$C$1015,MATCH($V321,Activos!$U$6:$U$1015,0)),$AH$22:$AH$25,0),FALSE),IFERROR(MATCH(INDEX($E$5:$E320,MATCH($V321,$V$5:$V320,0)),$AH$22:$AH$25,0),FALSE)))</f>
        <v>0</v>
      </c>
      <c r="S321" s="48" t="b">
        <f>OR(IFERROR(MATCH($V321,Activos!$U$6:$U$1015,0),FALSE),IFERROR(MATCH($V321,$V$5:$V320,0),FALSE))</f>
        <v>1</v>
      </c>
      <c r="T321" s="48" t="str">
        <f t="shared" si="18"/>
        <v/>
      </c>
      <c r="U321" s="48" t="str">
        <f>IF(AND(ISERROR(MATCH($V321,Activos!$U$6:$U$1015,0)),ISERROR(MATCH($V321,$U$5:$U320,0))),$V321,"")</f>
        <v/>
      </c>
      <c r="V321" s="48" t="str">
        <f t="shared" si="19"/>
        <v/>
      </c>
      <c r="W321" s="48" t="b">
        <f>IF(OR(COUNTBLANK($E321),COUNTBLANK($V321)),FALSE,IF(ISERROR(MATCH($V321,Activos!$U$6:$U$1015,0)),FALSE,IF(ISERROR(MATCH(INDEX(Activos!$C$6:$C$1015,MATCH($V321,Activos!$U$6:$U$1015,0)),$AH$22:$AH$25,0)),ISERROR(MATCH($E321,$AH$26:$AH$31,0)),ISERROR(MATCH($E321,$AH$22:$AH$25,0)))))</f>
        <v>0</v>
      </c>
      <c r="X321" s="48" t="b">
        <f>IF(OR(COUNTBLANK($E321),COUNTBLANK($V321)),FALSE,IF(ISERROR(MATCH($V321,V$5:$V320,0)),FALSE,IF(ISERROR(MATCH(INDEX($E$6:$E$1015,MATCH($V321,$V$6:$V$1015,0)),$AH$22:$AH$25,0)),ISERROR(MATCH($E321,$AH$26:$AH$31,0)),ISERROR(MATCH($E321,$AH$22:$AH$25,0)))))</f>
        <v>0</v>
      </c>
      <c r="Y321" s="48" t="b">
        <f t="shared" si="20"/>
        <v>0</v>
      </c>
    </row>
    <row r="322" spans="2:25" ht="15.95" customHeight="1" x14ac:dyDescent="0.2">
      <c r="B322" s="255"/>
      <c r="C322" s="53"/>
      <c r="D322" s="86"/>
      <c r="E322" s="42" t="str">
        <f>IF(COUNTBLANK($V322),"",IF($U322&lt;&gt;"","Ingresar Categoria!",IFERROR(INDEX(Activos!$C$6:$C$1015,MATCH($V322,Activos!$U$6:$U$1015,0)),IFERROR(INDEX($E$5:$E321,MATCH($V322,$U$5:$U321,0)),""))))</f>
        <v/>
      </c>
      <c r="F322" s="52"/>
      <c r="G322" s="51"/>
      <c r="H322" s="44"/>
      <c r="I322" s="53"/>
      <c r="J322" s="46"/>
      <c r="K322" s="46"/>
      <c r="L322" s="54"/>
      <c r="M322" s="54"/>
      <c r="N322" s="306" t="str">
        <f>IF(COUNTBLANK($V322),"",IFERROR(INDEX(Activos!$E$6:$E$1015,MATCH($V322,Activos!$U$6:$U$1015,0)),IFERROR(INDEX($N$5:$N321,MATCH($V322,$U$5:$U321,0)),"")))</f>
        <v/>
      </c>
      <c r="O322" s="256"/>
      <c r="P322" s="251"/>
      <c r="Q322" s="55">
        <v>0</v>
      </c>
      <c r="R322" s="48" t="b">
        <f>IF(COUNTBLANK($V322),FALSE,OR(IFERROR(MATCH(INDEX(Activos!$C$6:$C$1015,MATCH($V322,Activos!$U$6:$U$1015,0)),$AH$22:$AH$25,0),FALSE),IFERROR(MATCH(INDEX($E$5:$E321,MATCH($V322,$V$5:$V321,0)),$AH$22:$AH$25,0),FALSE)))</f>
        <v>0</v>
      </c>
      <c r="S322" s="48" t="b">
        <f>OR(IFERROR(MATCH($V322,Activos!$U$6:$U$1015,0),FALSE),IFERROR(MATCH($V322,$V$5:$V321,0),FALSE))</f>
        <v>1</v>
      </c>
      <c r="T322" s="48" t="str">
        <f t="shared" si="18"/>
        <v/>
      </c>
      <c r="U322" s="48" t="str">
        <f>IF(AND(ISERROR(MATCH($V322,Activos!$U$6:$U$1015,0)),ISERROR(MATCH($V322,$U$5:$U321,0))),$V322,"")</f>
        <v/>
      </c>
      <c r="V322" s="48" t="str">
        <f t="shared" si="19"/>
        <v/>
      </c>
      <c r="W322" s="48" t="b">
        <f>IF(OR(COUNTBLANK($E322),COUNTBLANK($V322)),FALSE,IF(ISERROR(MATCH($V322,Activos!$U$6:$U$1015,0)),FALSE,IF(ISERROR(MATCH(INDEX(Activos!$C$6:$C$1015,MATCH($V322,Activos!$U$6:$U$1015,0)),$AH$22:$AH$25,0)),ISERROR(MATCH($E322,$AH$26:$AH$31,0)),ISERROR(MATCH($E322,$AH$22:$AH$25,0)))))</f>
        <v>0</v>
      </c>
      <c r="X322" s="48" t="b">
        <f>IF(OR(COUNTBLANK($E322),COUNTBLANK($V322)),FALSE,IF(ISERROR(MATCH($V322,V$5:$V321,0)),FALSE,IF(ISERROR(MATCH(INDEX($E$6:$E$1015,MATCH($V322,$V$6:$V$1015,0)),$AH$22:$AH$25,0)),ISERROR(MATCH($E322,$AH$26:$AH$31,0)),ISERROR(MATCH($E322,$AH$22:$AH$25,0)))))</f>
        <v>0</v>
      </c>
      <c r="Y322" s="48" t="b">
        <f t="shared" si="20"/>
        <v>0</v>
      </c>
    </row>
    <row r="323" spans="2:25" ht="15.95" customHeight="1" x14ac:dyDescent="0.2">
      <c r="B323" s="255"/>
      <c r="C323" s="53"/>
      <c r="D323" s="86"/>
      <c r="E323" s="42" t="str">
        <f>IF(COUNTBLANK($V323),"",IF($U323&lt;&gt;"","Ingresar Categoria!",IFERROR(INDEX(Activos!$C$6:$C$1015,MATCH($V323,Activos!$U$6:$U$1015,0)),IFERROR(INDEX($E$5:$E322,MATCH($V323,$U$5:$U322,0)),""))))</f>
        <v/>
      </c>
      <c r="F323" s="52"/>
      <c r="G323" s="51"/>
      <c r="H323" s="44"/>
      <c r="I323" s="53"/>
      <c r="J323" s="46"/>
      <c r="K323" s="46"/>
      <c r="L323" s="54"/>
      <c r="M323" s="54"/>
      <c r="N323" s="306" t="str">
        <f>IF(COUNTBLANK($V323),"",IFERROR(INDEX(Activos!$E$6:$E$1015,MATCH($V323,Activos!$U$6:$U$1015,0)),IFERROR(INDEX($N$5:$N322,MATCH($V323,$U$5:$U322,0)),"")))</f>
        <v/>
      </c>
      <c r="O323" s="256"/>
      <c r="P323" s="251"/>
      <c r="Q323" s="55">
        <v>0</v>
      </c>
      <c r="R323" s="48" t="b">
        <f>IF(COUNTBLANK($V323),FALSE,OR(IFERROR(MATCH(INDEX(Activos!$C$6:$C$1015,MATCH($V323,Activos!$U$6:$U$1015,0)),$AH$22:$AH$25,0),FALSE),IFERROR(MATCH(INDEX($E$5:$E322,MATCH($V323,$V$5:$V322,0)),$AH$22:$AH$25,0),FALSE)))</f>
        <v>0</v>
      </c>
      <c r="S323" s="48" t="b">
        <f>OR(IFERROR(MATCH($V323,Activos!$U$6:$U$1015,0),FALSE),IFERROR(MATCH($V323,$V$5:$V322,0),FALSE))</f>
        <v>1</v>
      </c>
      <c r="T323" s="48" t="str">
        <f t="shared" si="18"/>
        <v/>
      </c>
      <c r="U323" s="48" t="str">
        <f>IF(AND(ISERROR(MATCH($V323,Activos!$U$6:$U$1015,0)),ISERROR(MATCH($V323,$U$5:$U322,0))),$V323,"")</f>
        <v/>
      </c>
      <c r="V323" s="48" t="str">
        <f t="shared" si="19"/>
        <v/>
      </c>
      <c r="W323" s="48" t="b">
        <f>IF(OR(COUNTBLANK($E323),COUNTBLANK($V323)),FALSE,IF(ISERROR(MATCH($V323,Activos!$U$6:$U$1015,0)),FALSE,IF(ISERROR(MATCH(INDEX(Activos!$C$6:$C$1015,MATCH($V323,Activos!$U$6:$U$1015,0)),$AH$22:$AH$25,0)),ISERROR(MATCH($E323,$AH$26:$AH$31,0)),ISERROR(MATCH($E323,$AH$22:$AH$25,0)))))</f>
        <v>0</v>
      </c>
      <c r="X323" s="48" t="b">
        <f>IF(OR(COUNTBLANK($E323),COUNTBLANK($V323)),FALSE,IF(ISERROR(MATCH($V323,V$5:$V322,0)),FALSE,IF(ISERROR(MATCH(INDEX($E$6:$E$1015,MATCH($V323,$V$6:$V$1015,0)),$AH$22:$AH$25,0)),ISERROR(MATCH($E323,$AH$26:$AH$31,0)),ISERROR(MATCH($E323,$AH$22:$AH$25,0)))))</f>
        <v>0</v>
      </c>
      <c r="Y323" s="48" t="b">
        <f t="shared" si="20"/>
        <v>0</v>
      </c>
    </row>
    <row r="324" spans="2:25" ht="15.95" customHeight="1" x14ac:dyDescent="0.2">
      <c r="B324" s="255"/>
      <c r="C324" s="53"/>
      <c r="D324" s="86"/>
      <c r="E324" s="42" t="str">
        <f>IF(COUNTBLANK($V324),"",IF($U324&lt;&gt;"","Ingresar Categoria!",IFERROR(INDEX(Activos!$C$6:$C$1015,MATCH($V324,Activos!$U$6:$U$1015,0)),IFERROR(INDEX($E$5:$E323,MATCH($V324,$U$5:$U323,0)),""))))</f>
        <v/>
      </c>
      <c r="F324" s="52"/>
      <c r="G324" s="51"/>
      <c r="H324" s="44"/>
      <c r="I324" s="53"/>
      <c r="J324" s="46"/>
      <c r="K324" s="46"/>
      <c r="L324" s="54"/>
      <c r="M324" s="54"/>
      <c r="N324" s="306" t="str">
        <f>IF(COUNTBLANK($V324),"",IFERROR(INDEX(Activos!$E$6:$E$1015,MATCH($V324,Activos!$U$6:$U$1015,0)),IFERROR(INDEX($N$5:$N323,MATCH($V324,$U$5:$U323,0)),"")))</f>
        <v/>
      </c>
      <c r="O324" s="256"/>
      <c r="P324" s="251"/>
      <c r="Q324" s="55">
        <v>0</v>
      </c>
      <c r="R324" s="48" t="b">
        <f>IF(COUNTBLANK($V324),FALSE,OR(IFERROR(MATCH(INDEX(Activos!$C$6:$C$1015,MATCH($V324,Activos!$U$6:$U$1015,0)),$AH$22:$AH$25,0),FALSE),IFERROR(MATCH(INDEX($E$5:$E323,MATCH($V324,$V$5:$V323,0)),$AH$22:$AH$25,0),FALSE)))</f>
        <v>0</v>
      </c>
      <c r="S324" s="48" t="b">
        <f>OR(IFERROR(MATCH($V324,Activos!$U$6:$U$1015,0),FALSE),IFERROR(MATCH($V324,$V$5:$V323,0),FALSE))</f>
        <v>1</v>
      </c>
      <c r="T324" s="48" t="str">
        <f t="shared" si="18"/>
        <v/>
      </c>
      <c r="U324" s="48" t="str">
        <f>IF(AND(ISERROR(MATCH($V324,Activos!$U$6:$U$1015,0)),ISERROR(MATCH($V324,$U$5:$U323,0))),$V324,"")</f>
        <v/>
      </c>
      <c r="V324" s="48" t="str">
        <f t="shared" si="19"/>
        <v/>
      </c>
      <c r="W324" s="48" t="b">
        <f>IF(OR(COUNTBLANK($E324),COUNTBLANK($V324)),FALSE,IF(ISERROR(MATCH($V324,Activos!$U$6:$U$1015,0)),FALSE,IF(ISERROR(MATCH(INDEX(Activos!$C$6:$C$1015,MATCH($V324,Activos!$U$6:$U$1015,0)),$AH$22:$AH$25,0)),ISERROR(MATCH($E324,$AH$26:$AH$31,0)),ISERROR(MATCH($E324,$AH$22:$AH$25,0)))))</f>
        <v>0</v>
      </c>
      <c r="X324" s="48" t="b">
        <f>IF(OR(COUNTBLANK($E324),COUNTBLANK($V324)),FALSE,IF(ISERROR(MATCH($V324,V$5:$V323,0)),FALSE,IF(ISERROR(MATCH(INDEX($E$6:$E$1015,MATCH($V324,$V$6:$V$1015,0)),$AH$22:$AH$25,0)),ISERROR(MATCH($E324,$AH$26:$AH$31,0)),ISERROR(MATCH($E324,$AH$22:$AH$25,0)))))</f>
        <v>0</v>
      </c>
      <c r="Y324" s="48" t="b">
        <f t="shared" si="20"/>
        <v>0</v>
      </c>
    </row>
    <row r="325" spans="2:25" ht="15.95" customHeight="1" x14ac:dyDescent="0.2">
      <c r="B325" s="255"/>
      <c r="C325" s="53"/>
      <c r="D325" s="86"/>
      <c r="E325" s="42" t="str">
        <f>IF(COUNTBLANK($V325),"",IF($U325&lt;&gt;"","Ingresar Categoria!",IFERROR(INDEX(Activos!$C$6:$C$1015,MATCH($V325,Activos!$U$6:$U$1015,0)),IFERROR(INDEX($E$5:$E324,MATCH($V325,$U$5:$U324,0)),""))))</f>
        <v/>
      </c>
      <c r="F325" s="52"/>
      <c r="G325" s="51"/>
      <c r="H325" s="44"/>
      <c r="I325" s="53"/>
      <c r="J325" s="46"/>
      <c r="K325" s="46"/>
      <c r="L325" s="54"/>
      <c r="M325" s="54"/>
      <c r="N325" s="306" t="str">
        <f>IF(COUNTBLANK($V325),"",IFERROR(INDEX(Activos!$E$6:$E$1015,MATCH($V325,Activos!$U$6:$U$1015,0)),IFERROR(INDEX($N$5:$N324,MATCH($V325,$U$5:$U324,0)),"")))</f>
        <v/>
      </c>
      <c r="O325" s="256"/>
      <c r="P325" s="251"/>
      <c r="Q325" s="55">
        <v>0</v>
      </c>
      <c r="R325" s="48" t="b">
        <f>IF(COUNTBLANK($V325),FALSE,OR(IFERROR(MATCH(INDEX(Activos!$C$6:$C$1015,MATCH($V325,Activos!$U$6:$U$1015,0)),$AH$22:$AH$25,0),FALSE),IFERROR(MATCH(INDEX($E$5:$E324,MATCH($V325,$V$5:$V324,0)),$AH$22:$AH$25,0),FALSE)))</f>
        <v>0</v>
      </c>
      <c r="S325" s="48" t="b">
        <f>OR(IFERROR(MATCH($V325,Activos!$U$6:$U$1015,0),FALSE),IFERROR(MATCH($V325,$V$5:$V324,0),FALSE))</f>
        <v>1</v>
      </c>
      <c r="T325" s="48" t="str">
        <f t="shared" si="18"/>
        <v/>
      </c>
      <c r="U325" s="48" t="str">
        <f>IF(AND(ISERROR(MATCH($V325,Activos!$U$6:$U$1015,0)),ISERROR(MATCH($V325,$U$5:$U324,0))),$V325,"")</f>
        <v/>
      </c>
      <c r="V325" s="48" t="str">
        <f t="shared" si="19"/>
        <v/>
      </c>
      <c r="W325" s="48" t="b">
        <f>IF(OR(COUNTBLANK($E325),COUNTBLANK($V325)),FALSE,IF(ISERROR(MATCH($V325,Activos!$U$6:$U$1015,0)),FALSE,IF(ISERROR(MATCH(INDEX(Activos!$C$6:$C$1015,MATCH($V325,Activos!$U$6:$U$1015,0)),$AH$22:$AH$25,0)),ISERROR(MATCH($E325,$AH$26:$AH$31,0)),ISERROR(MATCH($E325,$AH$22:$AH$25,0)))))</f>
        <v>0</v>
      </c>
      <c r="X325" s="48" t="b">
        <f>IF(OR(COUNTBLANK($E325),COUNTBLANK($V325)),FALSE,IF(ISERROR(MATCH($V325,V$5:$V324,0)),FALSE,IF(ISERROR(MATCH(INDEX($E$6:$E$1015,MATCH($V325,$V$6:$V$1015,0)),$AH$22:$AH$25,0)),ISERROR(MATCH($E325,$AH$26:$AH$31,0)),ISERROR(MATCH($E325,$AH$22:$AH$25,0)))))</f>
        <v>0</v>
      </c>
      <c r="Y325" s="48" t="b">
        <f t="shared" si="20"/>
        <v>0</v>
      </c>
    </row>
    <row r="326" spans="2:25" ht="15.95" customHeight="1" x14ac:dyDescent="0.2">
      <c r="B326" s="255"/>
      <c r="C326" s="53"/>
      <c r="D326" s="86"/>
      <c r="E326" s="42" t="str">
        <f>IF(COUNTBLANK($V326),"",IF($U326&lt;&gt;"","Ingresar Categoria!",IFERROR(INDEX(Activos!$C$6:$C$1015,MATCH($V326,Activos!$U$6:$U$1015,0)),IFERROR(INDEX($E$5:$E325,MATCH($V326,$U$5:$U325,0)),""))))</f>
        <v/>
      </c>
      <c r="F326" s="52"/>
      <c r="G326" s="51"/>
      <c r="H326" s="44"/>
      <c r="I326" s="53"/>
      <c r="J326" s="46"/>
      <c r="K326" s="46"/>
      <c r="L326" s="54"/>
      <c r="M326" s="54"/>
      <c r="N326" s="306" t="str">
        <f>IF(COUNTBLANK($V326),"",IFERROR(INDEX(Activos!$E$6:$E$1015,MATCH($V326,Activos!$U$6:$U$1015,0)),IFERROR(INDEX($N$5:$N325,MATCH($V326,$U$5:$U325,0)),"")))</f>
        <v/>
      </c>
      <c r="O326" s="260"/>
      <c r="P326" s="251"/>
      <c r="Q326" s="55">
        <v>0</v>
      </c>
      <c r="R326" s="48" t="b">
        <f>IF(COUNTBLANK($V326),FALSE,OR(IFERROR(MATCH(INDEX(Activos!$C$6:$C$1015,MATCH($V326,Activos!$U$6:$U$1015,0)),$AH$22:$AH$25,0),FALSE),IFERROR(MATCH(INDEX($E$5:$E325,MATCH($V326,$V$5:$V325,0)),$AH$22:$AH$25,0),FALSE)))</f>
        <v>0</v>
      </c>
      <c r="S326" s="48" t="b">
        <f>OR(IFERROR(MATCH($V326,Activos!$U$6:$U$1015,0),FALSE),IFERROR(MATCH($V326,$V$5:$V325,0),FALSE))</f>
        <v>1</v>
      </c>
      <c r="T326" s="48" t="str">
        <f t="shared" ref="T326:T389" si="22">IF(COUNTIFS($V$6:$V$1015,$V326)&gt;1,$V326,"")</f>
        <v/>
      </c>
      <c r="U326" s="48" t="str">
        <f>IF(AND(ISERROR(MATCH($V326,Activos!$U$6:$U$1015,0)),ISERROR(MATCH($V326,$U$5:$U325,0))),$V326,"")</f>
        <v/>
      </c>
      <c r="V326" s="48" t="str">
        <f t="shared" si="19"/>
        <v/>
      </c>
      <c r="W326" s="48" t="b">
        <f>IF(OR(COUNTBLANK($E326),COUNTBLANK($V326)),FALSE,IF(ISERROR(MATCH($V326,Activos!$U$6:$U$1015,0)),FALSE,IF(ISERROR(MATCH(INDEX(Activos!$C$6:$C$1015,MATCH($V326,Activos!$U$6:$U$1015,0)),$AH$22:$AH$25,0)),ISERROR(MATCH($E326,$AH$26:$AH$31,0)),ISERROR(MATCH($E326,$AH$22:$AH$25,0)))))</f>
        <v>0</v>
      </c>
      <c r="X326" s="48" t="b">
        <f>IF(OR(COUNTBLANK($E326),COUNTBLANK($V326)),FALSE,IF(ISERROR(MATCH($V326,V$5:$V325,0)),FALSE,IF(ISERROR(MATCH(INDEX($E$6:$E$1015,MATCH($V326,$V$6:$V$1015,0)),$AH$22:$AH$25,0)),ISERROR(MATCH($E326,$AH$26:$AH$31,0)),ISERROR(MATCH($E326,$AH$22:$AH$25,0)))))</f>
        <v>0</v>
      </c>
      <c r="Y326" s="48" t="b">
        <f t="shared" si="20"/>
        <v>0</v>
      </c>
    </row>
    <row r="327" spans="2:25" ht="15.95" customHeight="1" x14ac:dyDescent="0.2">
      <c r="B327" s="255"/>
      <c r="C327" s="53"/>
      <c r="D327" s="86"/>
      <c r="E327" s="42" t="str">
        <f>IF(COUNTBLANK($V327),"",IF($U327&lt;&gt;"","Ingresar Categoria!",IFERROR(INDEX(Activos!$C$6:$C$1015,MATCH($V327,Activos!$U$6:$U$1015,0)),IFERROR(INDEX($E$5:$E326,MATCH($V327,$U$5:$U326,0)),""))))</f>
        <v/>
      </c>
      <c r="F327" s="52"/>
      <c r="G327" s="51"/>
      <c r="H327" s="44"/>
      <c r="I327" s="53"/>
      <c r="J327" s="46"/>
      <c r="K327" s="46"/>
      <c r="L327" s="54"/>
      <c r="M327" s="54"/>
      <c r="N327" s="306" t="str">
        <f>IF(COUNTBLANK($V327),"",IFERROR(INDEX(Activos!$E$6:$E$1015,MATCH($V327,Activos!$U$6:$U$1015,0)),IFERROR(INDEX($N$5:$N326,MATCH($V327,$U$5:$U326,0)),"")))</f>
        <v/>
      </c>
      <c r="O327" s="260"/>
      <c r="P327" s="251"/>
      <c r="Q327" s="55">
        <v>0</v>
      </c>
      <c r="R327" s="48" t="b">
        <f>IF(COUNTBLANK($V327),FALSE,OR(IFERROR(MATCH(INDEX(Activos!$C$6:$C$1015,MATCH($V327,Activos!$U$6:$U$1015,0)),$AH$22:$AH$25,0),FALSE),IFERROR(MATCH(INDEX($E$5:$E326,MATCH($V327,$V$5:$V326,0)),$AH$22:$AH$25,0),FALSE)))</f>
        <v>0</v>
      </c>
      <c r="S327" s="48" t="b">
        <f>OR(IFERROR(MATCH($V327,Activos!$U$6:$U$1015,0),FALSE),IFERROR(MATCH($V327,$V$5:$V326,0),FALSE))</f>
        <v>1</v>
      </c>
      <c r="T327" s="48" t="str">
        <f t="shared" si="22"/>
        <v/>
      </c>
      <c r="U327" s="48" t="str">
        <f>IF(AND(ISERROR(MATCH($V327,Activos!$U$6:$U$1015,0)),ISERROR(MATCH($V327,$U$5:$U326,0))),$V327,"")</f>
        <v/>
      </c>
      <c r="V327" s="48" t="str">
        <f t="shared" ref="V327:V390" si="23">TEXT(TRIM(CLEAN($F327)),"??????")</f>
        <v/>
      </c>
      <c r="W327" s="48" t="b">
        <f>IF(OR(COUNTBLANK($E327),COUNTBLANK($V327)),FALSE,IF(ISERROR(MATCH($V327,Activos!$U$6:$U$1015,0)),FALSE,IF(ISERROR(MATCH(INDEX(Activos!$C$6:$C$1015,MATCH($V327,Activos!$U$6:$U$1015,0)),$AH$22:$AH$25,0)),ISERROR(MATCH($E327,$AH$26:$AH$31,0)),ISERROR(MATCH($E327,$AH$22:$AH$25,0)))))</f>
        <v>0</v>
      </c>
      <c r="X327" s="48" t="b">
        <f>IF(OR(COUNTBLANK($E327),COUNTBLANK($V327)),FALSE,IF(ISERROR(MATCH($V327,V$5:$V326,0)),FALSE,IF(ISERROR(MATCH(INDEX($E$6:$E$1015,MATCH($V327,$V$6:$V$1015,0)),$AH$22:$AH$25,0)),ISERROR(MATCH($E327,$AH$26:$AH$31,0)),ISERROR(MATCH($E327,$AH$22:$AH$25,0)))))</f>
        <v>0</v>
      </c>
      <c r="Y327" s="48" t="b">
        <f t="shared" ref="Y327:Y390" si="24">AND(ISTEXT($J327)+ISTEXT($K327)&gt;0,COUNTBLANK($J327:$K327)&lt;2)</f>
        <v>0</v>
      </c>
    </row>
    <row r="328" spans="2:25" ht="15.95" customHeight="1" x14ac:dyDescent="0.2">
      <c r="B328" s="255"/>
      <c r="C328" s="53"/>
      <c r="D328" s="86"/>
      <c r="E328" s="42" t="str">
        <f>IF(COUNTBLANK($V328),"",IF($U328&lt;&gt;"","Ingresar Categoria!",IFERROR(INDEX(Activos!$C$6:$C$1015,MATCH($V328,Activos!$U$6:$U$1015,0)),IFERROR(INDEX($E$5:$E327,MATCH($V328,$U$5:$U327,0)),""))))</f>
        <v/>
      </c>
      <c r="F328" s="52"/>
      <c r="G328" s="51"/>
      <c r="H328" s="44"/>
      <c r="I328" s="53"/>
      <c r="J328" s="46"/>
      <c r="K328" s="46"/>
      <c r="L328" s="54"/>
      <c r="M328" s="54"/>
      <c r="N328" s="306" t="str">
        <f>IF(COUNTBLANK($V328),"",IFERROR(INDEX(Activos!$E$6:$E$1015,MATCH($V328,Activos!$U$6:$U$1015,0)),IFERROR(INDEX($N$5:$N327,MATCH($V328,$U$5:$U327,0)),"")))</f>
        <v/>
      </c>
      <c r="O328" s="260"/>
      <c r="P328" s="251"/>
      <c r="Q328" s="55">
        <v>0</v>
      </c>
      <c r="R328" s="48" t="b">
        <f>IF(COUNTBLANK($V328),FALSE,OR(IFERROR(MATCH(INDEX(Activos!$C$6:$C$1015,MATCH($V328,Activos!$U$6:$U$1015,0)),$AH$22:$AH$25,0),FALSE),IFERROR(MATCH(INDEX($E$5:$E327,MATCH($V328,$V$5:$V327,0)),$AH$22:$AH$25,0),FALSE)))</f>
        <v>0</v>
      </c>
      <c r="S328" s="48" t="b">
        <f>OR(IFERROR(MATCH($V328,Activos!$U$6:$U$1015,0),FALSE),IFERROR(MATCH($V328,$V$5:$V327,0),FALSE))</f>
        <v>1</v>
      </c>
      <c r="T328" s="48" t="str">
        <f t="shared" si="22"/>
        <v/>
      </c>
      <c r="U328" s="48" t="str">
        <f>IF(AND(ISERROR(MATCH($V328,Activos!$U$6:$U$1015,0)),ISERROR(MATCH($V328,$U$5:$U327,0))),$V328,"")</f>
        <v/>
      </c>
      <c r="V328" s="48" t="str">
        <f t="shared" si="23"/>
        <v/>
      </c>
      <c r="W328" s="48" t="b">
        <f>IF(OR(COUNTBLANK($E328),COUNTBLANK($V328)),FALSE,IF(ISERROR(MATCH($V328,Activos!$U$6:$U$1015,0)),FALSE,IF(ISERROR(MATCH(INDEX(Activos!$C$6:$C$1015,MATCH($V328,Activos!$U$6:$U$1015,0)),$AH$22:$AH$25,0)),ISERROR(MATCH($E328,$AH$26:$AH$31,0)),ISERROR(MATCH($E328,$AH$22:$AH$25,0)))))</f>
        <v>0</v>
      </c>
      <c r="X328" s="48" t="b">
        <f>IF(OR(COUNTBLANK($E328),COUNTBLANK($V328)),FALSE,IF(ISERROR(MATCH($V328,V$5:$V327,0)),FALSE,IF(ISERROR(MATCH(INDEX($E$6:$E$1015,MATCH($V328,$V$6:$V$1015,0)),$AH$22:$AH$25,0)),ISERROR(MATCH($E328,$AH$26:$AH$31,0)),ISERROR(MATCH($E328,$AH$22:$AH$25,0)))))</f>
        <v>0</v>
      </c>
      <c r="Y328" s="48" t="b">
        <f t="shared" si="24"/>
        <v>0</v>
      </c>
    </row>
    <row r="329" spans="2:25" ht="15.95" customHeight="1" x14ac:dyDescent="0.2">
      <c r="B329" s="255"/>
      <c r="C329" s="53"/>
      <c r="D329" s="86"/>
      <c r="E329" s="42" t="str">
        <f>IF(COUNTBLANK($V329),"",IF($U329&lt;&gt;"","Ingresar Categoria!",IFERROR(INDEX(Activos!$C$6:$C$1015,MATCH($V329,Activos!$U$6:$U$1015,0)),IFERROR(INDEX($E$5:$E328,MATCH($V329,$U$5:$U328,0)),""))))</f>
        <v/>
      </c>
      <c r="F329" s="52"/>
      <c r="G329" s="51"/>
      <c r="H329" s="44"/>
      <c r="I329" s="53"/>
      <c r="J329" s="46"/>
      <c r="K329" s="46"/>
      <c r="L329" s="54"/>
      <c r="M329" s="54"/>
      <c r="N329" s="306" t="str">
        <f>IF(COUNTBLANK($V329),"",IFERROR(INDEX(Activos!$E$6:$E$1015,MATCH($V329,Activos!$U$6:$U$1015,0)),IFERROR(INDEX($N$5:$N328,MATCH($V329,$U$5:$U328,0)),"")))</f>
        <v/>
      </c>
      <c r="O329" s="256"/>
      <c r="P329" s="251"/>
      <c r="Q329" s="55">
        <v>0</v>
      </c>
      <c r="R329" s="48" t="b">
        <f>IF(COUNTBLANK($V329),FALSE,OR(IFERROR(MATCH(INDEX(Activos!$C$6:$C$1015,MATCH($V329,Activos!$U$6:$U$1015,0)),$AH$22:$AH$25,0),FALSE),IFERROR(MATCH(INDEX($E$5:$E328,MATCH($V329,$V$5:$V328,0)),$AH$22:$AH$25,0),FALSE)))</f>
        <v>0</v>
      </c>
      <c r="S329" s="48" t="b">
        <f>OR(IFERROR(MATCH($V329,Activos!$U$6:$U$1015,0),FALSE),IFERROR(MATCH($V329,$V$5:$V328,0),FALSE))</f>
        <v>1</v>
      </c>
      <c r="T329" s="48" t="str">
        <f t="shared" si="22"/>
        <v/>
      </c>
      <c r="U329" s="48" t="str">
        <f>IF(AND(ISERROR(MATCH($V329,Activos!$U$6:$U$1015,0)),ISERROR(MATCH($V329,$U$5:$U328,0))),$V329,"")</f>
        <v/>
      </c>
      <c r="V329" s="48" t="str">
        <f t="shared" si="23"/>
        <v/>
      </c>
      <c r="W329" s="48" t="b">
        <f>IF(OR(COUNTBLANK($E329),COUNTBLANK($V329)),FALSE,IF(ISERROR(MATCH($V329,Activos!$U$6:$U$1015,0)),FALSE,IF(ISERROR(MATCH(INDEX(Activos!$C$6:$C$1015,MATCH($V329,Activos!$U$6:$U$1015,0)),$AH$22:$AH$25,0)),ISERROR(MATCH($E329,$AH$26:$AH$31,0)),ISERROR(MATCH($E329,$AH$22:$AH$25,0)))))</f>
        <v>0</v>
      </c>
      <c r="X329" s="48" t="b">
        <f>IF(OR(COUNTBLANK($E329),COUNTBLANK($V329)),FALSE,IF(ISERROR(MATCH($V329,V$5:$V328,0)),FALSE,IF(ISERROR(MATCH(INDEX($E$6:$E$1015,MATCH($V329,$V$6:$V$1015,0)),$AH$22:$AH$25,0)),ISERROR(MATCH($E329,$AH$26:$AH$31,0)),ISERROR(MATCH($E329,$AH$22:$AH$25,0)))))</f>
        <v>0</v>
      </c>
      <c r="Y329" s="48" t="b">
        <f t="shared" si="24"/>
        <v>0</v>
      </c>
    </row>
    <row r="330" spans="2:25" ht="15.95" customHeight="1" x14ac:dyDescent="0.2">
      <c r="B330" s="255"/>
      <c r="C330" s="53"/>
      <c r="D330" s="86"/>
      <c r="E330" s="42" t="str">
        <f>IF(COUNTBLANK($V330),"",IF($U330&lt;&gt;"","Ingresar Categoria!",IFERROR(INDEX(Activos!$C$6:$C$1015,MATCH($V330,Activos!$U$6:$U$1015,0)),IFERROR(INDEX($E$5:$E329,MATCH($V330,$U$5:$U329,0)),""))))</f>
        <v/>
      </c>
      <c r="F330" s="52"/>
      <c r="G330" s="51"/>
      <c r="H330" s="44"/>
      <c r="I330" s="53"/>
      <c r="J330" s="46"/>
      <c r="K330" s="46"/>
      <c r="L330" s="54"/>
      <c r="M330" s="54"/>
      <c r="N330" s="306" t="str">
        <f>IF(COUNTBLANK($V330),"",IFERROR(INDEX(Activos!$E$6:$E$1015,MATCH($V330,Activos!$U$6:$U$1015,0)),IFERROR(INDEX($N$5:$N329,MATCH($V330,$U$5:$U329,0)),"")))</f>
        <v/>
      </c>
      <c r="O330" s="256"/>
      <c r="P330" s="251"/>
      <c r="Q330" s="55">
        <v>0</v>
      </c>
      <c r="R330" s="48" t="b">
        <f>IF(COUNTBLANK($V330),FALSE,OR(IFERROR(MATCH(INDEX(Activos!$C$6:$C$1015,MATCH($V330,Activos!$U$6:$U$1015,0)),$AH$22:$AH$25,0),FALSE),IFERROR(MATCH(INDEX($E$5:$E329,MATCH($V330,$V$5:$V329,0)),$AH$22:$AH$25,0),FALSE)))</f>
        <v>0</v>
      </c>
      <c r="S330" s="48" t="b">
        <f>OR(IFERROR(MATCH($V330,Activos!$U$6:$U$1015,0),FALSE),IFERROR(MATCH($V330,$V$5:$V329,0),FALSE))</f>
        <v>1</v>
      </c>
      <c r="T330" s="48" t="str">
        <f t="shared" si="22"/>
        <v/>
      </c>
      <c r="U330" s="48" t="str">
        <f>IF(AND(ISERROR(MATCH($V330,Activos!$U$6:$U$1015,0)),ISERROR(MATCH($V330,$U$5:$U329,0))),$V330,"")</f>
        <v/>
      </c>
      <c r="V330" s="48" t="str">
        <f t="shared" si="23"/>
        <v/>
      </c>
      <c r="W330" s="48" t="b">
        <f>IF(OR(COUNTBLANK($E330),COUNTBLANK($V330)),FALSE,IF(ISERROR(MATCH($V330,Activos!$U$6:$U$1015,0)),FALSE,IF(ISERROR(MATCH(INDEX(Activos!$C$6:$C$1015,MATCH($V330,Activos!$U$6:$U$1015,0)),$AH$22:$AH$25,0)),ISERROR(MATCH($E330,$AH$26:$AH$31,0)),ISERROR(MATCH($E330,$AH$22:$AH$25,0)))))</f>
        <v>0</v>
      </c>
      <c r="X330" s="48" t="b">
        <f>IF(OR(COUNTBLANK($E330),COUNTBLANK($V330)),FALSE,IF(ISERROR(MATCH($V330,V$5:$V329,0)),FALSE,IF(ISERROR(MATCH(INDEX($E$6:$E$1015,MATCH($V330,$V$6:$V$1015,0)),$AH$22:$AH$25,0)),ISERROR(MATCH($E330,$AH$26:$AH$31,0)),ISERROR(MATCH($E330,$AH$22:$AH$25,0)))))</f>
        <v>0</v>
      </c>
      <c r="Y330" s="48" t="b">
        <f t="shared" si="24"/>
        <v>0</v>
      </c>
    </row>
    <row r="331" spans="2:25" ht="15.95" customHeight="1" x14ac:dyDescent="0.2">
      <c r="B331" s="255"/>
      <c r="C331" s="53"/>
      <c r="D331" s="86"/>
      <c r="E331" s="42" t="str">
        <f>IF(COUNTBLANK($V331),"",IF($U331&lt;&gt;"","Ingresar Categoria!",IFERROR(INDEX(Activos!$C$6:$C$1015,MATCH($V331,Activos!$U$6:$U$1015,0)),IFERROR(INDEX($E$5:$E330,MATCH($V331,$U$5:$U330,0)),""))))</f>
        <v/>
      </c>
      <c r="F331" s="52"/>
      <c r="G331" s="51"/>
      <c r="H331" s="44"/>
      <c r="I331" s="53"/>
      <c r="J331" s="46"/>
      <c r="K331" s="46"/>
      <c r="L331" s="54"/>
      <c r="M331" s="54"/>
      <c r="N331" s="306" t="str">
        <f>IF(COUNTBLANK($V331),"",IFERROR(INDEX(Activos!$E$6:$E$1015,MATCH($V331,Activos!$U$6:$U$1015,0)),IFERROR(INDEX($N$5:$N330,MATCH($V331,$U$5:$U330,0)),"")))</f>
        <v/>
      </c>
      <c r="O331" s="260"/>
      <c r="P331" s="251"/>
      <c r="Q331" s="55">
        <v>0</v>
      </c>
      <c r="R331" s="48" t="b">
        <f>IF(COUNTBLANK($V331),FALSE,OR(IFERROR(MATCH(INDEX(Activos!$C$6:$C$1015,MATCH($V331,Activos!$U$6:$U$1015,0)),$AH$22:$AH$25,0),FALSE),IFERROR(MATCH(INDEX($E$5:$E330,MATCH($V331,$V$5:$V330,0)),$AH$22:$AH$25,0),FALSE)))</f>
        <v>0</v>
      </c>
      <c r="S331" s="48" t="b">
        <f>OR(IFERROR(MATCH($V331,Activos!$U$6:$U$1015,0),FALSE),IFERROR(MATCH($V331,$V$5:$V330,0),FALSE))</f>
        <v>1</v>
      </c>
      <c r="T331" s="48" t="str">
        <f t="shared" si="22"/>
        <v/>
      </c>
      <c r="U331" s="48" t="str">
        <f>IF(AND(ISERROR(MATCH($V331,Activos!$U$6:$U$1015,0)),ISERROR(MATCH($V331,$U$5:$U330,0))),$V331,"")</f>
        <v/>
      </c>
      <c r="V331" s="48" t="str">
        <f t="shared" si="23"/>
        <v/>
      </c>
      <c r="W331" s="48" t="b">
        <f>IF(OR(COUNTBLANK($E331),COUNTBLANK($V331)),FALSE,IF(ISERROR(MATCH($V331,Activos!$U$6:$U$1015,0)),FALSE,IF(ISERROR(MATCH(INDEX(Activos!$C$6:$C$1015,MATCH($V331,Activos!$U$6:$U$1015,0)),$AH$22:$AH$25,0)),ISERROR(MATCH($E331,$AH$26:$AH$31,0)),ISERROR(MATCH($E331,$AH$22:$AH$25,0)))))</f>
        <v>0</v>
      </c>
      <c r="X331" s="48" t="b">
        <f>IF(OR(COUNTBLANK($E331),COUNTBLANK($V331)),FALSE,IF(ISERROR(MATCH($V331,V$5:$V330,0)),FALSE,IF(ISERROR(MATCH(INDEX($E$6:$E$1015,MATCH($V331,$V$6:$V$1015,0)),$AH$22:$AH$25,0)),ISERROR(MATCH($E331,$AH$26:$AH$31,0)),ISERROR(MATCH($E331,$AH$22:$AH$25,0)))))</f>
        <v>0</v>
      </c>
      <c r="Y331" s="48" t="b">
        <f t="shared" si="24"/>
        <v>0</v>
      </c>
    </row>
    <row r="332" spans="2:25" ht="15.95" customHeight="1" x14ac:dyDescent="0.2">
      <c r="B332" s="255"/>
      <c r="C332" s="53"/>
      <c r="D332" s="86"/>
      <c r="E332" s="42" t="str">
        <f>IF(COUNTBLANK($V332),"",IF($U332&lt;&gt;"","Ingresar Categoria!",IFERROR(INDEX(Activos!$C$6:$C$1015,MATCH($V332,Activos!$U$6:$U$1015,0)),IFERROR(INDEX($E$5:$E331,MATCH($V332,$U$5:$U331,0)),""))))</f>
        <v/>
      </c>
      <c r="F332" s="52"/>
      <c r="G332" s="51"/>
      <c r="H332" s="44"/>
      <c r="I332" s="53"/>
      <c r="J332" s="46"/>
      <c r="K332" s="46"/>
      <c r="L332" s="54"/>
      <c r="M332" s="54"/>
      <c r="N332" s="306" t="str">
        <f>IF(COUNTBLANK($V332),"",IFERROR(INDEX(Activos!$E$6:$E$1015,MATCH($V332,Activos!$U$6:$U$1015,0)),IFERROR(INDEX($N$5:$N331,MATCH($V332,$U$5:$U331,0)),"")))</f>
        <v/>
      </c>
      <c r="O332" s="256"/>
      <c r="P332" s="251"/>
      <c r="Q332" s="55">
        <v>0</v>
      </c>
      <c r="R332" s="48" t="b">
        <f>IF(COUNTBLANK($V332),FALSE,OR(IFERROR(MATCH(INDEX(Activos!$C$6:$C$1015,MATCH($V332,Activos!$U$6:$U$1015,0)),$AH$22:$AH$25,0),FALSE),IFERROR(MATCH(INDEX($E$5:$E331,MATCH($V332,$V$5:$V331,0)),$AH$22:$AH$25,0),FALSE)))</f>
        <v>0</v>
      </c>
      <c r="S332" s="48" t="b">
        <f>OR(IFERROR(MATCH($V332,Activos!$U$6:$U$1015,0),FALSE),IFERROR(MATCH($V332,$V$5:$V331,0),FALSE))</f>
        <v>1</v>
      </c>
      <c r="T332" s="48" t="str">
        <f t="shared" si="22"/>
        <v/>
      </c>
      <c r="U332" s="48" t="str">
        <f>IF(AND(ISERROR(MATCH($V332,Activos!$U$6:$U$1015,0)),ISERROR(MATCH($V332,$U$5:$U331,0))),$V332,"")</f>
        <v/>
      </c>
      <c r="V332" s="48" t="str">
        <f t="shared" si="23"/>
        <v/>
      </c>
      <c r="W332" s="48" t="b">
        <f>IF(OR(COUNTBLANK($E332),COUNTBLANK($V332)),FALSE,IF(ISERROR(MATCH($V332,Activos!$U$6:$U$1015,0)),FALSE,IF(ISERROR(MATCH(INDEX(Activos!$C$6:$C$1015,MATCH($V332,Activos!$U$6:$U$1015,0)),$AH$22:$AH$25,0)),ISERROR(MATCH($E332,$AH$26:$AH$31,0)),ISERROR(MATCH($E332,$AH$22:$AH$25,0)))))</f>
        <v>0</v>
      </c>
      <c r="X332" s="48" t="b">
        <f>IF(OR(COUNTBLANK($E332),COUNTBLANK($V332)),FALSE,IF(ISERROR(MATCH($V332,V$5:$V331,0)),FALSE,IF(ISERROR(MATCH(INDEX($E$6:$E$1015,MATCH($V332,$V$6:$V$1015,0)),$AH$22:$AH$25,0)),ISERROR(MATCH($E332,$AH$26:$AH$31,0)),ISERROR(MATCH($E332,$AH$22:$AH$25,0)))))</f>
        <v>0</v>
      </c>
      <c r="Y332" s="48" t="b">
        <f t="shared" si="24"/>
        <v>0</v>
      </c>
    </row>
    <row r="333" spans="2:25" ht="15.95" customHeight="1" x14ac:dyDescent="0.2">
      <c r="B333" s="255"/>
      <c r="C333" s="53"/>
      <c r="D333" s="86"/>
      <c r="E333" s="42" t="str">
        <f>IF(COUNTBLANK($V333),"",IF($U333&lt;&gt;"","Ingresar Categoria!",IFERROR(INDEX(Activos!$C$6:$C$1015,MATCH($V333,Activos!$U$6:$U$1015,0)),IFERROR(INDEX($E$5:$E332,MATCH($V333,$U$5:$U332,0)),""))))</f>
        <v/>
      </c>
      <c r="F333" s="52"/>
      <c r="G333" s="51"/>
      <c r="H333" s="44"/>
      <c r="I333" s="53"/>
      <c r="J333" s="46"/>
      <c r="K333" s="46"/>
      <c r="L333" s="54"/>
      <c r="M333" s="54"/>
      <c r="N333" s="306" t="str">
        <f>IF(COUNTBLANK($V333),"",IFERROR(INDEX(Activos!$E$6:$E$1015,MATCH($V333,Activos!$U$6:$U$1015,0)),IFERROR(INDEX($N$5:$N332,MATCH($V333,$U$5:$U332,0)),"")))</f>
        <v/>
      </c>
      <c r="O333" s="256"/>
      <c r="P333" s="251"/>
      <c r="Q333" s="55">
        <v>0</v>
      </c>
      <c r="R333" s="48" t="b">
        <f>IF(COUNTBLANK($V333),FALSE,OR(IFERROR(MATCH(INDEX(Activos!$C$6:$C$1015,MATCH($V333,Activos!$U$6:$U$1015,0)),$AH$22:$AH$25,0),FALSE),IFERROR(MATCH(INDEX($E$5:$E332,MATCH($V333,$V$5:$V332,0)),$AH$22:$AH$25,0),FALSE)))</f>
        <v>0</v>
      </c>
      <c r="S333" s="48" t="b">
        <f>OR(IFERROR(MATCH($V333,Activos!$U$6:$U$1015,0),FALSE),IFERROR(MATCH($V333,$V$5:$V332,0),FALSE))</f>
        <v>1</v>
      </c>
      <c r="T333" s="48" t="str">
        <f t="shared" si="22"/>
        <v/>
      </c>
      <c r="U333" s="48" t="str">
        <f>IF(AND(ISERROR(MATCH($V333,Activos!$U$6:$U$1015,0)),ISERROR(MATCH($V333,$U$5:$U332,0))),$V333,"")</f>
        <v/>
      </c>
      <c r="V333" s="48" t="str">
        <f t="shared" si="23"/>
        <v/>
      </c>
      <c r="W333" s="48" t="b">
        <f>IF(OR(COUNTBLANK($E333),COUNTBLANK($V333)),FALSE,IF(ISERROR(MATCH($V333,Activos!$U$6:$U$1015,0)),FALSE,IF(ISERROR(MATCH(INDEX(Activos!$C$6:$C$1015,MATCH($V333,Activos!$U$6:$U$1015,0)),$AH$22:$AH$25,0)),ISERROR(MATCH($E333,$AH$26:$AH$31,0)),ISERROR(MATCH($E333,$AH$22:$AH$25,0)))))</f>
        <v>0</v>
      </c>
      <c r="X333" s="48" t="b">
        <f>IF(OR(COUNTBLANK($E333),COUNTBLANK($V333)),FALSE,IF(ISERROR(MATCH($V333,V$5:$V332,0)),FALSE,IF(ISERROR(MATCH(INDEX($E$6:$E$1015,MATCH($V333,$V$6:$V$1015,0)),$AH$22:$AH$25,0)),ISERROR(MATCH($E333,$AH$26:$AH$31,0)),ISERROR(MATCH($E333,$AH$22:$AH$25,0)))))</f>
        <v>0</v>
      </c>
      <c r="Y333" s="48" t="b">
        <f t="shared" si="24"/>
        <v>0</v>
      </c>
    </row>
    <row r="334" spans="2:25" ht="15.95" customHeight="1" x14ac:dyDescent="0.2">
      <c r="B334" s="255"/>
      <c r="C334" s="53"/>
      <c r="D334" s="86"/>
      <c r="E334" s="42" t="str">
        <f>IF(COUNTBLANK($V334),"",IF($U334&lt;&gt;"","Ingresar Categoria!",IFERROR(INDEX(Activos!$C$6:$C$1015,MATCH($V334,Activos!$U$6:$U$1015,0)),IFERROR(INDEX($E$5:$E333,MATCH($V334,$U$5:$U333,0)),""))))</f>
        <v/>
      </c>
      <c r="F334" s="52"/>
      <c r="G334" s="51"/>
      <c r="H334" s="44"/>
      <c r="I334" s="53"/>
      <c r="J334" s="46"/>
      <c r="K334" s="46"/>
      <c r="L334" s="54"/>
      <c r="M334" s="54"/>
      <c r="N334" s="306" t="str">
        <f>IF(COUNTBLANK($V334),"",IFERROR(INDEX(Activos!$E$6:$E$1015,MATCH($V334,Activos!$U$6:$U$1015,0)),IFERROR(INDEX($N$5:$N333,MATCH($V334,$U$5:$U333,0)),"")))</f>
        <v/>
      </c>
      <c r="O334" s="256"/>
      <c r="P334" s="251"/>
      <c r="Q334" s="55">
        <v>0</v>
      </c>
      <c r="R334" s="48" t="b">
        <f>IF(COUNTBLANK($V334),FALSE,OR(IFERROR(MATCH(INDEX(Activos!$C$6:$C$1015,MATCH($V334,Activos!$U$6:$U$1015,0)),$AH$22:$AH$25,0),FALSE),IFERROR(MATCH(INDEX($E$5:$E333,MATCH($V334,$V$5:$V333,0)),$AH$22:$AH$25,0),FALSE)))</f>
        <v>0</v>
      </c>
      <c r="S334" s="48" t="b">
        <f>OR(IFERROR(MATCH($V334,Activos!$U$6:$U$1015,0),FALSE),IFERROR(MATCH($V334,$V$5:$V333,0),FALSE))</f>
        <v>1</v>
      </c>
      <c r="T334" s="48" t="str">
        <f t="shared" si="22"/>
        <v/>
      </c>
      <c r="U334" s="48" t="str">
        <f>IF(AND(ISERROR(MATCH($V334,Activos!$U$6:$U$1015,0)),ISERROR(MATCH($V334,$U$5:$U333,0))),$V334,"")</f>
        <v/>
      </c>
      <c r="V334" s="48" t="str">
        <f t="shared" si="23"/>
        <v/>
      </c>
      <c r="W334" s="48" t="b">
        <f>IF(OR(COUNTBLANK($E334),COUNTBLANK($V334)),FALSE,IF(ISERROR(MATCH($V334,Activos!$U$6:$U$1015,0)),FALSE,IF(ISERROR(MATCH(INDEX(Activos!$C$6:$C$1015,MATCH($V334,Activos!$U$6:$U$1015,0)),$AH$22:$AH$25,0)),ISERROR(MATCH($E334,$AH$26:$AH$31,0)),ISERROR(MATCH($E334,$AH$22:$AH$25,0)))))</f>
        <v>0</v>
      </c>
      <c r="X334" s="48" t="b">
        <f>IF(OR(COUNTBLANK($E334),COUNTBLANK($V334)),FALSE,IF(ISERROR(MATCH($V334,V$5:$V333,0)),FALSE,IF(ISERROR(MATCH(INDEX($E$6:$E$1015,MATCH($V334,$V$6:$V$1015,0)),$AH$22:$AH$25,0)),ISERROR(MATCH($E334,$AH$26:$AH$31,0)),ISERROR(MATCH($E334,$AH$22:$AH$25,0)))))</f>
        <v>0</v>
      </c>
      <c r="Y334" s="48" t="b">
        <f t="shared" si="24"/>
        <v>0</v>
      </c>
    </row>
    <row r="335" spans="2:25" ht="15.95" customHeight="1" x14ac:dyDescent="0.2">
      <c r="B335" s="255"/>
      <c r="C335" s="53"/>
      <c r="D335" s="86"/>
      <c r="E335" s="42" t="str">
        <f>IF(COUNTBLANK($V335),"",IF($U335&lt;&gt;"","Ingresar Categoria!",IFERROR(INDEX(Activos!$C$6:$C$1015,MATCH($V335,Activos!$U$6:$U$1015,0)),IFERROR(INDEX($E$5:$E334,MATCH($V335,$U$5:$U334,0)),""))))</f>
        <v/>
      </c>
      <c r="F335" s="52"/>
      <c r="G335" s="51"/>
      <c r="H335" s="44"/>
      <c r="I335" s="53"/>
      <c r="J335" s="46"/>
      <c r="K335" s="46"/>
      <c r="L335" s="54"/>
      <c r="M335" s="54"/>
      <c r="N335" s="306" t="str">
        <f>IF(COUNTBLANK($V335),"",IFERROR(INDEX(Activos!$E$6:$E$1015,MATCH($V335,Activos!$U$6:$U$1015,0)),IFERROR(INDEX($N$5:$N334,MATCH($V335,$U$5:$U334,0)),"")))</f>
        <v/>
      </c>
      <c r="O335" s="256"/>
      <c r="P335" s="251"/>
      <c r="Q335" s="55">
        <v>0</v>
      </c>
      <c r="R335" s="48" t="b">
        <f>IF(COUNTBLANK($V335),FALSE,OR(IFERROR(MATCH(INDEX(Activos!$C$6:$C$1015,MATCH($V335,Activos!$U$6:$U$1015,0)),$AH$22:$AH$25,0),FALSE),IFERROR(MATCH(INDEX($E$5:$E334,MATCH($V335,$V$5:$V334,0)),$AH$22:$AH$25,0),FALSE)))</f>
        <v>0</v>
      </c>
      <c r="S335" s="48" t="b">
        <f>OR(IFERROR(MATCH($V335,Activos!$U$6:$U$1015,0),FALSE),IFERROR(MATCH($V335,$V$5:$V334,0),FALSE))</f>
        <v>1</v>
      </c>
      <c r="T335" s="48" t="str">
        <f t="shared" si="22"/>
        <v/>
      </c>
      <c r="U335" s="48" t="str">
        <f>IF(AND(ISERROR(MATCH($V335,Activos!$U$6:$U$1015,0)),ISERROR(MATCH($V335,$U$5:$U334,0))),$V335,"")</f>
        <v/>
      </c>
      <c r="V335" s="48" t="str">
        <f t="shared" si="23"/>
        <v/>
      </c>
      <c r="W335" s="48" t="b">
        <f>IF(OR(COUNTBLANK($E335),COUNTBLANK($V335)),FALSE,IF(ISERROR(MATCH($V335,Activos!$U$6:$U$1015,0)),FALSE,IF(ISERROR(MATCH(INDEX(Activos!$C$6:$C$1015,MATCH($V335,Activos!$U$6:$U$1015,0)),$AH$22:$AH$25,0)),ISERROR(MATCH($E335,$AH$26:$AH$31,0)),ISERROR(MATCH($E335,$AH$22:$AH$25,0)))))</f>
        <v>0</v>
      </c>
      <c r="X335" s="48" t="b">
        <f>IF(OR(COUNTBLANK($E335),COUNTBLANK($V335)),FALSE,IF(ISERROR(MATCH($V335,V$5:$V334,0)),FALSE,IF(ISERROR(MATCH(INDEX($E$6:$E$1015,MATCH($V335,$V$6:$V$1015,0)),$AH$22:$AH$25,0)),ISERROR(MATCH($E335,$AH$26:$AH$31,0)),ISERROR(MATCH($E335,$AH$22:$AH$25,0)))))</f>
        <v>0</v>
      </c>
      <c r="Y335" s="48" t="b">
        <f t="shared" si="24"/>
        <v>0</v>
      </c>
    </row>
    <row r="336" spans="2:25" ht="15.95" customHeight="1" x14ac:dyDescent="0.2">
      <c r="B336" s="255"/>
      <c r="C336" s="53"/>
      <c r="D336" s="86"/>
      <c r="E336" s="42" t="str">
        <f>IF(COUNTBLANK($V336),"",IF($U336&lt;&gt;"","Ingresar Categoria!",IFERROR(INDEX(Activos!$C$6:$C$1015,MATCH($V336,Activos!$U$6:$U$1015,0)),IFERROR(INDEX($E$5:$E335,MATCH($V336,$U$5:$U335,0)),""))))</f>
        <v/>
      </c>
      <c r="F336" s="52"/>
      <c r="G336" s="51"/>
      <c r="H336" s="44"/>
      <c r="I336" s="53"/>
      <c r="J336" s="46"/>
      <c r="K336" s="46"/>
      <c r="L336" s="54"/>
      <c r="M336" s="54"/>
      <c r="N336" s="306" t="str">
        <f>IF(COUNTBLANK($V336),"",IFERROR(INDEX(Activos!$E$6:$E$1015,MATCH($V336,Activos!$U$6:$U$1015,0)),IFERROR(INDEX($N$5:$N335,MATCH($V336,$U$5:$U335,0)),"")))</f>
        <v/>
      </c>
      <c r="O336" s="256"/>
      <c r="P336" s="251"/>
      <c r="Q336" s="55">
        <v>0</v>
      </c>
      <c r="R336" s="48" t="b">
        <f>IF(COUNTBLANK($V336),FALSE,OR(IFERROR(MATCH(INDEX(Activos!$C$6:$C$1015,MATCH($V336,Activos!$U$6:$U$1015,0)),$AH$22:$AH$25,0),FALSE),IFERROR(MATCH(INDEX($E$5:$E335,MATCH($V336,$V$5:$V335,0)),$AH$22:$AH$25,0),FALSE)))</f>
        <v>0</v>
      </c>
      <c r="S336" s="48" t="b">
        <f>OR(IFERROR(MATCH($V336,Activos!$U$6:$U$1015,0),FALSE),IFERROR(MATCH($V336,$V$5:$V335,0),FALSE))</f>
        <v>1</v>
      </c>
      <c r="T336" s="48" t="str">
        <f t="shared" si="22"/>
        <v/>
      </c>
      <c r="U336" s="48" t="str">
        <f>IF(AND(ISERROR(MATCH($V336,Activos!$U$6:$U$1015,0)),ISERROR(MATCH($V336,$U$5:$U335,0))),$V336,"")</f>
        <v/>
      </c>
      <c r="V336" s="48" t="str">
        <f t="shared" si="23"/>
        <v/>
      </c>
      <c r="W336" s="48" t="b">
        <f>IF(OR(COUNTBLANK($E336),COUNTBLANK($V336)),FALSE,IF(ISERROR(MATCH($V336,Activos!$U$6:$U$1015,0)),FALSE,IF(ISERROR(MATCH(INDEX(Activos!$C$6:$C$1015,MATCH($V336,Activos!$U$6:$U$1015,0)),$AH$22:$AH$25,0)),ISERROR(MATCH($E336,$AH$26:$AH$31,0)),ISERROR(MATCH($E336,$AH$22:$AH$25,0)))))</f>
        <v>0</v>
      </c>
      <c r="X336" s="48" t="b">
        <f>IF(OR(COUNTBLANK($E336),COUNTBLANK($V336)),FALSE,IF(ISERROR(MATCH($V336,V$5:$V335,0)),FALSE,IF(ISERROR(MATCH(INDEX($E$6:$E$1015,MATCH($V336,$V$6:$V$1015,0)),$AH$22:$AH$25,0)),ISERROR(MATCH($E336,$AH$26:$AH$31,0)),ISERROR(MATCH($E336,$AH$22:$AH$25,0)))))</f>
        <v>0</v>
      </c>
      <c r="Y336" s="48" t="b">
        <f t="shared" si="24"/>
        <v>0</v>
      </c>
    </row>
    <row r="337" spans="2:25" ht="15.95" customHeight="1" x14ac:dyDescent="0.2">
      <c r="B337" s="255"/>
      <c r="C337" s="53"/>
      <c r="D337" s="86"/>
      <c r="E337" s="42" t="str">
        <f>IF(COUNTBLANK($V337),"",IF($U337&lt;&gt;"","Ingresar Categoria!",IFERROR(INDEX(Activos!$C$6:$C$1015,MATCH($V337,Activos!$U$6:$U$1015,0)),IFERROR(INDEX($E$5:$E336,MATCH($V337,$U$5:$U336,0)),""))))</f>
        <v/>
      </c>
      <c r="F337" s="52"/>
      <c r="G337" s="51"/>
      <c r="H337" s="44"/>
      <c r="I337" s="53"/>
      <c r="J337" s="46"/>
      <c r="K337" s="46"/>
      <c r="L337" s="54"/>
      <c r="M337" s="54"/>
      <c r="N337" s="306" t="str">
        <f>IF(COUNTBLANK($V337),"",IFERROR(INDEX(Activos!$E$6:$E$1015,MATCH($V337,Activos!$U$6:$U$1015,0)),IFERROR(INDEX($N$5:$N336,MATCH($V337,$U$5:$U336,0)),"")))</f>
        <v/>
      </c>
      <c r="O337" s="256"/>
      <c r="P337" s="251"/>
      <c r="Q337" s="55">
        <v>0</v>
      </c>
      <c r="R337" s="48" t="b">
        <f>IF(COUNTBLANK($V337),FALSE,OR(IFERROR(MATCH(INDEX(Activos!$C$6:$C$1015,MATCH($V337,Activos!$U$6:$U$1015,0)),$AH$22:$AH$25,0),FALSE),IFERROR(MATCH(INDEX($E$5:$E336,MATCH($V337,$V$5:$V336,0)),$AH$22:$AH$25,0),FALSE)))</f>
        <v>0</v>
      </c>
      <c r="S337" s="48" t="b">
        <f>OR(IFERROR(MATCH($V337,Activos!$U$6:$U$1015,0),FALSE),IFERROR(MATCH($V337,$V$5:$V336,0),FALSE))</f>
        <v>1</v>
      </c>
      <c r="T337" s="48" t="str">
        <f t="shared" si="22"/>
        <v/>
      </c>
      <c r="U337" s="48" t="str">
        <f>IF(AND(ISERROR(MATCH($V337,Activos!$U$6:$U$1015,0)),ISERROR(MATCH($V337,$U$5:$U336,0))),$V337,"")</f>
        <v/>
      </c>
      <c r="V337" s="48" t="str">
        <f t="shared" si="23"/>
        <v/>
      </c>
      <c r="W337" s="48" t="b">
        <f>IF(OR(COUNTBLANK($E337),COUNTBLANK($V337)),FALSE,IF(ISERROR(MATCH($V337,Activos!$U$6:$U$1015,0)),FALSE,IF(ISERROR(MATCH(INDEX(Activos!$C$6:$C$1015,MATCH($V337,Activos!$U$6:$U$1015,0)),$AH$22:$AH$25,0)),ISERROR(MATCH($E337,$AH$26:$AH$31,0)),ISERROR(MATCH($E337,$AH$22:$AH$25,0)))))</f>
        <v>0</v>
      </c>
      <c r="X337" s="48" t="b">
        <f>IF(OR(COUNTBLANK($E337),COUNTBLANK($V337)),FALSE,IF(ISERROR(MATCH($V337,V$5:$V336,0)),FALSE,IF(ISERROR(MATCH(INDEX($E$6:$E$1015,MATCH($V337,$V$6:$V$1015,0)),$AH$22:$AH$25,0)),ISERROR(MATCH($E337,$AH$26:$AH$31,0)),ISERROR(MATCH($E337,$AH$22:$AH$25,0)))))</f>
        <v>0</v>
      </c>
      <c r="Y337" s="48" t="b">
        <f t="shared" si="24"/>
        <v>0</v>
      </c>
    </row>
    <row r="338" spans="2:25" ht="15.95" customHeight="1" x14ac:dyDescent="0.2">
      <c r="B338" s="255"/>
      <c r="C338" s="53"/>
      <c r="D338" s="86"/>
      <c r="E338" s="42" t="str">
        <f>IF(COUNTBLANK($V338),"",IF($U338&lt;&gt;"","Ingresar Categoria!",IFERROR(INDEX(Activos!$C$6:$C$1015,MATCH($V338,Activos!$U$6:$U$1015,0)),IFERROR(INDEX($E$5:$E337,MATCH($V338,$U$5:$U337,0)),""))))</f>
        <v/>
      </c>
      <c r="F338" s="52"/>
      <c r="G338" s="51"/>
      <c r="H338" s="44"/>
      <c r="I338" s="53"/>
      <c r="J338" s="46"/>
      <c r="K338" s="46"/>
      <c r="L338" s="54"/>
      <c r="M338" s="54"/>
      <c r="N338" s="306" t="str">
        <f>IF(COUNTBLANK($V338),"",IFERROR(INDEX(Activos!$E$6:$E$1015,MATCH($V338,Activos!$U$6:$U$1015,0)),IFERROR(INDEX($N$5:$N337,MATCH($V338,$U$5:$U337,0)),"")))</f>
        <v/>
      </c>
      <c r="O338" s="260"/>
      <c r="P338" s="251"/>
      <c r="Q338" s="55">
        <v>0</v>
      </c>
      <c r="R338" s="48" t="b">
        <f>IF(COUNTBLANK($V338),FALSE,OR(IFERROR(MATCH(INDEX(Activos!$C$6:$C$1015,MATCH($V338,Activos!$U$6:$U$1015,0)),$AH$22:$AH$25,0),FALSE),IFERROR(MATCH(INDEX($E$5:$E337,MATCH($V338,$V$5:$V337,0)),$AH$22:$AH$25,0),FALSE)))</f>
        <v>0</v>
      </c>
      <c r="S338" s="48" t="b">
        <f>OR(IFERROR(MATCH($V338,Activos!$U$6:$U$1015,0),FALSE),IFERROR(MATCH($V338,$V$5:$V337,0),FALSE))</f>
        <v>1</v>
      </c>
      <c r="T338" s="48" t="str">
        <f t="shared" si="22"/>
        <v/>
      </c>
      <c r="U338" s="48" t="str">
        <f>IF(AND(ISERROR(MATCH($V338,Activos!$U$6:$U$1015,0)),ISERROR(MATCH($V338,$U$5:$U337,0))),$V338,"")</f>
        <v/>
      </c>
      <c r="V338" s="48" t="str">
        <f t="shared" si="23"/>
        <v/>
      </c>
      <c r="W338" s="48" t="b">
        <f>IF(OR(COUNTBLANK($E338),COUNTBLANK($V338)),FALSE,IF(ISERROR(MATCH($V338,Activos!$U$6:$U$1015,0)),FALSE,IF(ISERROR(MATCH(INDEX(Activos!$C$6:$C$1015,MATCH($V338,Activos!$U$6:$U$1015,0)),$AH$22:$AH$25,0)),ISERROR(MATCH($E338,$AH$26:$AH$31,0)),ISERROR(MATCH($E338,$AH$22:$AH$25,0)))))</f>
        <v>0</v>
      </c>
      <c r="X338" s="48" t="b">
        <f>IF(OR(COUNTBLANK($E338),COUNTBLANK($V338)),FALSE,IF(ISERROR(MATCH($V338,V$5:$V337,0)),FALSE,IF(ISERROR(MATCH(INDEX($E$6:$E$1015,MATCH($V338,$V$6:$V$1015,0)),$AH$22:$AH$25,0)),ISERROR(MATCH($E338,$AH$26:$AH$31,0)),ISERROR(MATCH($E338,$AH$22:$AH$25,0)))))</f>
        <v>0</v>
      </c>
      <c r="Y338" s="48" t="b">
        <f t="shared" si="24"/>
        <v>0</v>
      </c>
    </row>
    <row r="339" spans="2:25" ht="15.95" customHeight="1" x14ac:dyDescent="0.2">
      <c r="B339" s="255"/>
      <c r="C339" s="53"/>
      <c r="D339" s="86"/>
      <c r="E339" s="42" t="str">
        <f>IF(COUNTBLANK($V339),"",IF($U339&lt;&gt;"","Ingresar Categoria!",IFERROR(INDEX(Activos!$C$6:$C$1015,MATCH($V339,Activos!$U$6:$U$1015,0)),IFERROR(INDEX($E$5:$E338,MATCH($V339,$U$5:$U338,0)),""))))</f>
        <v/>
      </c>
      <c r="F339" s="52"/>
      <c r="G339" s="51"/>
      <c r="H339" s="44"/>
      <c r="I339" s="53"/>
      <c r="J339" s="46"/>
      <c r="K339" s="46"/>
      <c r="L339" s="54"/>
      <c r="M339" s="54"/>
      <c r="N339" s="306" t="str">
        <f>IF(COUNTBLANK($V339),"",IFERROR(INDEX(Activos!$E$6:$E$1015,MATCH($V339,Activos!$U$6:$U$1015,0)),IFERROR(INDEX($N$5:$N338,MATCH($V339,$U$5:$U338,0)),"")))</f>
        <v/>
      </c>
      <c r="O339" s="260"/>
      <c r="P339" s="251"/>
      <c r="Q339" s="55">
        <v>0</v>
      </c>
      <c r="R339" s="48" t="b">
        <f>IF(COUNTBLANK($V339),FALSE,OR(IFERROR(MATCH(INDEX(Activos!$C$6:$C$1015,MATCH($V339,Activos!$U$6:$U$1015,0)),$AH$22:$AH$25,0),FALSE),IFERROR(MATCH(INDEX($E$5:$E338,MATCH($V339,$V$5:$V338,0)),$AH$22:$AH$25,0),FALSE)))</f>
        <v>0</v>
      </c>
      <c r="S339" s="48" t="b">
        <f>OR(IFERROR(MATCH($V339,Activos!$U$6:$U$1015,0),FALSE),IFERROR(MATCH($V339,$V$5:$V338,0),FALSE))</f>
        <v>1</v>
      </c>
      <c r="T339" s="48" t="str">
        <f t="shared" si="22"/>
        <v/>
      </c>
      <c r="U339" s="48" t="str">
        <f>IF(AND(ISERROR(MATCH($V339,Activos!$U$6:$U$1015,0)),ISERROR(MATCH($V339,$U$5:$U338,0))),$V339,"")</f>
        <v/>
      </c>
      <c r="V339" s="48" t="str">
        <f t="shared" si="23"/>
        <v/>
      </c>
      <c r="W339" s="48" t="b">
        <f>IF(OR(COUNTBLANK($E339),COUNTBLANK($V339)),FALSE,IF(ISERROR(MATCH($V339,Activos!$U$6:$U$1015,0)),FALSE,IF(ISERROR(MATCH(INDEX(Activos!$C$6:$C$1015,MATCH($V339,Activos!$U$6:$U$1015,0)),$AH$22:$AH$25,0)),ISERROR(MATCH($E339,$AH$26:$AH$31,0)),ISERROR(MATCH($E339,$AH$22:$AH$25,0)))))</f>
        <v>0</v>
      </c>
      <c r="X339" s="48" t="b">
        <f>IF(OR(COUNTBLANK($E339),COUNTBLANK($V339)),FALSE,IF(ISERROR(MATCH($V339,V$5:$V338,0)),FALSE,IF(ISERROR(MATCH(INDEX($E$6:$E$1015,MATCH($V339,$V$6:$V$1015,0)),$AH$22:$AH$25,0)),ISERROR(MATCH($E339,$AH$26:$AH$31,0)),ISERROR(MATCH($E339,$AH$22:$AH$25,0)))))</f>
        <v>0</v>
      </c>
      <c r="Y339" s="48" t="b">
        <f t="shared" si="24"/>
        <v>0</v>
      </c>
    </row>
    <row r="340" spans="2:25" ht="15.95" customHeight="1" x14ac:dyDescent="0.2">
      <c r="B340" s="255"/>
      <c r="C340" s="53"/>
      <c r="D340" s="86"/>
      <c r="E340" s="42" t="str">
        <f>IF(COUNTBLANK($V340),"",IF($U340&lt;&gt;"","Ingresar Categoria!",IFERROR(INDEX(Activos!$C$6:$C$1015,MATCH($V340,Activos!$U$6:$U$1015,0)),IFERROR(INDEX($E$5:$E339,MATCH($V340,$U$5:$U339,0)),""))))</f>
        <v/>
      </c>
      <c r="F340" s="52"/>
      <c r="G340" s="51"/>
      <c r="H340" s="44"/>
      <c r="I340" s="53"/>
      <c r="J340" s="46"/>
      <c r="K340" s="46"/>
      <c r="L340" s="54"/>
      <c r="M340" s="54"/>
      <c r="N340" s="306" t="str">
        <f>IF(COUNTBLANK($V340),"",IFERROR(INDEX(Activos!$E$6:$E$1015,MATCH($V340,Activos!$U$6:$U$1015,0)),IFERROR(INDEX($N$5:$N339,MATCH($V340,$U$5:$U339,0)),"")))</f>
        <v/>
      </c>
      <c r="O340" s="256"/>
      <c r="P340" s="251"/>
      <c r="Q340" s="55">
        <v>0</v>
      </c>
      <c r="R340" s="48" t="b">
        <f>IF(COUNTBLANK($V340),FALSE,OR(IFERROR(MATCH(INDEX(Activos!$C$6:$C$1015,MATCH($V340,Activos!$U$6:$U$1015,0)),$AH$22:$AH$25,0),FALSE),IFERROR(MATCH(INDEX($E$5:$E339,MATCH($V340,$V$5:$V339,0)),$AH$22:$AH$25,0),FALSE)))</f>
        <v>0</v>
      </c>
      <c r="S340" s="48" t="b">
        <f>OR(IFERROR(MATCH($V340,Activos!$U$6:$U$1015,0),FALSE),IFERROR(MATCH($V340,$V$5:$V339,0),FALSE))</f>
        <v>1</v>
      </c>
      <c r="T340" s="48" t="str">
        <f t="shared" si="22"/>
        <v/>
      </c>
      <c r="U340" s="48" t="str">
        <f>IF(AND(ISERROR(MATCH($V340,Activos!$U$6:$U$1015,0)),ISERROR(MATCH($V340,$U$5:$U339,0))),$V340,"")</f>
        <v/>
      </c>
      <c r="V340" s="48" t="str">
        <f t="shared" si="23"/>
        <v/>
      </c>
      <c r="W340" s="48" t="b">
        <f>IF(OR(COUNTBLANK($E340),COUNTBLANK($V340)),FALSE,IF(ISERROR(MATCH($V340,Activos!$U$6:$U$1015,0)),FALSE,IF(ISERROR(MATCH(INDEX(Activos!$C$6:$C$1015,MATCH($V340,Activos!$U$6:$U$1015,0)),$AH$22:$AH$25,0)),ISERROR(MATCH($E340,$AH$26:$AH$31,0)),ISERROR(MATCH($E340,$AH$22:$AH$25,0)))))</f>
        <v>0</v>
      </c>
      <c r="X340" s="48" t="b">
        <f>IF(OR(COUNTBLANK($E340),COUNTBLANK($V340)),FALSE,IF(ISERROR(MATCH($V340,V$5:$V339,0)),FALSE,IF(ISERROR(MATCH(INDEX($E$6:$E$1015,MATCH($V340,$V$6:$V$1015,0)),$AH$22:$AH$25,0)),ISERROR(MATCH($E340,$AH$26:$AH$31,0)),ISERROR(MATCH($E340,$AH$22:$AH$25,0)))))</f>
        <v>0</v>
      </c>
      <c r="Y340" s="48" t="b">
        <f t="shared" si="24"/>
        <v>0</v>
      </c>
    </row>
    <row r="341" spans="2:25" ht="15.95" customHeight="1" x14ac:dyDescent="0.2">
      <c r="B341" s="255"/>
      <c r="C341" s="53"/>
      <c r="D341" s="86"/>
      <c r="E341" s="42" t="str">
        <f>IF(COUNTBLANK($V341),"",IF($U341&lt;&gt;"","Ingresar Categoria!",IFERROR(INDEX(Activos!$C$6:$C$1015,MATCH($V341,Activos!$U$6:$U$1015,0)),IFERROR(INDEX($E$5:$E340,MATCH($V341,$U$5:$U340,0)),""))))</f>
        <v/>
      </c>
      <c r="F341" s="52"/>
      <c r="G341" s="51"/>
      <c r="H341" s="44"/>
      <c r="I341" s="53"/>
      <c r="J341" s="46"/>
      <c r="K341" s="46"/>
      <c r="L341" s="54"/>
      <c r="M341" s="54"/>
      <c r="N341" s="306" t="str">
        <f>IF(COUNTBLANK($V341),"",IFERROR(INDEX(Activos!$E$6:$E$1015,MATCH($V341,Activos!$U$6:$U$1015,0)),IFERROR(INDEX($N$5:$N340,MATCH($V341,$U$5:$U340,0)),"")))</f>
        <v/>
      </c>
      <c r="O341" s="256"/>
      <c r="P341" s="251"/>
      <c r="Q341" s="55">
        <v>0</v>
      </c>
      <c r="R341" s="48" t="b">
        <f>IF(COUNTBLANK($V341),FALSE,OR(IFERROR(MATCH(INDEX(Activos!$C$6:$C$1015,MATCH($V341,Activos!$U$6:$U$1015,0)),$AH$22:$AH$25,0),FALSE),IFERROR(MATCH(INDEX($E$5:$E340,MATCH($V341,$V$5:$V340,0)),$AH$22:$AH$25,0),FALSE)))</f>
        <v>0</v>
      </c>
      <c r="S341" s="48" t="b">
        <f>OR(IFERROR(MATCH($V341,Activos!$U$6:$U$1015,0),FALSE),IFERROR(MATCH($V341,$V$5:$V340,0),FALSE))</f>
        <v>1</v>
      </c>
      <c r="T341" s="48" t="str">
        <f t="shared" si="22"/>
        <v/>
      </c>
      <c r="U341" s="48" t="str">
        <f>IF(AND(ISERROR(MATCH($V341,Activos!$U$6:$U$1015,0)),ISERROR(MATCH($V341,$U$5:$U340,0))),$V341,"")</f>
        <v/>
      </c>
      <c r="V341" s="48" t="str">
        <f t="shared" si="23"/>
        <v/>
      </c>
      <c r="W341" s="48" t="b">
        <f>IF(OR(COUNTBLANK($E341),COUNTBLANK($V341)),FALSE,IF(ISERROR(MATCH($V341,Activos!$U$6:$U$1015,0)),FALSE,IF(ISERROR(MATCH(INDEX(Activos!$C$6:$C$1015,MATCH($V341,Activos!$U$6:$U$1015,0)),$AH$22:$AH$25,0)),ISERROR(MATCH($E341,$AH$26:$AH$31,0)),ISERROR(MATCH($E341,$AH$22:$AH$25,0)))))</f>
        <v>0</v>
      </c>
      <c r="X341" s="48" t="b">
        <f>IF(OR(COUNTBLANK($E341),COUNTBLANK($V341)),FALSE,IF(ISERROR(MATCH($V341,V$5:$V340,0)),FALSE,IF(ISERROR(MATCH(INDEX($E$6:$E$1015,MATCH($V341,$V$6:$V$1015,0)),$AH$22:$AH$25,0)),ISERROR(MATCH($E341,$AH$26:$AH$31,0)),ISERROR(MATCH($E341,$AH$22:$AH$25,0)))))</f>
        <v>0</v>
      </c>
      <c r="Y341" s="48" t="b">
        <f t="shared" si="24"/>
        <v>0</v>
      </c>
    </row>
    <row r="342" spans="2:25" ht="15.95" customHeight="1" x14ac:dyDescent="0.2">
      <c r="B342" s="255"/>
      <c r="C342" s="53"/>
      <c r="D342" s="86"/>
      <c r="E342" s="42" t="str">
        <f>IF(COUNTBLANK($V342),"",IF($U342&lt;&gt;"","Ingresar Categoria!",IFERROR(INDEX(Activos!$C$6:$C$1015,MATCH($V342,Activos!$U$6:$U$1015,0)),IFERROR(INDEX($E$5:$E341,MATCH($V342,$U$5:$U341,0)),""))))</f>
        <v/>
      </c>
      <c r="F342" s="52"/>
      <c r="G342" s="51"/>
      <c r="H342" s="44"/>
      <c r="I342" s="53"/>
      <c r="J342" s="46"/>
      <c r="K342" s="46"/>
      <c r="L342" s="54"/>
      <c r="M342" s="54"/>
      <c r="N342" s="306" t="str">
        <f>IF(COUNTBLANK($V342),"",IFERROR(INDEX(Activos!$E$6:$E$1015,MATCH($V342,Activos!$U$6:$U$1015,0)),IFERROR(INDEX($N$5:$N341,MATCH($V342,$U$5:$U341,0)),"")))</f>
        <v/>
      </c>
      <c r="O342" s="256"/>
      <c r="P342" s="251"/>
      <c r="Q342" s="55">
        <v>0</v>
      </c>
      <c r="R342" s="48" t="b">
        <f>IF(COUNTBLANK($V342),FALSE,OR(IFERROR(MATCH(INDEX(Activos!$C$6:$C$1015,MATCH($V342,Activos!$U$6:$U$1015,0)),$AH$22:$AH$25,0),FALSE),IFERROR(MATCH(INDEX($E$5:$E341,MATCH($V342,$V$5:$V341,0)),$AH$22:$AH$25,0),FALSE)))</f>
        <v>0</v>
      </c>
      <c r="S342" s="48" t="b">
        <f>OR(IFERROR(MATCH($V342,Activos!$U$6:$U$1015,0),FALSE),IFERROR(MATCH($V342,$V$5:$V341,0),FALSE))</f>
        <v>1</v>
      </c>
      <c r="T342" s="48" t="str">
        <f t="shared" si="22"/>
        <v/>
      </c>
      <c r="U342" s="48" t="str">
        <f>IF(AND(ISERROR(MATCH($V342,Activos!$U$6:$U$1015,0)),ISERROR(MATCH($V342,$U$5:$U341,0))),$V342,"")</f>
        <v/>
      </c>
      <c r="V342" s="48" t="str">
        <f t="shared" si="23"/>
        <v/>
      </c>
      <c r="W342" s="48" t="b">
        <f>IF(OR(COUNTBLANK($E342),COUNTBLANK($V342)),FALSE,IF(ISERROR(MATCH($V342,Activos!$U$6:$U$1015,0)),FALSE,IF(ISERROR(MATCH(INDEX(Activos!$C$6:$C$1015,MATCH($V342,Activos!$U$6:$U$1015,0)),$AH$22:$AH$25,0)),ISERROR(MATCH($E342,$AH$26:$AH$31,0)),ISERROR(MATCH($E342,$AH$22:$AH$25,0)))))</f>
        <v>0</v>
      </c>
      <c r="X342" s="48" t="b">
        <f>IF(OR(COUNTBLANK($E342),COUNTBLANK($V342)),FALSE,IF(ISERROR(MATCH($V342,V$5:$V341,0)),FALSE,IF(ISERROR(MATCH(INDEX($E$6:$E$1015,MATCH($V342,$V$6:$V$1015,0)),$AH$22:$AH$25,0)),ISERROR(MATCH($E342,$AH$26:$AH$31,0)),ISERROR(MATCH($E342,$AH$22:$AH$25,0)))))</f>
        <v>0</v>
      </c>
      <c r="Y342" s="48" t="b">
        <f t="shared" si="24"/>
        <v>0</v>
      </c>
    </row>
    <row r="343" spans="2:25" ht="15.95" customHeight="1" x14ac:dyDescent="0.2">
      <c r="B343" s="255"/>
      <c r="C343" s="53"/>
      <c r="D343" s="86"/>
      <c r="E343" s="42" t="str">
        <f>IF(COUNTBLANK($V343),"",IF($U343&lt;&gt;"","Ingresar Categoria!",IFERROR(INDEX(Activos!$C$6:$C$1015,MATCH($V343,Activos!$U$6:$U$1015,0)),IFERROR(INDEX($E$5:$E342,MATCH($V343,$U$5:$U342,0)),""))))</f>
        <v/>
      </c>
      <c r="F343" s="52"/>
      <c r="G343" s="51"/>
      <c r="H343" s="44"/>
      <c r="I343" s="53"/>
      <c r="J343" s="46"/>
      <c r="K343" s="46"/>
      <c r="L343" s="54"/>
      <c r="M343" s="54"/>
      <c r="N343" s="306" t="str">
        <f>IF(COUNTBLANK($V343),"",IFERROR(INDEX(Activos!$E$6:$E$1015,MATCH($V343,Activos!$U$6:$U$1015,0)),IFERROR(INDEX($N$5:$N342,MATCH($V343,$U$5:$U342,0)),"")))</f>
        <v/>
      </c>
      <c r="O343" s="256"/>
      <c r="P343" s="251"/>
      <c r="Q343" s="55">
        <v>0</v>
      </c>
      <c r="R343" s="48" t="b">
        <f>IF(COUNTBLANK($V343),FALSE,OR(IFERROR(MATCH(INDEX(Activos!$C$6:$C$1015,MATCH($V343,Activos!$U$6:$U$1015,0)),$AH$22:$AH$25,0),FALSE),IFERROR(MATCH(INDEX($E$5:$E342,MATCH($V343,$V$5:$V342,0)),$AH$22:$AH$25,0),FALSE)))</f>
        <v>0</v>
      </c>
      <c r="S343" s="48" t="b">
        <f>OR(IFERROR(MATCH($V343,Activos!$U$6:$U$1015,0),FALSE),IFERROR(MATCH($V343,$V$5:$V342,0),FALSE))</f>
        <v>1</v>
      </c>
      <c r="T343" s="48" t="str">
        <f t="shared" si="22"/>
        <v/>
      </c>
      <c r="U343" s="48" t="str">
        <f>IF(AND(ISERROR(MATCH($V343,Activos!$U$6:$U$1015,0)),ISERROR(MATCH($V343,$U$5:$U342,0))),$V343,"")</f>
        <v/>
      </c>
      <c r="V343" s="48" t="str">
        <f t="shared" si="23"/>
        <v/>
      </c>
      <c r="W343" s="48" t="b">
        <f>IF(OR(COUNTBLANK($E343),COUNTBLANK($V343)),FALSE,IF(ISERROR(MATCH($V343,Activos!$U$6:$U$1015,0)),FALSE,IF(ISERROR(MATCH(INDEX(Activos!$C$6:$C$1015,MATCH($V343,Activos!$U$6:$U$1015,0)),$AH$22:$AH$25,0)),ISERROR(MATCH($E343,$AH$26:$AH$31,0)),ISERROR(MATCH($E343,$AH$22:$AH$25,0)))))</f>
        <v>0</v>
      </c>
      <c r="X343" s="48" t="b">
        <f>IF(OR(COUNTBLANK($E343),COUNTBLANK($V343)),FALSE,IF(ISERROR(MATCH($V343,V$5:$V342,0)),FALSE,IF(ISERROR(MATCH(INDEX($E$6:$E$1015,MATCH($V343,$V$6:$V$1015,0)),$AH$22:$AH$25,0)),ISERROR(MATCH($E343,$AH$26:$AH$31,0)),ISERROR(MATCH($E343,$AH$22:$AH$25,0)))))</f>
        <v>0</v>
      </c>
      <c r="Y343" s="48" t="b">
        <f t="shared" si="24"/>
        <v>0</v>
      </c>
    </row>
    <row r="344" spans="2:25" ht="15.95" customHeight="1" x14ac:dyDescent="0.2">
      <c r="B344" s="255"/>
      <c r="C344" s="53"/>
      <c r="D344" s="86"/>
      <c r="E344" s="42" t="str">
        <f>IF(COUNTBLANK($V344),"",IF($U344&lt;&gt;"","Ingresar Categoria!",IFERROR(INDEX(Activos!$C$6:$C$1015,MATCH($V344,Activos!$U$6:$U$1015,0)),IFERROR(INDEX($E$5:$E343,MATCH($V344,$U$5:$U343,0)),""))))</f>
        <v/>
      </c>
      <c r="F344" s="52"/>
      <c r="G344" s="51"/>
      <c r="H344" s="44"/>
      <c r="I344" s="53"/>
      <c r="J344" s="46"/>
      <c r="K344" s="46"/>
      <c r="L344" s="54"/>
      <c r="M344" s="54"/>
      <c r="N344" s="306" t="str">
        <f>IF(COUNTBLANK($V344),"",IFERROR(INDEX(Activos!$E$6:$E$1015,MATCH($V344,Activos!$U$6:$U$1015,0)),IFERROR(INDEX($N$5:$N343,MATCH($V344,$U$5:$U343,0)),"")))</f>
        <v/>
      </c>
      <c r="O344" s="256"/>
      <c r="P344" s="251"/>
      <c r="Q344" s="55">
        <v>0</v>
      </c>
      <c r="R344" s="48" t="b">
        <f>IF(COUNTBLANK($V344),FALSE,OR(IFERROR(MATCH(INDEX(Activos!$C$6:$C$1015,MATCH($V344,Activos!$U$6:$U$1015,0)),$AH$22:$AH$25,0),FALSE),IFERROR(MATCH(INDEX($E$5:$E343,MATCH($V344,$V$5:$V343,0)),$AH$22:$AH$25,0),FALSE)))</f>
        <v>0</v>
      </c>
      <c r="S344" s="48" t="b">
        <f>OR(IFERROR(MATCH($V344,Activos!$U$6:$U$1015,0),FALSE),IFERROR(MATCH($V344,$V$5:$V343,0),FALSE))</f>
        <v>1</v>
      </c>
      <c r="T344" s="48" t="str">
        <f t="shared" si="22"/>
        <v/>
      </c>
      <c r="U344" s="48" t="str">
        <f>IF(AND(ISERROR(MATCH($V344,Activos!$U$6:$U$1015,0)),ISERROR(MATCH($V344,$U$5:$U343,0))),$V344,"")</f>
        <v/>
      </c>
      <c r="V344" s="48" t="str">
        <f t="shared" si="23"/>
        <v/>
      </c>
      <c r="W344" s="48" t="b">
        <f>IF(OR(COUNTBLANK($E344),COUNTBLANK($V344)),FALSE,IF(ISERROR(MATCH($V344,Activos!$U$6:$U$1015,0)),FALSE,IF(ISERROR(MATCH(INDEX(Activos!$C$6:$C$1015,MATCH($V344,Activos!$U$6:$U$1015,0)),$AH$22:$AH$25,0)),ISERROR(MATCH($E344,$AH$26:$AH$31,0)),ISERROR(MATCH($E344,$AH$22:$AH$25,0)))))</f>
        <v>0</v>
      </c>
      <c r="X344" s="48" t="b">
        <f>IF(OR(COUNTBLANK($E344),COUNTBLANK($V344)),FALSE,IF(ISERROR(MATCH($V344,V$5:$V343,0)),FALSE,IF(ISERROR(MATCH(INDEX($E$6:$E$1015,MATCH($V344,$V$6:$V$1015,0)),$AH$22:$AH$25,0)),ISERROR(MATCH($E344,$AH$26:$AH$31,0)),ISERROR(MATCH($E344,$AH$22:$AH$25,0)))))</f>
        <v>0</v>
      </c>
      <c r="Y344" s="48" t="b">
        <f t="shared" si="24"/>
        <v>0</v>
      </c>
    </row>
    <row r="345" spans="2:25" ht="15.95" customHeight="1" x14ac:dyDescent="0.2">
      <c r="B345" s="255"/>
      <c r="C345" s="53"/>
      <c r="D345" s="86"/>
      <c r="E345" s="42" t="str">
        <f>IF(COUNTBLANK($V345),"",IF($U345&lt;&gt;"","Ingresar Categoria!",IFERROR(INDEX(Activos!$C$6:$C$1015,MATCH($V345,Activos!$U$6:$U$1015,0)),IFERROR(INDEX($E$5:$E344,MATCH($V345,$U$5:$U344,0)),""))))</f>
        <v/>
      </c>
      <c r="F345" s="52"/>
      <c r="G345" s="51"/>
      <c r="H345" s="44"/>
      <c r="I345" s="53"/>
      <c r="J345" s="46"/>
      <c r="K345" s="46"/>
      <c r="L345" s="54"/>
      <c r="M345" s="54"/>
      <c r="N345" s="306" t="str">
        <f>IF(COUNTBLANK($V345),"",IFERROR(INDEX(Activos!$E$6:$E$1015,MATCH($V345,Activos!$U$6:$U$1015,0)),IFERROR(INDEX($N$5:$N344,MATCH($V345,$U$5:$U344,0)),"")))</f>
        <v/>
      </c>
      <c r="O345" s="256"/>
      <c r="P345" s="251"/>
      <c r="Q345" s="55">
        <v>0</v>
      </c>
      <c r="R345" s="48" t="b">
        <f>IF(COUNTBLANK($V345),FALSE,OR(IFERROR(MATCH(INDEX(Activos!$C$6:$C$1015,MATCH($V345,Activos!$U$6:$U$1015,0)),$AH$22:$AH$25,0),FALSE),IFERROR(MATCH(INDEX($E$5:$E344,MATCH($V345,$V$5:$V344,0)),$AH$22:$AH$25,0),FALSE)))</f>
        <v>0</v>
      </c>
      <c r="S345" s="48" t="b">
        <f>OR(IFERROR(MATCH($V345,Activos!$U$6:$U$1015,0),FALSE),IFERROR(MATCH($V345,$V$5:$V344,0),FALSE))</f>
        <v>1</v>
      </c>
      <c r="T345" s="48" t="str">
        <f t="shared" si="22"/>
        <v/>
      </c>
      <c r="U345" s="48" t="str">
        <f>IF(AND(ISERROR(MATCH($V345,Activos!$U$6:$U$1015,0)),ISERROR(MATCH($V345,$U$5:$U344,0))),$V345,"")</f>
        <v/>
      </c>
      <c r="V345" s="48" t="str">
        <f t="shared" si="23"/>
        <v/>
      </c>
      <c r="W345" s="48" t="b">
        <f>IF(OR(COUNTBLANK($E345),COUNTBLANK($V345)),FALSE,IF(ISERROR(MATCH($V345,Activos!$U$6:$U$1015,0)),FALSE,IF(ISERROR(MATCH(INDEX(Activos!$C$6:$C$1015,MATCH($V345,Activos!$U$6:$U$1015,0)),$AH$22:$AH$25,0)),ISERROR(MATCH($E345,$AH$26:$AH$31,0)),ISERROR(MATCH($E345,$AH$22:$AH$25,0)))))</f>
        <v>0</v>
      </c>
      <c r="X345" s="48" t="b">
        <f>IF(OR(COUNTBLANK($E345),COUNTBLANK($V345)),FALSE,IF(ISERROR(MATCH($V345,V$5:$V344,0)),FALSE,IF(ISERROR(MATCH(INDEX($E$6:$E$1015,MATCH($V345,$V$6:$V$1015,0)),$AH$22:$AH$25,0)),ISERROR(MATCH($E345,$AH$26:$AH$31,0)),ISERROR(MATCH($E345,$AH$22:$AH$25,0)))))</f>
        <v>0</v>
      </c>
      <c r="Y345" s="48" t="b">
        <f t="shared" si="24"/>
        <v>0</v>
      </c>
    </row>
    <row r="346" spans="2:25" ht="15.95" customHeight="1" x14ac:dyDescent="0.2">
      <c r="B346" s="255"/>
      <c r="C346" s="53"/>
      <c r="D346" s="86"/>
      <c r="E346" s="42" t="str">
        <f>IF(COUNTBLANK($V346),"",IF($U346&lt;&gt;"","Ingresar Categoria!",IFERROR(INDEX(Activos!$C$6:$C$1015,MATCH($V346,Activos!$U$6:$U$1015,0)),IFERROR(INDEX($E$5:$E345,MATCH($V346,$U$5:$U345,0)),""))))</f>
        <v/>
      </c>
      <c r="F346" s="52"/>
      <c r="G346" s="51"/>
      <c r="H346" s="44"/>
      <c r="I346" s="53"/>
      <c r="J346" s="46"/>
      <c r="K346" s="46"/>
      <c r="L346" s="54"/>
      <c r="M346" s="54"/>
      <c r="N346" s="306" t="str">
        <f>IF(COUNTBLANK($V346),"",IFERROR(INDEX(Activos!$E$6:$E$1015,MATCH($V346,Activos!$U$6:$U$1015,0)),IFERROR(INDEX($N$5:$N345,MATCH($V346,$U$5:$U345,0)),"")))</f>
        <v/>
      </c>
      <c r="O346" s="256"/>
      <c r="P346" s="251"/>
      <c r="Q346" s="55">
        <v>0</v>
      </c>
      <c r="R346" s="48" t="b">
        <f>IF(COUNTBLANK($V346),FALSE,OR(IFERROR(MATCH(INDEX(Activos!$C$6:$C$1015,MATCH($V346,Activos!$U$6:$U$1015,0)),$AH$22:$AH$25,0),FALSE),IFERROR(MATCH(INDEX($E$5:$E345,MATCH($V346,$V$5:$V345,0)),$AH$22:$AH$25,0),FALSE)))</f>
        <v>0</v>
      </c>
      <c r="S346" s="48" t="b">
        <f>OR(IFERROR(MATCH($V346,Activos!$U$6:$U$1015,0),FALSE),IFERROR(MATCH($V346,$V$5:$V345,0),FALSE))</f>
        <v>1</v>
      </c>
      <c r="T346" s="48" t="str">
        <f t="shared" si="22"/>
        <v/>
      </c>
      <c r="U346" s="48" t="str">
        <f>IF(AND(ISERROR(MATCH($V346,Activos!$U$6:$U$1015,0)),ISERROR(MATCH($V346,$U$5:$U345,0))),$V346,"")</f>
        <v/>
      </c>
      <c r="V346" s="48" t="str">
        <f t="shared" si="23"/>
        <v/>
      </c>
      <c r="W346" s="48" t="b">
        <f>IF(OR(COUNTBLANK($E346),COUNTBLANK($V346)),FALSE,IF(ISERROR(MATCH($V346,Activos!$U$6:$U$1015,0)),FALSE,IF(ISERROR(MATCH(INDEX(Activos!$C$6:$C$1015,MATCH($V346,Activos!$U$6:$U$1015,0)),$AH$22:$AH$25,0)),ISERROR(MATCH($E346,$AH$26:$AH$31,0)),ISERROR(MATCH($E346,$AH$22:$AH$25,0)))))</f>
        <v>0</v>
      </c>
      <c r="X346" s="48" t="b">
        <f>IF(OR(COUNTBLANK($E346),COUNTBLANK($V346)),FALSE,IF(ISERROR(MATCH($V346,V$5:$V345,0)),FALSE,IF(ISERROR(MATCH(INDEX($E$6:$E$1015,MATCH($V346,$V$6:$V$1015,0)),$AH$22:$AH$25,0)),ISERROR(MATCH($E346,$AH$26:$AH$31,0)),ISERROR(MATCH($E346,$AH$22:$AH$25,0)))))</f>
        <v>0</v>
      </c>
      <c r="Y346" s="48" t="b">
        <f t="shared" si="24"/>
        <v>0</v>
      </c>
    </row>
    <row r="347" spans="2:25" ht="15.95" customHeight="1" x14ac:dyDescent="0.2">
      <c r="B347" s="255"/>
      <c r="C347" s="53"/>
      <c r="D347" s="86"/>
      <c r="E347" s="42" t="str">
        <f>IF(COUNTBLANK($V347),"",IF($U347&lt;&gt;"","Ingresar Categoria!",IFERROR(INDEX(Activos!$C$6:$C$1015,MATCH($V347,Activos!$U$6:$U$1015,0)),IFERROR(INDEX($E$5:$E346,MATCH($V347,$U$5:$U346,0)),""))))</f>
        <v/>
      </c>
      <c r="F347" s="52"/>
      <c r="G347" s="51"/>
      <c r="H347" s="44"/>
      <c r="I347" s="53"/>
      <c r="J347" s="46"/>
      <c r="K347" s="46"/>
      <c r="L347" s="54"/>
      <c r="M347" s="54"/>
      <c r="N347" s="306" t="str">
        <f>IF(COUNTBLANK($V347),"",IFERROR(INDEX(Activos!$E$6:$E$1015,MATCH($V347,Activos!$U$6:$U$1015,0)),IFERROR(INDEX($N$5:$N346,MATCH($V347,$U$5:$U346,0)),"")))</f>
        <v/>
      </c>
      <c r="O347" s="256"/>
      <c r="P347" s="251"/>
      <c r="Q347" s="55">
        <v>0</v>
      </c>
      <c r="R347" s="48" t="b">
        <f>IF(COUNTBLANK($V347),FALSE,OR(IFERROR(MATCH(INDEX(Activos!$C$6:$C$1015,MATCH($V347,Activos!$U$6:$U$1015,0)),$AH$22:$AH$25,0),FALSE),IFERROR(MATCH(INDEX($E$5:$E346,MATCH($V347,$V$5:$V346,0)),$AH$22:$AH$25,0),FALSE)))</f>
        <v>0</v>
      </c>
      <c r="S347" s="48" t="b">
        <f>OR(IFERROR(MATCH($V347,Activos!$U$6:$U$1015,0),FALSE),IFERROR(MATCH($V347,$V$5:$V346,0),FALSE))</f>
        <v>1</v>
      </c>
      <c r="T347" s="48" t="str">
        <f t="shared" si="22"/>
        <v/>
      </c>
      <c r="U347" s="48" t="str">
        <f>IF(AND(ISERROR(MATCH($V347,Activos!$U$6:$U$1015,0)),ISERROR(MATCH($V347,$U$5:$U346,0))),$V347,"")</f>
        <v/>
      </c>
      <c r="V347" s="48" t="str">
        <f t="shared" si="23"/>
        <v/>
      </c>
      <c r="W347" s="48" t="b">
        <f>IF(OR(COUNTBLANK($E347),COUNTBLANK($V347)),FALSE,IF(ISERROR(MATCH($V347,Activos!$U$6:$U$1015,0)),FALSE,IF(ISERROR(MATCH(INDEX(Activos!$C$6:$C$1015,MATCH($V347,Activos!$U$6:$U$1015,0)),$AH$22:$AH$25,0)),ISERROR(MATCH($E347,$AH$26:$AH$31,0)),ISERROR(MATCH($E347,$AH$22:$AH$25,0)))))</f>
        <v>0</v>
      </c>
      <c r="X347" s="48" t="b">
        <f>IF(OR(COUNTBLANK($E347),COUNTBLANK($V347)),FALSE,IF(ISERROR(MATCH($V347,V$5:$V346,0)),FALSE,IF(ISERROR(MATCH(INDEX($E$6:$E$1015,MATCH($V347,$V$6:$V$1015,0)),$AH$22:$AH$25,0)),ISERROR(MATCH($E347,$AH$26:$AH$31,0)),ISERROR(MATCH($E347,$AH$22:$AH$25,0)))))</f>
        <v>0</v>
      </c>
      <c r="Y347" s="48" t="b">
        <f t="shared" si="24"/>
        <v>0</v>
      </c>
    </row>
    <row r="348" spans="2:25" ht="15.95" customHeight="1" x14ac:dyDescent="0.2">
      <c r="B348" s="255"/>
      <c r="C348" s="53"/>
      <c r="D348" s="86"/>
      <c r="E348" s="42" t="str">
        <f>IF(COUNTBLANK($V348),"",IF($U348&lt;&gt;"","Ingresar Categoria!",IFERROR(INDEX(Activos!$C$6:$C$1015,MATCH($V348,Activos!$U$6:$U$1015,0)),IFERROR(INDEX($E$5:$E347,MATCH($V348,$U$5:$U347,0)),""))))</f>
        <v/>
      </c>
      <c r="F348" s="52"/>
      <c r="G348" s="51"/>
      <c r="H348" s="44"/>
      <c r="I348" s="53"/>
      <c r="J348" s="46"/>
      <c r="K348" s="46"/>
      <c r="L348" s="54"/>
      <c r="M348" s="54"/>
      <c r="N348" s="306" t="str">
        <f>IF(COUNTBLANK($V348),"",IFERROR(INDEX(Activos!$E$6:$E$1015,MATCH($V348,Activos!$U$6:$U$1015,0)),IFERROR(INDEX($N$5:$N347,MATCH($V348,$U$5:$U347,0)),"")))</f>
        <v/>
      </c>
      <c r="O348" s="260"/>
      <c r="P348" s="251"/>
      <c r="Q348" s="55">
        <v>0</v>
      </c>
      <c r="R348" s="48" t="b">
        <f>IF(COUNTBLANK($V348),FALSE,OR(IFERROR(MATCH(INDEX(Activos!$C$6:$C$1015,MATCH($V348,Activos!$U$6:$U$1015,0)),$AH$22:$AH$25,0),FALSE),IFERROR(MATCH(INDEX($E$5:$E347,MATCH($V348,$V$5:$V347,0)),$AH$22:$AH$25,0),FALSE)))</f>
        <v>0</v>
      </c>
      <c r="S348" s="48" t="b">
        <f>OR(IFERROR(MATCH($V348,Activos!$U$6:$U$1015,0),FALSE),IFERROR(MATCH($V348,$V$5:$V347,0),FALSE))</f>
        <v>1</v>
      </c>
      <c r="T348" s="48" t="str">
        <f t="shared" si="22"/>
        <v/>
      </c>
      <c r="U348" s="48" t="str">
        <f>IF(AND(ISERROR(MATCH($V348,Activos!$U$6:$U$1015,0)),ISERROR(MATCH($V348,$U$5:$U347,0))),$V348,"")</f>
        <v/>
      </c>
      <c r="V348" s="48" t="str">
        <f t="shared" si="23"/>
        <v/>
      </c>
      <c r="W348" s="48" t="b">
        <f>IF(OR(COUNTBLANK($E348),COUNTBLANK($V348)),FALSE,IF(ISERROR(MATCH($V348,Activos!$U$6:$U$1015,0)),FALSE,IF(ISERROR(MATCH(INDEX(Activos!$C$6:$C$1015,MATCH($V348,Activos!$U$6:$U$1015,0)),$AH$22:$AH$25,0)),ISERROR(MATCH($E348,$AH$26:$AH$31,0)),ISERROR(MATCH($E348,$AH$22:$AH$25,0)))))</f>
        <v>0</v>
      </c>
      <c r="X348" s="48" t="b">
        <f>IF(OR(COUNTBLANK($E348),COUNTBLANK($V348)),FALSE,IF(ISERROR(MATCH($V348,V$5:$V347,0)),FALSE,IF(ISERROR(MATCH(INDEX($E$6:$E$1015,MATCH($V348,$V$6:$V$1015,0)),$AH$22:$AH$25,0)),ISERROR(MATCH($E348,$AH$26:$AH$31,0)),ISERROR(MATCH($E348,$AH$22:$AH$25,0)))))</f>
        <v>0</v>
      </c>
      <c r="Y348" s="48" t="b">
        <f t="shared" si="24"/>
        <v>0</v>
      </c>
    </row>
    <row r="349" spans="2:25" ht="15.95" customHeight="1" x14ac:dyDescent="0.2">
      <c r="B349" s="255"/>
      <c r="C349" s="53"/>
      <c r="D349" s="86"/>
      <c r="E349" s="42" t="str">
        <f>IF(COUNTBLANK($V349),"",IF($U349&lt;&gt;"","Ingresar Categoria!",IFERROR(INDEX(Activos!$C$6:$C$1015,MATCH($V349,Activos!$U$6:$U$1015,0)),IFERROR(INDEX($E$5:$E348,MATCH($V349,$U$5:$U348,0)),""))))</f>
        <v/>
      </c>
      <c r="F349" s="52"/>
      <c r="G349" s="51"/>
      <c r="H349" s="44"/>
      <c r="I349" s="53"/>
      <c r="J349" s="46"/>
      <c r="K349" s="46"/>
      <c r="L349" s="54"/>
      <c r="M349" s="54"/>
      <c r="N349" s="306" t="str">
        <f>IF(COUNTBLANK($V349),"",IFERROR(INDEX(Activos!$E$6:$E$1015,MATCH($V349,Activos!$U$6:$U$1015,0)),IFERROR(INDEX($N$5:$N348,MATCH($V349,$U$5:$U348,0)),"")))</f>
        <v/>
      </c>
      <c r="O349" s="256"/>
      <c r="P349" s="251"/>
      <c r="Q349" s="55">
        <v>0</v>
      </c>
      <c r="R349" s="48" t="b">
        <f>IF(COUNTBLANK($V349),FALSE,OR(IFERROR(MATCH(INDEX(Activos!$C$6:$C$1015,MATCH($V349,Activos!$U$6:$U$1015,0)),$AH$22:$AH$25,0),FALSE),IFERROR(MATCH(INDEX($E$5:$E348,MATCH($V349,$V$5:$V348,0)),$AH$22:$AH$25,0),FALSE)))</f>
        <v>0</v>
      </c>
      <c r="S349" s="48" t="b">
        <f>OR(IFERROR(MATCH($V349,Activos!$U$6:$U$1015,0),FALSE),IFERROR(MATCH($V349,$V$5:$V348,0),FALSE))</f>
        <v>1</v>
      </c>
      <c r="T349" s="48" t="str">
        <f t="shared" si="22"/>
        <v/>
      </c>
      <c r="U349" s="48" t="str">
        <f>IF(AND(ISERROR(MATCH($V349,Activos!$U$6:$U$1015,0)),ISERROR(MATCH($V349,$U$5:$U348,0))),$V349,"")</f>
        <v/>
      </c>
      <c r="V349" s="48" t="str">
        <f t="shared" si="23"/>
        <v/>
      </c>
      <c r="W349" s="48" t="b">
        <f>IF(OR(COUNTBLANK($E349),COUNTBLANK($V349)),FALSE,IF(ISERROR(MATCH($V349,Activos!$U$6:$U$1015,0)),FALSE,IF(ISERROR(MATCH(INDEX(Activos!$C$6:$C$1015,MATCH($V349,Activos!$U$6:$U$1015,0)),$AH$22:$AH$25,0)),ISERROR(MATCH($E349,$AH$26:$AH$31,0)),ISERROR(MATCH($E349,$AH$22:$AH$25,0)))))</f>
        <v>0</v>
      </c>
      <c r="X349" s="48" t="b">
        <f>IF(OR(COUNTBLANK($E349),COUNTBLANK($V349)),FALSE,IF(ISERROR(MATCH($V349,V$5:$V348,0)),FALSE,IF(ISERROR(MATCH(INDEX($E$6:$E$1015,MATCH($V349,$V$6:$V$1015,0)),$AH$22:$AH$25,0)),ISERROR(MATCH($E349,$AH$26:$AH$31,0)),ISERROR(MATCH($E349,$AH$22:$AH$25,0)))))</f>
        <v>0</v>
      </c>
      <c r="Y349" s="48" t="b">
        <f t="shared" si="24"/>
        <v>0</v>
      </c>
    </row>
    <row r="350" spans="2:25" ht="15.95" customHeight="1" x14ac:dyDescent="0.2">
      <c r="B350" s="255"/>
      <c r="C350" s="53"/>
      <c r="D350" s="86"/>
      <c r="E350" s="42" t="str">
        <f>IF(COUNTBLANK($V350),"",IF($U350&lt;&gt;"","Ingresar Categoria!",IFERROR(INDEX(Activos!$C$6:$C$1015,MATCH($V350,Activos!$U$6:$U$1015,0)),IFERROR(INDEX($E$5:$E349,MATCH($V350,$U$5:$U349,0)),""))))</f>
        <v/>
      </c>
      <c r="F350" s="52"/>
      <c r="G350" s="51"/>
      <c r="H350" s="44"/>
      <c r="I350" s="53"/>
      <c r="J350" s="46"/>
      <c r="K350" s="46"/>
      <c r="L350" s="54"/>
      <c r="M350" s="54"/>
      <c r="N350" s="306" t="str">
        <f>IF(COUNTBLANK($V350),"",IFERROR(INDEX(Activos!$E$6:$E$1015,MATCH($V350,Activos!$U$6:$U$1015,0)),IFERROR(INDEX($N$5:$N349,MATCH($V350,$U$5:$U349,0)),"")))</f>
        <v/>
      </c>
      <c r="O350" s="256"/>
      <c r="P350" s="251"/>
      <c r="Q350" s="55">
        <v>0</v>
      </c>
      <c r="R350" s="48" t="b">
        <f>IF(COUNTBLANK($V350),FALSE,OR(IFERROR(MATCH(INDEX(Activos!$C$6:$C$1015,MATCH($V350,Activos!$U$6:$U$1015,0)),$AH$22:$AH$25,0),FALSE),IFERROR(MATCH(INDEX($E$5:$E349,MATCH($V350,$V$5:$V349,0)),$AH$22:$AH$25,0),FALSE)))</f>
        <v>0</v>
      </c>
      <c r="S350" s="48" t="b">
        <f>OR(IFERROR(MATCH($V350,Activos!$U$6:$U$1015,0),FALSE),IFERROR(MATCH($V350,$V$5:$V349,0),FALSE))</f>
        <v>1</v>
      </c>
      <c r="T350" s="48" t="str">
        <f t="shared" si="22"/>
        <v/>
      </c>
      <c r="U350" s="48" t="str">
        <f>IF(AND(ISERROR(MATCH($V350,Activos!$U$6:$U$1015,0)),ISERROR(MATCH($V350,$U$5:$U349,0))),$V350,"")</f>
        <v/>
      </c>
      <c r="V350" s="48" t="str">
        <f t="shared" si="23"/>
        <v/>
      </c>
      <c r="W350" s="48" t="b">
        <f>IF(OR(COUNTBLANK($E350),COUNTBLANK($V350)),FALSE,IF(ISERROR(MATCH($V350,Activos!$U$6:$U$1015,0)),FALSE,IF(ISERROR(MATCH(INDEX(Activos!$C$6:$C$1015,MATCH($V350,Activos!$U$6:$U$1015,0)),$AH$22:$AH$25,0)),ISERROR(MATCH($E350,$AH$26:$AH$31,0)),ISERROR(MATCH($E350,$AH$22:$AH$25,0)))))</f>
        <v>0</v>
      </c>
      <c r="X350" s="48" t="b">
        <f>IF(OR(COUNTBLANK($E350),COUNTBLANK($V350)),FALSE,IF(ISERROR(MATCH($V350,V$5:$V349,0)),FALSE,IF(ISERROR(MATCH(INDEX($E$6:$E$1015,MATCH($V350,$V$6:$V$1015,0)),$AH$22:$AH$25,0)),ISERROR(MATCH($E350,$AH$26:$AH$31,0)),ISERROR(MATCH($E350,$AH$22:$AH$25,0)))))</f>
        <v>0</v>
      </c>
      <c r="Y350" s="48" t="b">
        <f t="shared" si="24"/>
        <v>0</v>
      </c>
    </row>
    <row r="351" spans="2:25" ht="15.95" customHeight="1" x14ac:dyDescent="0.2">
      <c r="B351" s="255"/>
      <c r="C351" s="53"/>
      <c r="D351" s="86"/>
      <c r="E351" s="42" t="str">
        <f>IF(COUNTBLANK($V351),"",IF($U351&lt;&gt;"","Ingresar Categoria!",IFERROR(INDEX(Activos!$C$6:$C$1015,MATCH($V351,Activos!$U$6:$U$1015,0)),IFERROR(INDEX($E$5:$E350,MATCH($V351,$U$5:$U350,0)),""))))</f>
        <v/>
      </c>
      <c r="F351" s="52"/>
      <c r="G351" s="51"/>
      <c r="H351" s="44"/>
      <c r="I351" s="53"/>
      <c r="J351" s="46"/>
      <c r="K351" s="46"/>
      <c r="L351" s="54"/>
      <c r="M351" s="54"/>
      <c r="N351" s="306" t="str">
        <f>IF(COUNTBLANK($V351),"",IFERROR(INDEX(Activos!$E$6:$E$1015,MATCH($V351,Activos!$U$6:$U$1015,0)),IFERROR(INDEX($N$5:$N350,MATCH($V351,$U$5:$U350,0)),"")))</f>
        <v/>
      </c>
      <c r="O351" s="256"/>
      <c r="P351" s="251"/>
      <c r="Q351" s="55">
        <v>0</v>
      </c>
      <c r="R351" s="48" t="b">
        <f>IF(COUNTBLANK($V351),FALSE,OR(IFERROR(MATCH(INDEX(Activos!$C$6:$C$1015,MATCH($V351,Activos!$U$6:$U$1015,0)),$AH$22:$AH$25,0),FALSE),IFERROR(MATCH(INDEX($E$5:$E350,MATCH($V351,$V$5:$V350,0)),$AH$22:$AH$25,0),FALSE)))</f>
        <v>0</v>
      </c>
      <c r="S351" s="48" t="b">
        <f>OR(IFERROR(MATCH($V351,Activos!$U$6:$U$1015,0),FALSE),IFERROR(MATCH($V351,$V$5:$V350,0),FALSE))</f>
        <v>1</v>
      </c>
      <c r="T351" s="48" t="str">
        <f t="shared" si="22"/>
        <v/>
      </c>
      <c r="U351" s="48" t="str">
        <f>IF(AND(ISERROR(MATCH($V351,Activos!$U$6:$U$1015,0)),ISERROR(MATCH($V351,$U$5:$U350,0))),$V351,"")</f>
        <v/>
      </c>
      <c r="V351" s="48" t="str">
        <f t="shared" si="23"/>
        <v/>
      </c>
      <c r="W351" s="48" t="b">
        <f>IF(OR(COUNTBLANK($E351),COUNTBLANK($V351)),FALSE,IF(ISERROR(MATCH($V351,Activos!$U$6:$U$1015,0)),FALSE,IF(ISERROR(MATCH(INDEX(Activos!$C$6:$C$1015,MATCH($V351,Activos!$U$6:$U$1015,0)),$AH$22:$AH$25,0)),ISERROR(MATCH($E351,$AH$26:$AH$31,0)),ISERROR(MATCH($E351,$AH$22:$AH$25,0)))))</f>
        <v>0</v>
      </c>
      <c r="X351" s="48" t="b">
        <f>IF(OR(COUNTBLANK($E351),COUNTBLANK($V351)),FALSE,IF(ISERROR(MATCH($V351,V$5:$V350,0)),FALSE,IF(ISERROR(MATCH(INDEX($E$6:$E$1015,MATCH($V351,$V$6:$V$1015,0)),$AH$22:$AH$25,0)),ISERROR(MATCH($E351,$AH$26:$AH$31,0)),ISERROR(MATCH($E351,$AH$22:$AH$25,0)))))</f>
        <v>0</v>
      </c>
      <c r="Y351" s="48" t="b">
        <f t="shared" si="24"/>
        <v>0</v>
      </c>
    </row>
    <row r="352" spans="2:25" ht="15.95" customHeight="1" x14ac:dyDescent="0.2">
      <c r="B352" s="255"/>
      <c r="C352" s="53"/>
      <c r="D352" s="86"/>
      <c r="E352" s="42" t="str">
        <f>IF(COUNTBLANK($V352),"",IF($U352&lt;&gt;"","Ingresar Categoria!",IFERROR(INDEX(Activos!$C$6:$C$1015,MATCH($V352,Activos!$U$6:$U$1015,0)),IFERROR(INDEX($E$5:$E351,MATCH($V352,$U$5:$U351,0)),""))))</f>
        <v/>
      </c>
      <c r="F352" s="52"/>
      <c r="G352" s="51"/>
      <c r="H352" s="44"/>
      <c r="I352" s="53"/>
      <c r="J352" s="46"/>
      <c r="K352" s="46"/>
      <c r="L352" s="54"/>
      <c r="M352" s="54"/>
      <c r="N352" s="306" t="str">
        <f>IF(COUNTBLANK($V352),"",IFERROR(INDEX(Activos!$E$6:$E$1015,MATCH($V352,Activos!$U$6:$U$1015,0)),IFERROR(INDEX($N$5:$N351,MATCH($V352,$U$5:$U351,0)),"")))</f>
        <v/>
      </c>
      <c r="O352" s="260"/>
      <c r="P352" s="251"/>
      <c r="Q352" s="55">
        <v>0</v>
      </c>
      <c r="R352" s="48" t="b">
        <f>IF(COUNTBLANK($V352),FALSE,OR(IFERROR(MATCH(INDEX(Activos!$C$6:$C$1015,MATCH($V352,Activos!$U$6:$U$1015,0)),$AH$22:$AH$25,0),FALSE),IFERROR(MATCH(INDEX($E$5:$E351,MATCH($V352,$V$5:$V351,0)),$AH$22:$AH$25,0),FALSE)))</f>
        <v>0</v>
      </c>
      <c r="S352" s="48" t="b">
        <f>OR(IFERROR(MATCH($V352,Activos!$U$6:$U$1015,0),FALSE),IFERROR(MATCH($V352,$V$5:$V351,0),FALSE))</f>
        <v>1</v>
      </c>
      <c r="T352" s="48" t="str">
        <f t="shared" si="22"/>
        <v/>
      </c>
      <c r="U352" s="48" t="str">
        <f>IF(AND(ISERROR(MATCH($V352,Activos!$U$6:$U$1015,0)),ISERROR(MATCH($V352,$U$5:$U351,0))),$V352,"")</f>
        <v/>
      </c>
      <c r="V352" s="48" t="str">
        <f t="shared" si="23"/>
        <v/>
      </c>
      <c r="W352" s="48" t="b">
        <f>IF(OR(COUNTBLANK($E352),COUNTBLANK($V352)),FALSE,IF(ISERROR(MATCH($V352,Activos!$U$6:$U$1015,0)),FALSE,IF(ISERROR(MATCH(INDEX(Activos!$C$6:$C$1015,MATCH($V352,Activos!$U$6:$U$1015,0)),$AH$22:$AH$25,0)),ISERROR(MATCH($E352,$AH$26:$AH$31,0)),ISERROR(MATCH($E352,$AH$22:$AH$25,0)))))</f>
        <v>0</v>
      </c>
      <c r="X352" s="48" t="b">
        <f>IF(OR(COUNTBLANK($E352),COUNTBLANK($V352)),FALSE,IF(ISERROR(MATCH($V352,V$5:$V351,0)),FALSE,IF(ISERROR(MATCH(INDEX($E$6:$E$1015,MATCH($V352,$V$6:$V$1015,0)),$AH$22:$AH$25,0)),ISERROR(MATCH($E352,$AH$26:$AH$31,0)),ISERROR(MATCH($E352,$AH$22:$AH$25,0)))))</f>
        <v>0</v>
      </c>
      <c r="Y352" s="48" t="b">
        <f t="shared" si="24"/>
        <v>0</v>
      </c>
    </row>
    <row r="353" spans="2:25" ht="15.95" customHeight="1" x14ac:dyDescent="0.2">
      <c r="B353" s="255"/>
      <c r="C353" s="53"/>
      <c r="D353" s="86"/>
      <c r="E353" s="42" t="str">
        <f>IF(COUNTBLANK($V353),"",IF($U353&lt;&gt;"","Ingresar Categoria!",IFERROR(INDEX(Activos!$C$6:$C$1015,MATCH($V353,Activos!$U$6:$U$1015,0)),IFERROR(INDEX($E$5:$E352,MATCH($V353,$U$5:$U352,0)),""))))</f>
        <v/>
      </c>
      <c r="F353" s="52"/>
      <c r="G353" s="51"/>
      <c r="H353" s="44"/>
      <c r="I353" s="53"/>
      <c r="J353" s="46"/>
      <c r="K353" s="46"/>
      <c r="L353" s="54"/>
      <c r="M353" s="54"/>
      <c r="N353" s="306" t="str">
        <f>IF(COUNTBLANK($V353),"",IFERROR(INDEX(Activos!$E$6:$E$1015,MATCH($V353,Activos!$U$6:$U$1015,0)),IFERROR(INDEX($N$5:$N352,MATCH($V353,$U$5:$U352,0)),"")))</f>
        <v/>
      </c>
      <c r="O353" s="260"/>
      <c r="P353" s="251"/>
      <c r="Q353" s="55">
        <v>0</v>
      </c>
      <c r="R353" s="48" t="b">
        <f>IF(COUNTBLANK($V353),FALSE,OR(IFERROR(MATCH(INDEX(Activos!$C$6:$C$1015,MATCH($V353,Activos!$U$6:$U$1015,0)),$AH$22:$AH$25,0),FALSE),IFERROR(MATCH(INDEX($E$5:$E352,MATCH($V353,$V$5:$V352,0)),$AH$22:$AH$25,0),FALSE)))</f>
        <v>0</v>
      </c>
      <c r="S353" s="48" t="b">
        <f>OR(IFERROR(MATCH($V353,Activos!$U$6:$U$1015,0),FALSE),IFERROR(MATCH($V353,$V$5:$V352,0),FALSE))</f>
        <v>1</v>
      </c>
      <c r="T353" s="48" t="str">
        <f t="shared" si="22"/>
        <v/>
      </c>
      <c r="U353" s="48" t="str">
        <f>IF(AND(ISERROR(MATCH($V353,Activos!$U$6:$U$1015,0)),ISERROR(MATCH($V353,$U$5:$U352,0))),$V353,"")</f>
        <v/>
      </c>
      <c r="V353" s="48" t="str">
        <f t="shared" si="23"/>
        <v/>
      </c>
      <c r="W353" s="48" t="b">
        <f>IF(OR(COUNTBLANK($E353),COUNTBLANK($V353)),FALSE,IF(ISERROR(MATCH($V353,Activos!$U$6:$U$1015,0)),FALSE,IF(ISERROR(MATCH(INDEX(Activos!$C$6:$C$1015,MATCH($V353,Activos!$U$6:$U$1015,0)),$AH$22:$AH$25,0)),ISERROR(MATCH($E353,$AH$26:$AH$31,0)),ISERROR(MATCH($E353,$AH$22:$AH$25,0)))))</f>
        <v>0</v>
      </c>
      <c r="X353" s="48" t="b">
        <f>IF(OR(COUNTBLANK($E353),COUNTBLANK($V353)),FALSE,IF(ISERROR(MATCH($V353,V$5:$V352,0)),FALSE,IF(ISERROR(MATCH(INDEX($E$6:$E$1015,MATCH($V353,$V$6:$V$1015,0)),$AH$22:$AH$25,0)),ISERROR(MATCH($E353,$AH$26:$AH$31,0)),ISERROR(MATCH($E353,$AH$22:$AH$25,0)))))</f>
        <v>0</v>
      </c>
      <c r="Y353" s="48" t="b">
        <f t="shared" si="24"/>
        <v>0</v>
      </c>
    </row>
    <row r="354" spans="2:25" ht="15.95" customHeight="1" x14ac:dyDescent="0.2">
      <c r="B354" s="255"/>
      <c r="C354" s="53"/>
      <c r="D354" s="86"/>
      <c r="E354" s="42" t="str">
        <f>IF(COUNTBLANK($V354),"",IF($U354&lt;&gt;"","Ingresar Categoria!",IFERROR(INDEX(Activos!$C$6:$C$1015,MATCH($V354,Activos!$U$6:$U$1015,0)),IFERROR(INDEX($E$5:$E353,MATCH($V354,$U$5:$U353,0)),""))))</f>
        <v/>
      </c>
      <c r="F354" s="52"/>
      <c r="G354" s="51"/>
      <c r="H354" s="44"/>
      <c r="I354" s="53"/>
      <c r="J354" s="46"/>
      <c r="K354" s="46"/>
      <c r="L354" s="54"/>
      <c r="M354" s="54"/>
      <c r="N354" s="306" t="str">
        <f>IF(COUNTBLANK($V354),"",IFERROR(INDEX(Activos!$E$6:$E$1015,MATCH($V354,Activos!$U$6:$U$1015,0)),IFERROR(INDEX($N$5:$N353,MATCH($V354,$U$5:$U353,0)),"")))</f>
        <v/>
      </c>
      <c r="O354" s="260"/>
      <c r="P354" s="251"/>
      <c r="Q354" s="55">
        <v>0</v>
      </c>
      <c r="R354" s="48" t="b">
        <f>IF(COUNTBLANK($V354),FALSE,OR(IFERROR(MATCH(INDEX(Activos!$C$6:$C$1015,MATCH($V354,Activos!$U$6:$U$1015,0)),$AH$22:$AH$25,0),FALSE),IFERROR(MATCH(INDEX($E$5:$E353,MATCH($V354,$V$5:$V353,0)),$AH$22:$AH$25,0),FALSE)))</f>
        <v>0</v>
      </c>
      <c r="S354" s="48" t="b">
        <f>OR(IFERROR(MATCH($V354,Activos!$U$6:$U$1015,0),FALSE),IFERROR(MATCH($V354,$V$5:$V353,0),FALSE))</f>
        <v>1</v>
      </c>
      <c r="T354" s="48" t="str">
        <f t="shared" si="22"/>
        <v/>
      </c>
      <c r="U354" s="48" t="str">
        <f>IF(AND(ISERROR(MATCH($V354,Activos!$U$6:$U$1015,0)),ISERROR(MATCH($V354,$U$5:$U353,0))),$V354,"")</f>
        <v/>
      </c>
      <c r="V354" s="48" t="str">
        <f t="shared" si="23"/>
        <v/>
      </c>
      <c r="W354" s="48" t="b">
        <f>IF(OR(COUNTBLANK($E354),COUNTBLANK($V354)),FALSE,IF(ISERROR(MATCH($V354,Activos!$U$6:$U$1015,0)),FALSE,IF(ISERROR(MATCH(INDEX(Activos!$C$6:$C$1015,MATCH($V354,Activos!$U$6:$U$1015,0)),$AH$22:$AH$25,0)),ISERROR(MATCH($E354,$AH$26:$AH$31,0)),ISERROR(MATCH($E354,$AH$22:$AH$25,0)))))</f>
        <v>0</v>
      </c>
      <c r="X354" s="48" t="b">
        <f>IF(OR(COUNTBLANK($E354),COUNTBLANK($V354)),FALSE,IF(ISERROR(MATCH($V354,V$5:$V353,0)),FALSE,IF(ISERROR(MATCH(INDEX($E$6:$E$1015,MATCH($V354,$V$6:$V$1015,0)),$AH$22:$AH$25,0)),ISERROR(MATCH($E354,$AH$26:$AH$31,0)),ISERROR(MATCH($E354,$AH$22:$AH$25,0)))))</f>
        <v>0</v>
      </c>
      <c r="Y354" s="48" t="b">
        <f t="shared" si="24"/>
        <v>0</v>
      </c>
    </row>
    <row r="355" spans="2:25" ht="15.95" customHeight="1" x14ac:dyDescent="0.2">
      <c r="B355" s="255"/>
      <c r="C355" s="53"/>
      <c r="D355" s="86"/>
      <c r="E355" s="42" t="str">
        <f>IF(COUNTBLANK($V355),"",IF($U355&lt;&gt;"","Ingresar Categoria!",IFERROR(INDEX(Activos!$C$6:$C$1015,MATCH($V355,Activos!$U$6:$U$1015,0)),IFERROR(INDEX($E$5:$E354,MATCH($V355,$U$5:$U354,0)),""))))</f>
        <v/>
      </c>
      <c r="F355" s="52"/>
      <c r="G355" s="51"/>
      <c r="H355" s="44"/>
      <c r="I355" s="53"/>
      <c r="J355" s="46"/>
      <c r="K355" s="46"/>
      <c r="L355" s="54"/>
      <c r="M355" s="54"/>
      <c r="N355" s="306" t="str">
        <f>IF(COUNTBLANK($V355),"",IFERROR(INDEX(Activos!$E$6:$E$1015,MATCH($V355,Activos!$U$6:$U$1015,0)),IFERROR(INDEX($N$5:$N354,MATCH($V355,$U$5:$U354,0)),"")))</f>
        <v/>
      </c>
      <c r="O355" s="256"/>
      <c r="P355" s="251"/>
      <c r="Q355" s="55">
        <v>0</v>
      </c>
      <c r="R355" s="48" t="b">
        <f>IF(COUNTBLANK($V355),FALSE,OR(IFERROR(MATCH(INDEX(Activos!$C$6:$C$1015,MATCH($V355,Activos!$U$6:$U$1015,0)),$AH$22:$AH$25,0),FALSE),IFERROR(MATCH(INDEX($E$5:$E354,MATCH($V355,$V$5:$V354,0)),$AH$22:$AH$25,0),FALSE)))</f>
        <v>0</v>
      </c>
      <c r="S355" s="48" t="b">
        <f>OR(IFERROR(MATCH($V355,Activos!$U$6:$U$1015,0),FALSE),IFERROR(MATCH($V355,$V$5:$V354,0),FALSE))</f>
        <v>1</v>
      </c>
      <c r="T355" s="48" t="str">
        <f t="shared" si="22"/>
        <v/>
      </c>
      <c r="U355" s="48" t="str">
        <f>IF(AND(ISERROR(MATCH($V355,Activos!$U$6:$U$1015,0)),ISERROR(MATCH($V355,$U$5:$U354,0))),$V355,"")</f>
        <v/>
      </c>
      <c r="V355" s="48" t="str">
        <f t="shared" si="23"/>
        <v/>
      </c>
      <c r="W355" s="48" t="b">
        <f>IF(OR(COUNTBLANK($E355),COUNTBLANK($V355)),FALSE,IF(ISERROR(MATCH($V355,Activos!$U$6:$U$1015,0)),FALSE,IF(ISERROR(MATCH(INDEX(Activos!$C$6:$C$1015,MATCH($V355,Activos!$U$6:$U$1015,0)),$AH$22:$AH$25,0)),ISERROR(MATCH($E355,$AH$26:$AH$31,0)),ISERROR(MATCH($E355,$AH$22:$AH$25,0)))))</f>
        <v>0</v>
      </c>
      <c r="X355" s="48" t="b">
        <f>IF(OR(COUNTBLANK($E355),COUNTBLANK($V355)),FALSE,IF(ISERROR(MATCH($V355,V$5:$V354,0)),FALSE,IF(ISERROR(MATCH(INDEX($E$6:$E$1015,MATCH($V355,$V$6:$V$1015,0)),$AH$22:$AH$25,0)),ISERROR(MATCH($E355,$AH$26:$AH$31,0)),ISERROR(MATCH($E355,$AH$22:$AH$25,0)))))</f>
        <v>0</v>
      </c>
      <c r="Y355" s="48" t="b">
        <f t="shared" si="24"/>
        <v>0</v>
      </c>
    </row>
    <row r="356" spans="2:25" ht="15.95" customHeight="1" x14ac:dyDescent="0.2">
      <c r="B356" s="255"/>
      <c r="C356" s="53"/>
      <c r="D356" s="86"/>
      <c r="E356" s="42" t="str">
        <f>IF(COUNTBLANK($V356),"",IF($U356&lt;&gt;"","Ingresar Categoria!",IFERROR(INDEX(Activos!$C$6:$C$1015,MATCH($V356,Activos!$U$6:$U$1015,0)),IFERROR(INDEX($E$5:$E355,MATCH($V356,$U$5:$U355,0)),""))))</f>
        <v/>
      </c>
      <c r="F356" s="52"/>
      <c r="G356" s="51"/>
      <c r="H356" s="44"/>
      <c r="I356" s="53"/>
      <c r="J356" s="46"/>
      <c r="K356" s="46"/>
      <c r="L356" s="54"/>
      <c r="M356" s="54"/>
      <c r="N356" s="306" t="str">
        <f>IF(COUNTBLANK($V356),"",IFERROR(INDEX(Activos!$E$6:$E$1015,MATCH($V356,Activos!$U$6:$U$1015,0)),IFERROR(INDEX($N$5:$N355,MATCH($V356,$U$5:$U355,0)),"")))</f>
        <v/>
      </c>
      <c r="O356" s="256"/>
      <c r="P356" s="251"/>
      <c r="Q356" s="55">
        <v>0</v>
      </c>
      <c r="R356" s="48" t="b">
        <f>IF(COUNTBLANK($V356),FALSE,OR(IFERROR(MATCH(INDEX(Activos!$C$6:$C$1015,MATCH($V356,Activos!$U$6:$U$1015,0)),$AH$22:$AH$25,0),FALSE),IFERROR(MATCH(INDEX($E$5:$E355,MATCH($V356,$V$5:$V355,0)),$AH$22:$AH$25,0),FALSE)))</f>
        <v>0</v>
      </c>
      <c r="S356" s="48" t="b">
        <f>OR(IFERROR(MATCH($V356,Activos!$U$6:$U$1015,0),FALSE),IFERROR(MATCH($V356,$V$5:$V355,0),FALSE))</f>
        <v>1</v>
      </c>
      <c r="T356" s="48" t="str">
        <f t="shared" si="22"/>
        <v/>
      </c>
      <c r="U356" s="48" t="str">
        <f>IF(AND(ISERROR(MATCH($V356,Activos!$U$6:$U$1015,0)),ISERROR(MATCH($V356,$U$5:$U355,0))),$V356,"")</f>
        <v/>
      </c>
      <c r="V356" s="48" t="str">
        <f t="shared" si="23"/>
        <v/>
      </c>
      <c r="W356" s="48" t="b">
        <f>IF(OR(COUNTBLANK($E356),COUNTBLANK($V356)),FALSE,IF(ISERROR(MATCH($V356,Activos!$U$6:$U$1015,0)),FALSE,IF(ISERROR(MATCH(INDEX(Activos!$C$6:$C$1015,MATCH($V356,Activos!$U$6:$U$1015,0)),$AH$22:$AH$25,0)),ISERROR(MATCH($E356,$AH$26:$AH$31,0)),ISERROR(MATCH($E356,$AH$22:$AH$25,0)))))</f>
        <v>0</v>
      </c>
      <c r="X356" s="48" t="b">
        <f>IF(OR(COUNTBLANK($E356),COUNTBLANK($V356)),FALSE,IF(ISERROR(MATCH($V356,V$5:$V355,0)),FALSE,IF(ISERROR(MATCH(INDEX($E$6:$E$1015,MATCH($V356,$V$6:$V$1015,0)),$AH$22:$AH$25,0)),ISERROR(MATCH($E356,$AH$26:$AH$31,0)),ISERROR(MATCH($E356,$AH$22:$AH$25,0)))))</f>
        <v>0</v>
      </c>
      <c r="Y356" s="48" t="b">
        <f t="shared" si="24"/>
        <v>0</v>
      </c>
    </row>
    <row r="357" spans="2:25" ht="15.95" customHeight="1" x14ac:dyDescent="0.2">
      <c r="B357" s="255"/>
      <c r="C357" s="53"/>
      <c r="D357" s="86"/>
      <c r="E357" s="42" t="str">
        <f>IF(COUNTBLANK($V357),"",IF($U357&lt;&gt;"","Ingresar Categoria!",IFERROR(INDEX(Activos!$C$6:$C$1015,MATCH($V357,Activos!$U$6:$U$1015,0)),IFERROR(INDEX($E$5:$E356,MATCH($V357,$U$5:$U356,0)),""))))</f>
        <v/>
      </c>
      <c r="F357" s="52"/>
      <c r="G357" s="51"/>
      <c r="H357" s="44"/>
      <c r="I357" s="53"/>
      <c r="J357" s="46"/>
      <c r="K357" s="46"/>
      <c r="L357" s="54"/>
      <c r="M357" s="54"/>
      <c r="N357" s="306" t="str">
        <f>IF(COUNTBLANK($V357),"",IFERROR(INDEX(Activos!$E$6:$E$1015,MATCH($V357,Activos!$U$6:$U$1015,0)),IFERROR(INDEX($N$5:$N356,MATCH($V357,$U$5:$U356,0)),"")))</f>
        <v/>
      </c>
      <c r="O357" s="256"/>
      <c r="P357" s="251"/>
      <c r="Q357" s="55">
        <v>0</v>
      </c>
      <c r="R357" s="48" t="b">
        <f>IF(COUNTBLANK($V357),FALSE,OR(IFERROR(MATCH(INDEX(Activos!$C$6:$C$1015,MATCH($V357,Activos!$U$6:$U$1015,0)),$AH$22:$AH$25,0),FALSE),IFERROR(MATCH(INDEX($E$5:$E356,MATCH($V357,$V$5:$V356,0)),$AH$22:$AH$25,0),FALSE)))</f>
        <v>0</v>
      </c>
      <c r="S357" s="48" t="b">
        <f>OR(IFERROR(MATCH($V357,Activos!$U$6:$U$1015,0),FALSE),IFERROR(MATCH($V357,$V$5:$V356,0),FALSE))</f>
        <v>1</v>
      </c>
      <c r="T357" s="48" t="str">
        <f t="shared" si="22"/>
        <v/>
      </c>
      <c r="U357" s="48" t="str">
        <f>IF(AND(ISERROR(MATCH($V357,Activos!$U$6:$U$1015,0)),ISERROR(MATCH($V357,$U$5:$U356,0))),$V357,"")</f>
        <v/>
      </c>
      <c r="V357" s="48" t="str">
        <f t="shared" si="23"/>
        <v/>
      </c>
      <c r="W357" s="48" t="b">
        <f>IF(OR(COUNTBLANK($E357),COUNTBLANK($V357)),FALSE,IF(ISERROR(MATCH($V357,Activos!$U$6:$U$1015,0)),FALSE,IF(ISERROR(MATCH(INDEX(Activos!$C$6:$C$1015,MATCH($V357,Activos!$U$6:$U$1015,0)),$AH$22:$AH$25,0)),ISERROR(MATCH($E357,$AH$26:$AH$31,0)),ISERROR(MATCH($E357,$AH$22:$AH$25,0)))))</f>
        <v>0</v>
      </c>
      <c r="X357" s="48" t="b">
        <f>IF(OR(COUNTBLANK($E357),COUNTBLANK($V357)),FALSE,IF(ISERROR(MATCH($V357,V$5:$V356,0)),FALSE,IF(ISERROR(MATCH(INDEX($E$6:$E$1015,MATCH($V357,$V$6:$V$1015,0)),$AH$22:$AH$25,0)),ISERROR(MATCH($E357,$AH$26:$AH$31,0)),ISERROR(MATCH($E357,$AH$22:$AH$25,0)))))</f>
        <v>0</v>
      </c>
      <c r="Y357" s="48" t="b">
        <f t="shared" si="24"/>
        <v>0</v>
      </c>
    </row>
    <row r="358" spans="2:25" ht="15.95" customHeight="1" x14ac:dyDescent="0.2">
      <c r="B358" s="255"/>
      <c r="C358" s="53"/>
      <c r="D358" s="86"/>
      <c r="E358" s="42" t="str">
        <f>IF(COUNTBLANK($V358),"",IF($U358&lt;&gt;"","Ingresar Categoria!",IFERROR(INDEX(Activos!$C$6:$C$1015,MATCH($V358,Activos!$U$6:$U$1015,0)),IFERROR(INDEX($E$5:$E357,MATCH($V358,$U$5:$U357,0)),""))))</f>
        <v/>
      </c>
      <c r="F358" s="52"/>
      <c r="G358" s="51"/>
      <c r="H358" s="44"/>
      <c r="I358" s="53"/>
      <c r="J358" s="46"/>
      <c r="K358" s="46"/>
      <c r="L358" s="54"/>
      <c r="M358" s="54"/>
      <c r="N358" s="306" t="str">
        <f>IF(COUNTBLANK($V358),"",IFERROR(INDEX(Activos!$E$6:$E$1015,MATCH($V358,Activos!$U$6:$U$1015,0)),IFERROR(INDEX($N$5:$N357,MATCH($V358,$U$5:$U357,0)),"")))</f>
        <v/>
      </c>
      <c r="O358" s="256"/>
      <c r="P358" s="251"/>
      <c r="Q358" s="55">
        <v>0</v>
      </c>
      <c r="R358" s="48" t="b">
        <f>IF(COUNTBLANK($V358),FALSE,OR(IFERROR(MATCH(INDEX(Activos!$C$6:$C$1015,MATCH($V358,Activos!$U$6:$U$1015,0)),$AH$22:$AH$25,0),FALSE),IFERROR(MATCH(INDEX($E$5:$E357,MATCH($V358,$V$5:$V357,0)),$AH$22:$AH$25,0),FALSE)))</f>
        <v>0</v>
      </c>
      <c r="S358" s="48" t="b">
        <f>OR(IFERROR(MATCH($V358,Activos!$U$6:$U$1015,0),FALSE),IFERROR(MATCH($V358,$V$5:$V357,0),FALSE))</f>
        <v>1</v>
      </c>
      <c r="T358" s="48" t="str">
        <f t="shared" si="22"/>
        <v/>
      </c>
      <c r="U358" s="48" t="str">
        <f>IF(AND(ISERROR(MATCH($V358,Activos!$U$6:$U$1015,0)),ISERROR(MATCH($V358,$U$5:$U357,0))),$V358,"")</f>
        <v/>
      </c>
      <c r="V358" s="48" t="str">
        <f t="shared" si="23"/>
        <v/>
      </c>
      <c r="W358" s="48" t="b">
        <f>IF(OR(COUNTBLANK($E358),COUNTBLANK($V358)),FALSE,IF(ISERROR(MATCH($V358,Activos!$U$6:$U$1015,0)),FALSE,IF(ISERROR(MATCH(INDEX(Activos!$C$6:$C$1015,MATCH($V358,Activos!$U$6:$U$1015,0)),$AH$22:$AH$25,0)),ISERROR(MATCH($E358,$AH$26:$AH$31,0)),ISERROR(MATCH($E358,$AH$22:$AH$25,0)))))</f>
        <v>0</v>
      </c>
      <c r="X358" s="48" t="b">
        <f>IF(OR(COUNTBLANK($E358),COUNTBLANK($V358)),FALSE,IF(ISERROR(MATCH($V358,V$5:$V357,0)),FALSE,IF(ISERROR(MATCH(INDEX($E$6:$E$1015,MATCH($V358,$V$6:$V$1015,0)),$AH$22:$AH$25,0)),ISERROR(MATCH($E358,$AH$26:$AH$31,0)),ISERROR(MATCH($E358,$AH$22:$AH$25,0)))))</f>
        <v>0</v>
      </c>
      <c r="Y358" s="48" t="b">
        <f t="shared" si="24"/>
        <v>0</v>
      </c>
    </row>
    <row r="359" spans="2:25" ht="15.95" customHeight="1" x14ac:dyDescent="0.2">
      <c r="B359" s="255"/>
      <c r="C359" s="53"/>
      <c r="D359" s="86"/>
      <c r="E359" s="42" t="str">
        <f>IF(COUNTBLANK($V359),"",IF($U359&lt;&gt;"","Ingresar Categoria!",IFERROR(INDEX(Activos!$C$6:$C$1015,MATCH($V359,Activos!$U$6:$U$1015,0)),IFERROR(INDEX($E$5:$E358,MATCH($V359,$U$5:$U358,0)),""))))</f>
        <v/>
      </c>
      <c r="F359" s="52"/>
      <c r="G359" s="51"/>
      <c r="H359" s="44"/>
      <c r="I359" s="53"/>
      <c r="J359" s="46"/>
      <c r="K359" s="46"/>
      <c r="L359" s="54"/>
      <c r="M359" s="54"/>
      <c r="N359" s="306" t="str">
        <f>IF(COUNTBLANK($V359),"",IFERROR(INDEX(Activos!$E$6:$E$1015,MATCH($V359,Activos!$U$6:$U$1015,0)),IFERROR(INDEX($N$5:$N358,MATCH($V359,$U$5:$U358,0)),"")))</f>
        <v/>
      </c>
      <c r="O359" s="256"/>
      <c r="P359" s="251"/>
      <c r="Q359" s="55">
        <v>0</v>
      </c>
      <c r="R359" s="48" t="b">
        <f>IF(COUNTBLANK($V359),FALSE,OR(IFERROR(MATCH(INDEX(Activos!$C$6:$C$1015,MATCH($V359,Activos!$U$6:$U$1015,0)),$AH$22:$AH$25,0),FALSE),IFERROR(MATCH(INDEX($E$5:$E358,MATCH($V359,$V$5:$V358,0)),$AH$22:$AH$25,0),FALSE)))</f>
        <v>0</v>
      </c>
      <c r="S359" s="48" t="b">
        <f>OR(IFERROR(MATCH($V359,Activos!$U$6:$U$1015,0),FALSE),IFERROR(MATCH($V359,$V$5:$V358,0),FALSE))</f>
        <v>1</v>
      </c>
      <c r="T359" s="48" t="str">
        <f t="shared" si="22"/>
        <v/>
      </c>
      <c r="U359" s="48" t="str">
        <f>IF(AND(ISERROR(MATCH($V359,Activos!$U$6:$U$1015,0)),ISERROR(MATCH($V359,$U$5:$U358,0))),$V359,"")</f>
        <v/>
      </c>
      <c r="V359" s="48" t="str">
        <f t="shared" si="23"/>
        <v/>
      </c>
      <c r="W359" s="48" t="b">
        <f>IF(OR(COUNTBLANK($E359),COUNTBLANK($V359)),FALSE,IF(ISERROR(MATCH($V359,Activos!$U$6:$U$1015,0)),FALSE,IF(ISERROR(MATCH(INDEX(Activos!$C$6:$C$1015,MATCH($V359,Activos!$U$6:$U$1015,0)),$AH$22:$AH$25,0)),ISERROR(MATCH($E359,$AH$26:$AH$31,0)),ISERROR(MATCH($E359,$AH$22:$AH$25,0)))))</f>
        <v>0</v>
      </c>
      <c r="X359" s="48" t="b">
        <f>IF(OR(COUNTBLANK($E359),COUNTBLANK($V359)),FALSE,IF(ISERROR(MATCH($V359,V$5:$V358,0)),FALSE,IF(ISERROR(MATCH(INDEX($E$6:$E$1015,MATCH($V359,$V$6:$V$1015,0)),$AH$22:$AH$25,0)),ISERROR(MATCH($E359,$AH$26:$AH$31,0)),ISERROR(MATCH($E359,$AH$22:$AH$25,0)))))</f>
        <v>0</v>
      </c>
      <c r="Y359" s="48" t="b">
        <f t="shared" si="24"/>
        <v>0</v>
      </c>
    </row>
    <row r="360" spans="2:25" ht="15.95" customHeight="1" x14ac:dyDescent="0.2">
      <c r="B360" s="255"/>
      <c r="C360" s="53"/>
      <c r="D360" s="86"/>
      <c r="E360" s="42" t="str">
        <f>IF(COUNTBLANK($V360),"",IF($U360&lt;&gt;"","Ingresar Categoria!",IFERROR(INDEX(Activos!$C$6:$C$1015,MATCH($V360,Activos!$U$6:$U$1015,0)),IFERROR(INDEX($E$5:$E359,MATCH($V360,$U$5:$U359,0)),""))))</f>
        <v/>
      </c>
      <c r="F360" s="52"/>
      <c r="G360" s="51"/>
      <c r="H360" s="44"/>
      <c r="I360" s="53"/>
      <c r="J360" s="46"/>
      <c r="K360" s="46"/>
      <c r="L360" s="54"/>
      <c r="M360" s="54"/>
      <c r="N360" s="306" t="str">
        <f>IF(COUNTBLANK($V360),"",IFERROR(INDEX(Activos!$E$6:$E$1015,MATCH($V360,Activos!$U$6:$U$1015,0)),IFERROR(INDEX($N$5:$N359,MATCH($V360,$U$5:$U359,0)),"")))</f>
        <v/>
      </c>
      <c r="O360" s="256"/>
      <c r="P360" s="251"/>
      <c r="Q360" s="55">
        <v>0</v>
      </c>
      <c r="R360" s="48" t="b">
        <f>IF(COUNTBLANK($V360),FALSE,OR(IFERROR(MATCH(INDEX(Activos!$C$6:$C$1015,MATCH($V360,Activos!$U$6:$U$1015,0)),$AH$22:$AH$25,0),FALSE),IFERROR(MATCH(INDEX($E$5:$E359,MATCH($V360,$V$5:$V359,0)),$AH$22:$AH$25,0),FALSE)))</f>
        <v>0</v>
      </c>
      <c r="S360" s="48" t="b">
        <f>OR(IFERROR(MATCH($V360,Activos!$U$6:$U$1015,0),FALSE),IFERROR(MATCH($V360,$V$5:$V359,0),FALSE))</f>
        <v>1</v>
      </c>
      <c r="T360" s="48" t="str">
        <f t="shared" si="22"/>
        <v/>
      </c>
      <c r="U360" s="48" t="str">
        <f>IF(AND(ISERROR(MATCH($V360,Activos!$U$6:$U$1015,0)),ISERROR(MATCH($V360,$U$5:$U359,0))),$V360,"")</f>
        <v/>
      </c>
      <c r="V360" s="48" t="str">
        <f t="shared" si="23"/>
        <v/>
      </c>
      <c r="W360" s="48" t="b">
        <f>IF(OR(COUNTBLANK($E360),COUNTBLANK($V360)),FALSE,IF(ISERROR(MATCH($V360,Activos!$U$6:$U$1015,0)),FALSE,IF(ISERROR(MATCH(INDEX(Activos!$C$6:$C$1015,MATCH($V360,Activos!$U$6:$U$1015,0)),$AH$22:$AH$25,0)),ISERROR(MATCH($E360,$AH$26:$AH$31,0)),ISERROR(MATCH($E360,$AH$22:$AH$25,0)))))</f>
        <v>0</v>
      </c>
      <c r="X360" s="48" t="b">
        <f>IF(OR(COUNTBLANK($E360),COUNTBLANK($V360)),FALSE,IF(ISERROR(MATCH($V360,V$5:$V359,0)),FALSE,IF(ISERROR(MATCH(INDEX($E$6:$E$1015,MATCH($V360,$V$6:$V$1015,0)),$AH$22:$AH$25,0)),ISERROR(MATCH($E360,$AH$26:$AH$31,0)),ISERROR(MATCH($E360,$AH$22:$AH$25,0)))))</f>
        <v>0</v>
      </c>
      <c r="Y360" s="48" t="b">
        <f t="shared" si="24"/>
        <v>0</v>
      </c>
    </row>
    <row r="361" spans="2:25" ht="15.95" customHeight="1" x14ac:dyDescent="0.2">
      <c r="B361" s="255"/>
      <c r="C361" s="53"/>
      <c r="D361" s="86"/>
      <c r="E361" s="42" t="str">
        <f>IF(COUNTBLANK($V361),"",IF($U361&lt;&gt;"","Ingresar Categoria!",IFERROR(INDEX(Activos!$C$6:$C$1015,MATCH($V361,Activos!$U$6:$U$1015,0)),IFERROR(INDEX($E$5:$E360,MATCH($V361,$U$5:$U360,0)),""))))</f>
        <v/>
      </c>
      <c r="F361" s="52"/>
      <c r="G361" s="51"/>
      <c r="H361" s="44"/>
      <c r="I361" s="53"/>
      <c r="J361" s="46"/>
      <c r="K361" s="46"/>
      <c r="L361" s="54"/>
      <c r="M361" s="54"/>
      <c r="N361" s="306" t="str">
        <f>IF(COUNTBLANK($V361),"",IFERROR(INDEX(Activos!$E$6:$E$1015,MATCH($V361,Activos!$U$6:$U$1015,0)),IFERROR(INDEX($N$5:$N360,MATCH($V361,$U$5:$U360,0)),"")))</f>
        <v/>
      </c>
      <c r="O361" s="256"/>
      <c r="P361" s="251"/>
      <c r="Q361" s="55">
        <v>0</v>
      </c>
      <c r="R361" s="48" t="b">
        <f>IF(COUNTBLANK($V361),FALSE,OR(IFERROR(MATCH(INDEX(Activos!$C$6:$C$1015,MATCH($V361,Activos!$U$6:$U$1015,0)),$AH$22:$AH$25,0),FALSE),IFERROR(MATCH(INDEX($E$5:$E360,MATCH($V361,$V$5:$V360,0)),$AH$22:$AH$25,0),FALSE)))</f>
        <v>0</v>
      </c>
      <c r="S361" s="48" t="b">
        <f>OR(IFERROR(MATCH($V361,Activos!$U$6:$U$1015,0),FALSE),IFERROR(MATCH($V361,$V$5:$V360,0),FALSE))</f>
        <v>1</v>
      </c>
      <c r="T361" s="48" t="str">
        <f t="shared" si="22"/>
        <v/>
      </c>
      <c r="U361" s="48" t="str">
        <f>IF(AND(ISERROR(MATCH($V361,Activos!$U$6:$U$1015,0)),ISERROR(MATCH($V361,$U$5:$U360,0))),$V361,"")</f>
        <v/>
      </c>
      <c r="V361" s="48" t="str">
        <f t="shared" si="23"/>
        <v/>
      </c>
      <c r="W361" s="48" t="b">
        <f>IF(OR(COUNTBLANK($E361),COUNTBLANK($V361)),FALSE,IF(ISERROR(MATCH($V361,Activos!$U$6:$U$1015,0)),FALSE,IF(ISERROR(MATCH(INDEX(Activos!$C$6:$C$1015,MATCH($V361,Activos!$U$6:$U$1015,0)),$AH$22:$AH$25,0)),ISERROR(MATCH($E361,$AH$26:$AH$31,0)),ISERROR(MATCH($E361,$AH$22:$AH$25,0)))))</f>
        <v>0</v>
      </c>
      <c r="X361" s="48" t="b">
        <f>IF(OR(COUNTBLANK($E361),COUNTBLANK($V361)),FALSE,IF(ISERROR(MATCH($V361,V$5:$V360,0)),FALSE,IF(ISERROR(MATCH(INDEX($E$6:$E$1015,MATCH($V361,$V$6:$V$1015,0)),$AH$22:$AH$25,0)),ISERROR(MATCH($E361,$AH$26:$AH$31,0)),ISERROR(MATCH($E361,$AH$22:$AH$25,0)))))</f>
        <v>0</v>
      </c>
      <c r="Y361" s="48" t="b">
        <f t="shared" si="24"/>
        <v>0</v>
      </c>
    </row>
    <row r="362" spans="2:25" ht="15.95" customHeight="1" x14ac:dyDescent="0.2">
      <c r="B362" s="255"/>
      <c r="C362" s="53"/>
      <c r="D362" s="86"/>
      <c r="E362" s="42" t="str">
        <f>IF(COUNTBLANK($V362),"",IF($U362&lt;&gt;"","Ingresar Categoria!",IFERROR(INDEX(Activos!$C$6:$C$1015,MATCH($V362,Activos!$U$6:$U$1015,0)),IFERROR(INDEX($E$5:$E361,MATCH($V362,$U$5:$U361,0)),""))))</f>
        <v/>
      </c>
      <c r="F362" s="52"/>
      <c r="G362" s="51"/>
      <c r="H362" s="44"/>
      <c r="I362" s="53"/>
      <c r="J362" s="46"/>
      <c r="K362" s="46"/>
      <c r="L362" s="54"/>
      <c r="M362" s="54"/>
      <c r="N362" s="306" t="str">
        <f>IF(COUNTBLANK($V362),"",IFERROR(INDEX(Activos!$E$6:$E$1015,MATCH($V362,Activos!$U$6:$U$1015,0)),IFERROR(INDEX($N$5:$N361,MATCH($V362,$U$5:$U361,0)),"")))</f>
        <v/>
      </c>
      <c r="O362" s="256"/>
      <c r="P362" s="251"/>
      <c r="Q362" s="55">
        <v>0</v>
      </c>
      <c r="R362" s="48" t="b">
        <f>IF(COUNTBLANK($V362),FALSE,OR(IFERROR(MATCH(INDEX(Activos!$C$6:$C$1015,MATCH($V362,Activos!$U$6:$U$1015,0)),$AH$22:$AH$25,0),FALSE),IFERROR(MATCH(INDEX($E$5:$E361,MATCH($V362,$V$5:$V361,0)),$AH$22:$AH$25,0),FALSE)))</f>
        <v>0</v>
      </c>
      <c r="S362" s="48" t="b">
        <f>OR(IFERROR(MATCH($V362,Activos!$U$6:$U$1015,0),FALSE),IFERROR(MATCH($V362,$V$5:$V361,0),FALSE))</f>
        <v>1</v>
      </c>
      <c r="T362" s="48" t="str">
        <f t="shared" si="22"/>
        <v/>
      </c>
      <c r="U362" s="48" t="str">
        <f>IF(AND(ISERROR(MATCH($V362,Activos!$U$6:$U$1015,0)),ISERROR(MATCH($V362,$U$5:$U361,0))),$V362,"")</f>
        <v/>
      </c>
      <c r="V362" s="48" t="str">
        <f t="shared" si="23"/>
        <v/>
      </c>
      <c r="W362" s="48" t="b">
        <f>IF(OR(COUNTBLANK($E362),COUNTBLANK($V362)),FALSE,IF(ISERROR(MATCH($V362,Activos!$U$6:$U$1015,0)),FALSE,IF(ISERROR(MATCH(INDEX(Activos!$C$6:$C$1015,MATCH($V362,Activos!$U$6:$U$1015,0)),$AH$22:$AH$25,0)),ISERROR(MATCH($E362,$AH$26:$AH$31,0)),ISERROR(MATCH($E362,$AH$22:$AH$25,0)))))</f>
        <v>0</v>
      </c>
      <c r="X362" s="48" t="b">
        <f>IF(OR(COUNTBLANK($E362),COUNTBLANK($V362)),FALSE,IF(ISERROR(MATCH($V362,V$5:$V361,0)),FALSE,IF(ISERROR(MATCH(INDEX($E$6:$E$1015,MATCH($V362,$V$6:$V$1015,0)),$AH$22:$AH$25,0)),ISERROR(MATCH($E362,$AH$26:$AH$31,0)),ISERROR(MATCH($E362,$AH$22:$AH$25,0)))))</f>
        <v>0</v>
      </c>
      <c r="Y362" s="48" t="b">
        <f t="shared" si="24"/>
        <v>0</v>
      </c>
    </row>
    <row r="363" spans="2:25" ht="15.95" customHeight="1" x14ac:dyDescent="0.2">
      <c r="B363" s="255"/>
      <c r="C363" s="53"/>
      <c r="D363" s="86"/>
      <c r="E363" s="42" t="str">
        <f>IF(COUNTBLANK($V363),"",IF($U363&lt;&gt;"","Ingresar Categoria!",IFERROR(INDEX(Activos!$C$6:$C$1015,MATCH($V363,Activos!$U$6:$U$1015,0)),IFERROR(INDEX($E$5:$E362,MATCH($V363,$U$5:$U362,0)),""))))</f>
        <v/>
      </c>
      <c r="F363" s="52"/>
      <c r="G363" s="51"/>
      <c r="H363" s="44"/>
      <c r="I363" s="53"/>
      <c r="J363" s="46"/>
      <c r="K363" s="46"/>
      <c r="L363" s="54"/>
      <c r="M363" s="54"/>
      <c r="N363" s="306" t="str">
        <f>IF(COUNTBLANK($V363),"",IFERROR(INDEX(Activos!$E$6:$E$1015,MATCH($V363,Activos!$U$6:$U$1015,0)),IFERROR(INDEX($N$5:$N362,MATCH($V363,$U$5:$U362,0)),"")))</f>
        <v/>
      </c>
      <c r="O363" s="256"/>
      <c r="P363" s="251"/>
      <c r="Q363" s="55">
        <v>0</v>
      </c>
      <c r="R363" s="48" t="b">
        <f>IF(COUNTBLANK($V363),FALSE,OR(IFERROR(MATCH(INDEX(Activos!$C$6:$C$1015,MATCH($V363,Activos!$U$6:$U$1015,0)),$AH$22:$AH$25,0),FALSE),IFERROR(MATCH(INDEX($E$5:$E362,MATCH($V363,$V$5:$V362,0)),$AH$22:$AH$25,0),FALSE)))</f>
        <v>0</v>
      </c>
      <c r="S363" s="48" t="b">
        <f>OR(IFERROR(MATCH($V363,Activos!$U$6:$U$1015,0),FALSE),IFERROR(MATCH($V363,$V$5:$V362,0),FALSE))</f>
        <v>1</v>
      </c>
      <c r="T363" s="48" t="str">
        <f t="shared" si="22"/>
        <v/>
      </c>
      <c r="U363" s="48" t="str">
        <f>IF(AND(ISERROR(MATCH($V363,Activos!$U$6:$U$1015,0)),ISERROR(MATCH($V363,$U$5:$U362,0))),$V363,"")</f>
        <v/>
      </c>
      <c r="V363" s="48" t="str">
        <f t="shared" si="23"/>
        <v/>
      </c>
      <c r="W363" s="48" t="b">
        <f>IF(OR(COUNTBLANK($E363),COUNTBLANK($V363)),FALSE,IF(ISERROR(MATCH($V363,Activos!$U$6:$U$1015,0)),FALSE,IF(ISERROR(MATCH(INDEX(Activos!$C$6:$C$1015,MATCH($V363,Activos!$U$6:$U$1015,0)),$AH$22:$AH$25,0)),ISERROR(MATCH($E363,$AH$26:$AH$31,0)),ISERROR(MATCH($E363,$AH$22:$AH$25,0)))))</f>
        <v>0</v>
      </c>
      <c r="X363" s="48" t="b">
        <f>IF(OR(COUNTBLANK($E363),COUNTBLANK($V363)),FALSE,IF(ISERROR(MATCH($V363,V$5:$V362,0)),FALSE,IF(ISERROR(MATCH(INDEX($E$6:$E$1015,MATCH($V363,$V$6:$V$1015,0)),$AH$22:$AH$25,0)),ISERROR(MATCH($E363,$AH$26:$AH$31,0)),ISERROR(MATCH($E363,$AH$22:$AH$25,0)))))</f>
        <v>0</v>
      </c>
      <c r="Y363" s="48" t="b">
        <f t="shared" si="24"/>
        <v>0</v>
      </c>
    </row>
    <row r="364" spans="2:25" ht="15.95" customHeight="1" x14ac:dyDescent="0.2">
      <c r="B364" s="255"/>
      <c r="C364" s="53"/>
      <c r="D364" s="86"/>
      <c r="E364" s="42" t="str">
        <f>IF(COUNTBLANK($V364),"",IF($U364&lt;&gt;"","Ingresar Categoria!",IFERROR(INDEX(Activos!$C$6:$C$1015,MATCH($V364,Activos!$U$6:$U$1015,0)),IFERROR(INDEX($E$5:$E363,MATCH($V364,$U$5:$U363,0)),""))))</f>
        <v/>
      </c>
      <c r="F364" s="52"/>
      <c r="G364" s="51"/>
      <c r="H364" s="44"/>
      <c r="I364" s="53"/>
      <c r="J364" s="46"/>
      <c r="K364" s="46"/>
      <c r="L364" s="54"/>
      <c r="M364" s="54"/>
      <c r="N364" s="306" t="str">
        <f>IF(COUNTBLANK($V364),"",IFERROR(INDEX(Activos!$E$6:$E$1015,MATCH($V364,Activos!$U$6:$U$1015,0)),IFERROR(INDEX($N$5:$N363,MATCH($V364,$U$5:$U363,0)),"")))</f>
        <v/>
      </c>
      <c r="O364" s="256"/>
      <c r="P364" s="251"/>
      <c r="Q364" s="55">
        <v>0</v>
      </c>
      <c r="R364" s="48" t="b">
        <f>IF(COUNTBLANK($V364),FALSE,OR(IFERROR(MATCH(INDEX(Activos!$C$6:$C$1015,MATCH($V364,Activos!$U$6:$U$1015,0)),$AH$22:$AH$25,0),FALSE),IFERROR(MATCH(INDEX($E$5:$E363,MATCH($V364,$V$5:$V363,0)),$AH$22:$AH$25,0),FALSE)))</f>
        <v>0</v>
      </c>
      <c r="S364" s="48" t="b">
        <f>OR(IFERROR(MATCH($V364,Activos!$U$6:$U$1015,0),FALSE),IFERROR(MATCH($V364,$V$5:$V363,0),FALSE))</f>
        <v>1</v>
      </c>
      <c r="T364" s="48" t="str">
        <f t="shared" si="22"/>
        <v/>
      </c>
      <c r="U364" s="48" t="str">
        <f>IF(AND(ISERROR(MATCH($V364,Activos!$U$6:$U$1015,0)),ISERROR(MATCH($V364,$U$5:$U363,0))),$V364,"")</f>
        <v/>
      </c>
      <c r="V364" s="48" t="str">
        <f t="shared" si="23"/>
        <v/>
      </c>
      <c r="W364" s="48" t="b">
        <f>IF(OR(COUNTBLANK($E364),COUNTBLANK($V364)),FALSE,IF(ISERROR(MATCH($V364,Activos!$U$6:$U$1015,0)),FALSE,IF(ISERROR(MATCH(INDEX(Activos!$C$6:$C$1015,MATCH($V364,Activos!$U$6:$U$1015,0)),$AH$22:$AH$25,0)),ISERROR(MATCH($E364,$AH$26:$AH$31,0)),ISERROR(MATCH($E364,$AH$22:$AH$25,0)))))</f>
        <v>0</v>
      </c>
      <c r="X364" s="48" t="b">
        <f>IF(OR(COUNTBLANK($E364),COUNTBLANK($V364)),FALSE,IF(ISERROR(MATCH($V364,V$5:$V363,0)),FALSE,IF(ISERROR(MATCH(INDEX($E$6:$E$1015,MATCH($V364,$V$6:$V$1015,0)),$AH$22:$AH$25,0)),ISERROR(MATCH($E364,$AH$26:$AH$31,0)),ISERROR(MATCH($E364,$AH$22:$AH$25,0)))))</f>
        <v>0</v>
      </c>
      <c r="Y364" s="48" t="b">
        <f t="shared" si="24"/>
        <v>0</v>
      </c>
    </row>
    <row r="365" spans="2:25" ht="15.95" customHeight="1" x14ac:dyDescent="0.2">
      <c r="B365" s="255"/>
      <c r="C365" s="53"/>
      <c r="D365" s="86"/>
      <c r="E365" s="42" t="str">
        <f>IF(COUNTBLANK($V365),"",IF($U365&lt;&gt;"","Ingresar Categoria!",IFERROR(INDEX(Activos!$C$6:$C$1015,MATCH($V365,Activos!$U$6:$U$1015,0)),IFERROR(INDEX($E$5:$E364,MATCH($V365,$U$5:$U364,0)),""))))</f>
        <v/>
      </c>
      <c r="F365" s="52"/>
      <c r="G365" s="51"/>
      <c r="H365" s="44"/>
      <c r="I365" s="53"/>
      <c r="J365" s="46"/>
      <c r="K365" s="46"/>
      <c r="L365" s="54"/>
      <c r="M365" s="54"/>
      <c r="N365" s="306" t="str">
        <f>IF(COUNTBLANK($V365),"",IFERROR(INDEX(Activos!$E$6:$E$1015,MATCH($V365,Activos!$U$6:$U$1015,0)),IFERROR(INDEX($N$5:$N364,MATCH($V365,$U$5:$U364,0)),"")))</f>
        <v/>
      </c>
      <c r="O365" s="256"/>
      <c r="P365" s="251"/>
      <c r="Q365" s="55">
        <v>0</v>
      </c>
      <c r="R365" s="48" t="b">
        <f>IF(COUNTBLANK($V365),FALSE,OR(IFERROR(MATCH(INDEX(Activos!$C$6:$C$1015,MATCH($V365,Activos!$U$6:$U$1015,0)),$AH$22:$AH$25,0),FALSE),IFERROR(MATCH(INDEX($E$5:$E364,MATCH($V365,$V$5:$V364,0)),$AH$22:$AH$25,0),FALSE)))</f>
        <v>0</v>
      </c>
      <c r="S365" s="48" t="b">
        <f>OR(IFERROR(MATCH($V365,Activos!$U$6:$U$1015,0),FALSE),IFERROR(MATCH($V365,$V$5:$V364,0),FALSE))</f>
        <v>1</v>
      </c>
      <c r="T365" s="48" t="str">
        <f t="shared" si="22"/>
        <v/>
      </c>
      <c r="U365" s="48" t="str">
        <f>IF(AND(ISERROR(MATCH($V365,Activos!$U$6:$U$1015,0)),ISERROR(MATCH($V365,$U$5:$U364,0))),$V365,"")</f>
        <v/>
      </c>
      <c r="V365" s="48" t="str">
        <f t="shared" si="23"/>
        <v/>
      </c>
      <c r="W365" s="48" t="b">
        <f>IF(OR(COUNTBLANK($E365),COUNTBLANK($V365)),FALSE,IF(ISERROR(MATCH($V365,Activos!$U$6:$U$1015,0)),FALSE,IF(ISERROR(MATCH(INDEX(Activos!$C$6:$C$1015,MATCH($V365,Activos!$U$6:$U$1015,0)),$AH$22:$AH$25,0)),ISERROR(MATCH($E365,$AH$26:$AH$31,0)),ISERROR(MATCH($E365,$AH$22:$AH$25,0)))))</f>
        <v>0</v>
      </c>
      <c r="X365" s="48" t="b">
        <f>IF(OR(COUNTBLANK($E365),COUNTBLANK($V365)),FALSE,IF(ISERROR(MATCH($V365,V$5:$V364,0)),FALSE,IF(ISERROR(MATCH(INDEX($E$6:$E$1015,MATCH($V365,$V$6:$V$1015,0)),$AH$22:$AH$25,0)),ISERROR(MATCH($E365,$AH$26:$AH$31,0)),ISERROR(MATCH($E365,$AH$22:$AH$25,0)))))</f>
        <v>0</v>
      </c>
      <c r="Y365" s="48" t="b">
        <f t="shared" si="24"/>
        <v>0</v>
      </c>
    </row>
    <row r="366" spans="2:25" ht="15.95" customHeight="1" x14ac:dyDescent="0.2">
      <c r="B366" s="255"/>
      <c r="C366" s="53"/>
      <c r="D366" s="86"/>
      <c r="E366" s="42" t="str">
        <f>IF(COUNTBLANK($V366),"",IF($U366&lt;&gt;"","Ingresar Categoria!",IFERROR(INDEX(Activos!$C$6:$C$1015,MATCH($V366,Activos!$U$6:$U$1015,0)),IFERROR(INDEX($E$5:$E365,MATCH($V366,$U$5:$U365,0)),""))))</f>
        <v/>
      </c>
      <c r="F366" s="52"/>
      <c r="G366" s="51"/>
      <c r="H366" s="44"/>
      <c r="I366" s="53"/>
      <c r="J366" s="46"/>
      <c r="K366" s="46"/>
      <c r="L366" s="54"/>
      <c r="M366" s="54"/>
      <c r="N366" s="306" t="str">
        <f>IF(COUNTBLANK($V366),"",IFERROR(INDEX(Activos!$E$6:$E$1015,MATCH($V366,Activos!$U$6:$U$1015,0)),IFERROR(INDEX($N$5:$N365,MATCH($V366,$U$5:$U365,0)),"")))</f>
        <v/>
      </c>
      <c r="O366" s="256"/>
      <c r="P366" s="251"/>
      <c r="Q366" s="55">
        <v>0</v>
      </c>
      <c r="R366" s="48" t="b">
        <f>IF(COUNTBLANK($V366),FALSE,OR(IFERROR(MATCH(INDEX(Activos!$C$6:$C$1015,MATCH($V366,Activos!$U$6:$U$1015,0)),$AH$22:$AH$25,0),FALSE),IFERROR(MATCH(INDEX($E$5:$E365,MATCH($V366,$V$5:$V365,0)),$AH$22:$AH$25,0),FALSE)))</f>
        <v>0</v>
      </c>
      <c r="S366" s="48" t="b">
        <f>OR(IFERROR(MATCH($V366,Activos!$U$6:$U$1015,0),FALSE),IFERROR(MATCH($V366,$V$5:$V365,0),FALSE))</f>
        <v>1</v>
      </c>
      <c r="T366" s="48" t="str">
        <f t="shared" si="22"/>
        <v/>
      </c>
      <c r="U366" s="48" t="str">
        <f>IF(AND(ISERROR(MATCH($V366,Activos!$U$6:$U$1015,0)),ISERROR(MATCH($V366,$U$5:$U365,0))),$V366,"")</f>
        <v/>
      </c>
      <c r="V366" s="48" t="str">
        <f t="shared" si="23"/>
        <v/>
      </c>
      <c r="W366" s="48" t="b">
        <f>IF(OR(COUNTBLANK($E366),COUNTBLANK($V366)),FALSE,IF(ISERROR(MATCH($V366,Activos!$U$6:$U$1015,0)),FALSE,IF(ISERROR(MATCH(INDEX(Activos!$C$6:$C$1015,MATCH($V366,Activos!$U$6:$U$1015,0)),$AH$22:$AH$25,0)),ISERROR(MATCH($E366,$AH$26:$AH$31,0)),ISERROR(MATCH($E366,$AH$22:$AH$25,0)))))</f>
        <v>0</v>
      </c>
      <c r="X366" s="48" t="b">
        <f>IF(OR(COUNTBLANK($E366),COUNTBLANK($V366)),FALSE,IF(ISERROR(MATCH($V366,V$5:$V365,0)),FALSE,IF(ISERROR(MATCH(INDEX($E$6:$E$1015,MATCH($V366,$V$6:$V$1015,0)),$AH$22:$AH$25,0)),ISERROR(MATCH($E366,$AH$26:$AH$31,0)),ISERROR(MATCH($E366,$AH$22:$AH$25,0)))))</f>
        <v>0</v>
      </c>
      <c r="Y366" s="48" t="b">
        <f t="shared" si="24"/>
        <v>0</v>
      </c>
    </row>
    <row r="367" spans="2:25" ht="15.95" customHeight="1" x14ac:dyDescent="0.2">
      <c r="B367" s="255"/>
      <c r="C367" s="53"/>
      <c r="D367" s="86"/>
      <c r="E367" s="42" t="str">
        <f>IF(COUNTBLANK($V367),"",IF($U367&lt;&gt;"","Ingresar Categoria!",IFERROR(INDEX(Activos!$C$6:$C$1015,MATCH($V367,Activos!$U$6:$U$1015,0)),IFERROR(INDEX($E$5:$E366,MATCH($V367,$U$5:$U366,0)),""))))</f>
        <v/>
      </c>
      <c r="F367" s="52"/>
      <c r="G367" s="51"/>
      <c r="H367" s="44"/>
      <c r="I367" s="53"/>
      <c r="J367" s="46"/>
      <c r="K367" s="46"/>
      <c r="L367" s="54"/>
      <c r="M367" s="54"/>
      <c r="N367" s="306" t="str">
        <f>IF(COUNTBLANK($V367),"",IFERROR(INDEX(Activos!$E$6:$E$1015,MATCH($V367,Activos!$U$6:$U$1015,0)),IFERROR(INDEX($N$5:$N366,MATCH($V367,$U$5:$U366,0)),"")))</f>
        <v/>
      </c>
      <c r="O367" s="256"/>
      <c r="P367" s="251"/>
      <c r="Q367" s="55">
        <v>0</v>
      </c>
      <c r="R367" s="48" t="b">
        <f>IF(COUNTBLANK($V367),FALSE,OR(IFERROR(MATCH(INDEX(Activos!$C$6:$C$1015,MATCH($V367,Activos!$U$6:$U$1015,0)),$AH$22:$AH$25,0),FALSE),IFERROR(MATCH(INDEX($E$5:$E366,MATCH($V367,$V$5:$V366,0)),$AH$22:$AH$25,0),FALSE)))</f>
        <v>0</v>
      </c>
      <c r="S367" s="48" t="b">
        <f>OR(IFERROR(MATCH($V367,Activos!$U$6:$U$1015,0),FALSE),IFERROR(MATCH($V367,$V$5:$V366,0),FALSE))</f>
        <v>1</v>
      </c>
      <c r="T367" s="48" t="str">
        <f t="shared" si="22"/>
        <v/>
      </c>
      <c r="U367" s="48" t="str">
        <f>IF(AND(ISERROR(MATCH($V367,Activos!$U$6:$U$1015,0)),ISERROR(MATCH($V367,$U$5:$U366,0))),$V367,"")</f>
        <v/>
      </c>
      <c r="V367" s="48" t="str">
        <f t="shared" si="23"/>
        <v/>
      </c>
      <c r="W367" s="48" t="b">
        <f>IF(OR(COUNTBLANK($E367),COUNTBLANK($V367)),FALSE,IF(ISERROR(MATCH($V367,Activos!$U$6:$U$1015,0)),FALSE,IF(ISERROR(MATCH(INDEX(Activos!$C$6:$C$1015,MATCH($V367,Activos!$U$6:$U$1015,0)),$AH$22:$AH$25,0)),ISERROR(MATCH($E367,$AH$26:$AH$31,0)),ISERROR(MATCH($E367,$AH$22:$AH$25,0)))))</f>
        <v>0</v>
      </c>
      <c r="X367" s="48" t="b">
        <f>IF(OR(COUNTBLANK($E367),COUNTBLANK($V367)),FALSE,IF(ISERROR(MATCH($V367,V$5:$V366,0)),FALSE,IF(ISERROR(MATCH(INDEX($E$6:$E$1015,MATCH($V367,$V$6:$V$1015,0)),$AH$22:$AH$25,0)),ISERROR(MATCH($E367,$AH$26:$AH$31,0)),ISERROR(MATCH($E367,$AH$22:$AH$25,0)))))</f>
        <v>0</v>
      </c>
      <c r="Y367" s="48" t="b">
        <f t="shared" si="24"/>
        <v>0</v>
      </c>
    </row>
    <row r="368" spans="2:25" ht="15.95" customHeight="1" x14ac:dyDescent="0.2">
      <c r="B368" s="255"/>
      <c r="C368" s="53"/>
      <c r="D368" s="86"/>
      <c r="E368" s="42" t="str">
        <f>IF(COUNTBLANK($V368),"",IF($U368&lt;&gt;"","Ingresar Categoria!",IFERROR(INDEX(Activos!$C$6:$C$1015,MATCH($V368,Activos!$U$6:$U$1015,0)),IFERROR(INDEX($E$5:$E367,MATCH($V368,$U$5:$U367,0)),""))))</f>
        <v/>
      </c>
      <c r="F368" s="52"/>
      <c r="G368" s="51"/>
      <c r="H368" s="44"/>
      <c r="I368" s="53"/>
      <c r="J368" s="46"/>
      <c r="K368" s="46"/>
      <c r="L368" s="54"/>
      <c r="M368" s="54"/>
      <c r="N368" s="306" t="str">
        <f>IF(COUNTBLANK($V368),"",IFERROR(INDEX(Activos!$E$6:$E$1015,MATCH($V368,Activos!$U$6:$U$1015,0)),IFERROR(INDEX($N$5:$N367,MATCH($V368,$U$5:$U367,0)),"")))</f>
        <v/>
      </c>
      <c r="O368" s="256"/>
      <c r="P368" s="251"/>
      <c r="Q368" s="55">
        <v>0</v>
      </c>
      <c r="R368" s="48" t="b">
        <f>IF(COUNTBLANK($V368),FALSE,OR(IFERROR(MATCH(INDEX(Activos!$C$6:$C$1015,MATCH($V368,Activos!$U$6:$U$1015,0)),$AH$22:$AH$25,0),FALSE),IFERROR(MATCH(INDEX($E$5:$E367,MATCH($V368,$V$5:$V367,0)),$AH$22:$AH$25,0),FALSE)))</f>
        <v>0</v>
      </c>
      <c r="S368" s="48" t="b">
        <f>OR(IFERROR(MATCH($V368,Activos!$U$6:$U$1015,0),FALSE),IFERROR(MATCH($V368,$V$5:$V367,0),FALSE))</f>
        <v>1</v>
      </c>
      <c r="T368" s="48" t="str">
        <f t="shared" si="22"/>
        <v/>
      </c>
      <c r="U368" s="48" t="str">
        <f>IF(AND(ISERROR(MATCH($V368,Activos!$U$6:$U$1015,0)),ISERROR(MATCH($V368,$U$5:$U367,0))),$V368,"")</f>
        <v/>
      </c>
      <c r="V368" s="48" t="str">
        <f t="shared" si="23"/>
        <v/>
      </c>
      <c r="W368" s="48" t="b">
        <f>IF(OR(COUNTBLANK($E368),COUNTBLANK($V368)),FALSE,IF(ISERROR(MATCH($V368,Activos!$U$6:$U$1015,0)),FALSE,IF(ISERROR(MATCH(INDEX(Activos!$C$6:$C$1015,MATCH($V368,Activos!$U$6:$U$1015,0)),$AH$22:$AH$25,0)),ISERROR(MATCH($E368,$AH$26:$AH$31,0)),ISERROR(MATCH($E368,$AH$22:$AH$25,0)))))</f>
        <v>0</v>
      </c>
      <c r="X368" s="48" t="b">
        <f>IF(OR(COUNTBLANK($E368),COUNTBLANK($V368)),FALSE,IF(ISERROR(MATCH($V368,V$5:$V367,0)),FALSE,IF(ISERROR(MATCH(INDEX($E$6:$E$1015,MATCH($V368,$V$6:$V$1015,0)),$AH$22:$AH$25,0)),ISERROR(MATCH($E368,$AH$26:$AH$31,0)),ISERROR(MATCH($E368,$AH$22:$AH$25,0)))))</f>
        <v>0</v>
      </c>
      <c r="Y368" s="48" t="b">
        <f t="shared" si="24"/>
        <v>0</v>
      </c>
    </row>
    <row r="369" spans="2:25" ht="15.95" customHeight="1" x14ac:dyDescent="0.2">
      <c r="B369" s="255"/>
      <c r="C369" s="53"/>
      <c r="D369" s="86"/>
      <c r="E369" s="42" t="str">
        <f>IF(COUNTBLANK($V369),"",IF($U369&lt;&gt;"","Ingresar Categoria!",IFERROR(INDEX(Activos!$C$6:$C$1015,MATCH($V369,Activos!$U$6:$U$1015,0)),IFERROR(INDEX($E$5:$E368,MATCH($V369,$U$5:$U368,0)),""))))</f>
        <v/>
      </c>
      <c r="F369" s="52"/>
      <c r="G369" s="51"/>
      <c r="H369" s="44"/>
      <c r="I369" s="53"/>
      <c r="J369" s="46"/>
      <c r="K369" s="46"/>
      <c r="L369" s="54"/>
      <c r="M369" s="54"/>
      <c r="N369" s="306" t="str">
        <f>IF(COUNTBLANK($V369),"",IFERROR(INDEX(Activos!$E$6:$E$1015,MATCH($V369,Activos!$U$6:$U$1015,0)),IFERROR(INDEX($N$5:$N368,MATCH($V369,$U$5:$U368,0)),"")))</f>
        <v/>
      </c>
      <c r="O369" s="256"/>
      <c r="P369" s="251"/>
      <c r="Q369" s="55">
        <v>0</v>
      </c>
      <c r="R369" s="48" t="b">
        <f>IF(COUNTBLANK($V369),FALSE,OR(IFERROR(MATCH(INDEX(Activos!$C$6:$C$1015,MATCH($V369,Activos!$U$6:$U$1015,0)),$AH$22:$AH$25,0),FALSE),IFERROR(MATCH(INDEX($E$5:$E368,MATCH($V369,$V$5:$V368,0)),$AH$22:$AH$25,0),FALSE)))</f>
        <v>0</v>
      </c>
      <c r="S369" s="48" t="b">
        <f>OR(IFERROR(MATCH($V369,Activos!$U$6:$U$1015,0),FALSE),IFERROR(MATCH($V369,$V$5:$V368,0),FALSE))</f>
        <v>1</v>
      </c>
      <c r="T369" s="48" t="str">
        <f t="shared" si="22"/>
        <v/>
      </c>
      <c r="U369" s="48" t="str">
        <f>IF(AND(ISERROR(MATCH($V369,Activos!$U$6:$U$1015,0)),ISERROR(MATCH($V369,$U$5:$U368,0))),$V369,"")</f>
        <v/>
      </c>
      <c r="V369" s="48" t="str">
        <f t="shared" si="23"/>
        <v/>
      </c>
      <c r="W369" s="48" t="b">
        <f>IF(OR(COUNTBLANK($E369),COUNTBLANK($V369)),FALSE,IF(ISERROR(MATCH($V369,Activos!$U$6:$U$1015,0)),FALSE,IF(ISERROR(MATCH(INDEX(Activos!$C$6:$C$1015,MATCH($V369,Activos!$U$6:$U$1015,0)),$AH$22:$AH$25,0)),ISERROR(MATCH($E369,$AH$26:$AH$31,0)),ISERROR(MATCH($E369,$AH$22:$AH$25,0)))))</f>
        <v>0</v>
      </c>
      <c r="X369" s="48" t="b">
        <f>IF(OR(COUNTBLANK($E369),COUNTBLANK($V369)),FALSE,IF(ISERROR(MATCH($V369,V$5:$V368,0)),FALSE,IF(ISERROR(MATCH(INDEX($E$6:$E$1015,MATCH($V369,$V$6:$V$1015,0)),$AH$22:$AH$25,0)),ISERROR(MATCH($E369,$AH$26:$AH$31,0)),ISERROR(MATCH($E369,$AH$22:$AH$25,0)))))</f>
        <v>0</v>
      </c>
      <c r="Y369" s="48" t="b">
        <f t="shared" si="24"/>
        <v>0</v>
      </c>
    </row>
    <row r="370" spans="2:25" ht="15.95" customHeight="1" x14ac:dyDescent="0.2">
      <c r="B370" s="255"/>
      <c r="C370" s="53"/>
      <c r="D370" s="86"/>
      <c r="E370" s="42" t="str">
        <f>IF(COUNTBLANK($V370),"",IF($U370&lt;&gt;"","Ingresar Categoria!",IFERROR(INDEX(Activos!$C$6:$C$1015,MATCH($V370,Activos!$U$6:$U$1015,0)),IFERROR(INDEX($E$5:$E369,MATCH($V370,$U$5:$U369,0)),""))))</f>
        <v/>
      </c>
      <c r="F370" s="52"/>
      <c r="G370" s="51"/>
      <c r="H370" s="44"/>
      <c r="I370" s="53"/>
      <c r="J370" s="46"/>
      <c r="K370" s="46"/>
      <c r="L370" s="54"/>
      <c r="M370" s="54"/>
      <c r="N370" s="306" t="str">
        <f>IF(COUNTBLANK($V370),"",IFERROR(INDEX(Activos!$E$6:$E$1015,MATCH($V370,Activos!$U$6:$U$1015,0)),IFERROR(INDEX($N$5:$N369,MATCH($V370,$U$5:$U369,0)),"")))</f>
        <v/>
      </c>
      <c r="O370" s="256"/>
      <c r="P370" s="251"/>
      <c r="Q370" s="55">
        <v>0</v>
      </c>
      <c r="R370" s="48" t="b">
        <f>IF(COUNTBLANK($V370),FALSE,OR(IFERROR(MATCH(INDEX(Activos!$C$6:$C$1015,MATCH($V370,Activos!$U$6:$U$1015,0)),$AH$22:$AH$25,0),FALSE),IFERROR(MATCH(INDEX($E$5:$E369,MATCH($V370,$V$5:$V369,0)),$AH$22:$AH$25,0),FALSE)))</f>
        <v>0</v>
      </c>
      <c r="S370" s="48" t="b">
        <f>OR(IFERROR(MATCH($V370,Activos!$U$6:$U$1015,0),FALSE),IFERROR(MATCH($V370,$V$5:$V369,0),FALSE))</f>
        <v>1</v>
      </c>
      <c r="T370" s="48" t="str">
        <f t="shared" si="22"/>
        <v/>
      </c>
      <c r="U370" s="48" t="str">
        <f>IF(AND(ISERROR(MATCH($V370,Activos!$U$6:$U$1015,0)),ISERROR(MATCH($V370,$U$5:$U369,0))),$V370,"")</f>
        <v/>
      </c>
      <c r="V370" s="48" t="str">
        <f t="shared" si="23"/>
        <v/>
      </c>
      <c r="W370" s="48" t="b">
        <f>IF(OR(COUNTBLANK($E370),COUNTBLANK($V370)),FALSE,IF(ISERROR(MATCH($V370,Activos!$U$6:$U$1015,0)),FALSE,IF(ISERROR(MATCH(INDEX(Activos!$C$6:$C$1015,MATCH($V370,Activos!$U$6:$U$1015,0)),$AH$22:$AH$25,0)),ISERROR(MATCH($E370,$AH$26:$AH$31,0)),ISERROR(MATCH($E370,$AH$22:$AH$25,0)))))</f>
        <v>0</v>
      </c>
      <c r="X370" s="48" t="b">
        <f>IF(OR(COUNTBLANK($E370),COUNTBLANK($V370)),FALSE,IF(ISERROR(MATCH($V370,V$5:$V369,0)),FALSE,IF(ISERROR(MATCH(INDEX($E$6:$E$1015,MATCH($V370,$V$6:$V$1015,0)),$AH$22:$AH$25,0)),ISERROR(MATCH($E370,$AH$26:$AH$31,0)),ISERROR(MATCH($E370,$AH$22:$AH$25,0)))))</f>
        <v>0</v>
      </c>
      <c r="Y370" s="48" t="b">
        <f t="shared" si="24"/>
        <v>0</v>
      </c>
    </row>
    <row r="371" spans="2:25" ht="15.95" customHeight="1" x14ac:dyDescent="0.2">
      <c r="B371" s="255"/>
      <c r="C371" s="53"/>
      <c r="D371" s="86"/>
      <c r="E371" s="42" t="str">
        <f>IF(COUNTBLANK($V371),"",IF($U371&lt;&gt;"","Ingresar Categoria!",IFERROR(INDEX(Activos!$C$6:$C$1015,MATCH($V371,Activos!$U$6:$U$1015,0)),IFERROR(INDEX($E$5:$E370,MATCH($V371,$U$5:$U370,0)),""))))</f>
        <v/>
      </c>
      <c r="F371" s="52"/>
      <c r="G371" s="51"/>
      <c r="H371" s="44"/>
      <c r="I371" s="53"/>
      <c r="J371" s="46"/>
      <c r="K371" s="46"/>
      <c r="L371" s="54"/>
      <c r="M371" s="54"/>
      <c r="N371" s="306" t="str">
        <f>IF(COUNTBLANK($V371),"",IFERROR(INDEX(Activos!$E$6:$E$1015,MATCH($V371,Activos!$U$6:$U$1015,0)),IFERROR(INDEX($N$5:$N370,MATCH($V371,$U$5:$U370,0)),"")))</f>
        <v/>
      </c>
      <c r="O371" s="256"/>
      <c r="P371" s="251"/>
      <c r="Q371" s="55">
        <v>0</v>
      </c>
      <c r="R371" s="48" t="b">
        <f>IF(COUNTBLANK($V371),FALSE,OR(IFERROR(MATCH(INDEX(Activos!$C$6:$C$1015,MATCH($V371,Activos!$U$6:$U$1015,0)),$AH$22:$AH$25,0),FALSE),IFERROR(MATCH(INDEX($E$5:$E370,MATCH($V371,$V$5:$V370,0)),$AH$22:$AH$25,0),FALSE)))</f>
        <v>0</v>
      </c>
      <c r="S371" s="48" t="b">
        <f>OR(IFERROR(MATCH($V371,Activos!$U$6:$U$1015,0),FALSE),IFERROR(MATCH($V371,$V$5:$V370,0),FALSE))</f>
        <v>1</v>
      </c>
      <c r="T371" s="48" t="str">
        <f t="shared" si="22"/>
        <v/>
      </c>
      <c r="U371" s="48" t="str">
        <f>IF(AND(ISERROR(MATCH($V371,Activos!$U$6:$U$1015,0)),ISERROR(MATCH($V371,$U$5:$U370,0))),$V371,"")</f>
        <v/>
      </c>
      <c r="V371" s="48" t="str">
        <f t="shared" si="23"/>
        <v/>
      </c>
      <c r="W371" s="48" t="b">
        <f>IF(OR(COUNTBLANK($E371),COUNTBLANK($V371)),FALSE,IF(ISERROR(MATCH($V371,Activos!$U$6:$U$1015,0)),FALSE,IF(ISERROR(MATCH(INDEX(Activos!$C$6:$C$1015,MATCH($V371,Activos!$U$6:$U$1015,0)),$AH$22:$AH$25,0)),ISERROR(MATCH($E371,$AH$26:$AH$31,0)),ISERROR(MATCH($E371,$AH$22:$AH$25,0)))))</f>
        <v>0</v>
      </c>
      <c r="X371" s="48" t="b">
        <f>IF(OR(COUNTBLANK($E371),COUNTBLANK($V371)),FALSE,IF(ISERROR(MATCH($V371,V$5:$V370,0)),FALSE,IF(ISERROR(MATCH(INDEX($E$6:$E$1015,MATCH($V371,$V$6:$V$1015,0)),$AH$22:$AH$25,0)),ISERROR(MATCH($E371,$AH$26:$AH$31,0)),ISERROR(MATCH($E371,$AH$22:$AH$25,0)))))</f>
        <v>0</v>
      </c>
      <c r="Y371" s="48" t="b">
        <f t="shared" si="24"/>
        <v>0</v>
      </c>
    </row>
    <row r="372" spans="2:25" ht="15.95" customHeight="1" x14ac:dyDescent="0.2">
      <c r="B372" s="255"/>
      <c r="C372" s="53"/>
      <c r="D372" s="86"/>
      <c r="E372" s="42" t="str">
        <f>IF(COUNTBLANK($V372),"",IF($U372&lt;&gt;"","Ingresar Categoria!",IFERROR(INDEX(Activos!$C$6:$C$1015,MATCH($V372,Activos!$U$6:$U$1015,0)),IFERROR(INDEX($E$5:$E371,MATCH($V372,$U$5:$U371,0)),""))))</f>
        <v/>
      </c>
      <c r="F372" s="52"/>
      <c r="G372" s="51"/>
      <c r="H372" s="44"/>
      <c r="I372" s="53"/>
      <c r="J372" s="46"/>
      <c r="K372" s="46"/>
      <c r="L372" s="54"/>
      <c r="M372" s="54"/>
      <c r="N372" s="306" t="str">
        <f>IF(COUNTBLANK($V372),"",IFERROR(INDEX(Activos!$E$6:$E$1015,MATCH($V372,Activos!$U$6:$U$1015,0)),IFERROR(INDEX($N$5:$N371,MATCH($V372,$U$5:$U371,0)),"")))</f>
        <v/>
      </c>
      <c r="O372" s="256"/>
      <c r="P372" s="251"/>
      <c r="Q372" s="55">
        <v>0</v>
      </c>
      <c r="R372" s="48" t="b">
        <f>IF(COUNTBLANK($V372),FALSE,OR(IFERROR(MATCH(INDEX(Activos!$C$6:$C$1015,MATCH($V372,Activos!$U$6:$U$1015,0)),$AH$22:$AH$25,0),FALSE),IFERROR(MATCH(INDEX($E$5:$E371,MATCH($V372,$V$5:$V371,0)),$AH$22:$AH$25,0),FALSE)))</f>
        <v>0</v>
      </c>
      <c r="S372" s="48" t="b">
        <f>OR(IFERROR(MATCH($V372,Activos!$U$6:$U$1015,0),FALSE),IFERROR(MATCH($V372,$V$5:$V371,0),FALSE))</f>
        <v>1</v>
      </c>
      <c r="T372" s="48" t="str">
        <f t="shared" si="22"/>
        <v/>
      </c>
      <c r="U372" s="48" t="str">
        <f>IF(AND(ISERROR(MATCH($V372,Activos!$U$6:$U$1015,0)),ISERROR(MATCH($V372,$U$5:$U371,0))),$V372,"")</f>
        <v/>
      </c>
      <c r="V372" s="48" t="str">
        <f t="shared" si="23"/>
        <v/>
      </c>
      <c r="W372" s="48" t="b">
        <f>IF(OR(COUNTBLANK($E372),COUNTBLANK($V372)),FALSE,IF(ISERROR(MATCH($V372,Activos!$U$6:$U$1015,0)),FALSE,IF(ISERROR(MATCH(INDEX(Activos!$C$6:$C$1015,MATCH($V372,Activos!$U$6:$U$1015,0)),$AH$22:$AH$25,0)),ISERROR(MATCH($E372,$AH$26:$AH$31,0)),ISERROR(MATCH($E372,$AH$22:$AH$25,0)))))</f>
        <v>0</v>
      </c>
      <c r="X372" s="48" t="b">
        <f>IF(OR(COUNTBLANK($E372),COUNTBLANK($V372)),FALSE,IF(ISERROR(MATCH($V372,V$5:$V371,0)),FALSE,IF(ISERROR(MATCH(INDEX($E$6:$E$1015,MATCH($V372,$V$6:$V$1015,0)),$AH$22:$AH$25,0)),ISERROR(MATCH($E372,$AH$26:$AH$31,0)),ISERROR(MATCH($E372,$AH$22:$AH$25,0)))))</f>
        <v>0</v>
      </c>
      <c r="Y372" s="48" t="b">
        <f t="shared" si="24"/>
        <v>0</v>
      </c>
    </row>
    <row r="373" spans="2:25" ht="15.95" customHeight="1" x14ac:dyDescent="0.2">
      <c r="B373" s="255"/>
      <c r="C373" s="53"/>
      <c r="D373" s="86"/>
      <c r="E373" s="42" t="str">
        <f>IF(COUNTBLANK($V373),"",IF($U373&lt;&gt;"","Ingresar Categoria!",IFERROR(INDEX(Activos!$C$6:$C$1015,MATCH($V373,Activos!$U$6:$U$1015,0)),IFERROR(INDEX($E$5:$E372,MATCH($V373,$U$5:$U372,0)),""))))</f>
        <v/>
      </c>
      <c r="F373" s="52"/>
      <c r="G373" s="51"/>
      <c r="H373" s="44"/>
      <c r="I373" s="53"/>
      <c r="J373" s="46"/>
      <c r="K373" s="46"/>
      <c r="L373" s="54"/>
      <c r="M373" s="54"/>
      <c r="N373" s="306" t="str">
        <f>IF(COUNTBLANK($V373),"",IFERROR(INDEX(Activos!$E$6:$E$1015,MATCH($V373,Activos!$U$6:$U$1015,0)),IFERROR(INDEX($N$5:$N372,MATCH($V373,$U$5:$U372,0)),"")))</f>
        <v/>
      </c>
      <c r="O373" s="256"/>
      <c r="P373" s="251"/>
      <c r="Q373" s="55">
        <v>0</v>
      </c>
      <c r="R373" s="48" t="b">
        <f>IF(COUNTBLANK($V373),FALSE,OR(IFERROR(MATCH(INDEX(Activos!$C$6:$C$1015,MATCH($V373,Activos!$U$6:$U$1015,0)),$AH$22:$AH$25,0),FALSE),IFERROR(MATCH(INDEX($E$5:$E372,MATCH($V373,$V$5:$V372,0)),$AH$22:$AH$25,0),FALSE)))</f>
        <v>0</v>
      </c>
      <c r="S373" s="48" t="b">
        <f>OR(IFERROR(MATCH($V373,Activos!$U$6:$U$1015,0),FALSE),IFERROR(MATCH($V373,$V$5:$V372,0),FALSE))</f>
        <v>1</v>
      </c>
      <c r="T373" s="48" t="str">
        <f t="shared" si="22"/>
        <v/>
      </c>
      <c r="U373" s="48" t="str">
        <f>IF(AND(ISERROR(MATCH($V373,Activos!$U$6:$U$1015,0)),ISERROR(MATCH($V373,$U$5:$U372,0))),$V373,"")</f>
        <v/>
      </c>
      <c r="V373" s="48" t="str">
        <f t="shared" si="23"/>
        <v/>
      </c>
      <c r="W373" s="48" t="b">
        <f>IF(OR(COUNTBLANK($E373),COUNTBLANK($V373)),FALSE,IF(ISERROR(MATCH($V373,Activos!$U$6:$U$1015,0)),FALSE,IF(ISERROR(MATCH(INDEX(Activos!$C$6:$C$1015,MATCH($V373,Activos!$U$6:$U$1015,0)),$AH$22:$AH$25,0)),ISERROR(MATCH($E373,$AH$26:$AH$31,0)),ISERROR(MATCH($E373,$AH$22:$AH$25,0)))))</f>
        <v>0</v>
      </c>
      <c r="X373" s="48" t="b">
        <f>IF(OR(COUNTBLANK($E373),COUNTBLANK($V373)),FALSE,IF(ISERROR(MATCH($V373,V$5:$V372,0)),FALSE,IF(ISERROR(MATCH(INDEX($E$6:$E$1015,MATCH($V373,$V$6:$V$1015,0)),$AH$22:$AH$25,0)),ISERROR(MATCH($E373,$AH$26:$AH$31,0)),ISERROR(MATCH($E373,$AH$22:$AH$25,0)))))</f>
        <v>0</v>
      </c>
      <c r="Y373" s="48" t="b">
        <f t="shared" si="24"/>
        <v>0</v>
      </c>
    </row>
    <row r="374" spans="2:25" ht="15.95" customHeight="1" x14ac:dyDescent="0.2">
      <c r="B374" s="255"/>
      <c r="C374" s="53"/>
      <c r="D374" s="86"/>
      <c r="E374" s="42" t="str">
        <f>IF(COUNTBLANK($V374),"",IF($U374&lt;&gt;"","Ingresar Categoria!",IFERROR(INDEX(Activos!$C$6:$C$1015,MATCH($V374,Activos!$U$6:$U$1015,0)),IFERROR(INDEX($E$5:$E373,MATCH($V374,$U$5:$U373,0)),""))))</f>
        <v/>
      </c>
      <c r="F374" s="52"/>
      <c r="G374" s="51"/>
      <c r="H374" s="44"/>
      <c r="I374" s="53"/>
      <c r="J374" s="46"/>
      <c r="K374" s="46"/>
      <c r="L374" s="54"/>
      <c r="M374" s="54"/>
      <c r="N374" s="306" t="str">
        <f>IF(COUNTBLANK($V374),"",IFERROR(INDEX(Activos!$E$6:$E$1015,MATCH($V374,Activos!$U$6:$U$1015,0)),IFERROR(INDEX($N$5:$N373,MATCH($V374,$U$5:$U373,0)),"")))</f>
        <v/>
      </c>
      <c r="O374" s="256"/>
      <c r="P374" s="251"/>
      <c r="Q374" s="55">
        <v>0</v>
      </c>
      <c r="R374" s="48" t="b">
        <f>IF(COUNTBLANK($V374),FALSE,OR(IFERROR(MATCH(INDEX(Activos!$C$6:$C$1015,MATCH($V374,Activos!$U$6:$U$1015,0)),$AH$22:$AH$25,0),FALSE),IFERROR(MATCH(INDEX($E$5:$E373,MATCH($V374,$V$5:$V373,0)),$AH$22:$AH$25,0),FALSE)))</f>
        <v>0</v>
      </c>
      <c r="S374" s="48" t="b">
        <f>OR(IFERROR(MATCH($V374,Activos!$U$6:$U$1015,0),FALSE),IFERROR(MATCH($V374,$V$5:$V373,0),FALSE))</f>
        <v>1</v>
      </c>
      <c r="T374" s="48" t="str">
        <f t="shared" si="22"/>
        <v/>
      </c>
      <c r="U374" s="48" t="str">
        <f>IF(AND(ISERROR(MATCH($V374,Activos!$U$6:$U$1015,0)),ISERROR(MATCH($V374,$U$5:$U373,0))),$V374,"")</f>
        <v/>
      </c>
      <c r="V374" s="48" t="str">
        <f t="shared" si="23"/>
        <v/>
      </c>
      <c r="W374" s="48" t="b">
        <f>IF(OR(COUNTBLANK($E374),COUNTBLANK($V374)),FALSE,IF(ISERROR(MATCH($V374,Activos!$U$6:$U$1015,0)),FALSE,IF(ISERROR(MATCH(INDEX(Activos!$C$6:$C$1015,MATCH($V374,Activos!$U$6:$U$1015,0)),$AH$22:$AH$25,0)),ISERROR(MATCH($E374,$AH$26:$AH$31,0)),ISERROR(MATCH($E374,$AH$22:$AH$25,0)))))</f>
        <v>0</v>
      </c>
      <c r="X374" s="48" t="b">
        <f>IF(OR(COUNTBLANK($E374),COUNTBLANK($V374)),FALSE,IF(ISERROR(MATCH($V374,V$5:$V373,0)),FALSE,IF(ISERROR(MATCH(INDEX($E$6:$E$1015,MATCH($V374,$V$6:$V$1015,0)),$AH$22:$AH$25,0)),ISERROR(MATCH($E374,$AH$26:$AH$31,0)),ISERROR(MATCH($E374,$AH$22:$AH$25,0)))))</f>
        <v>0</v>
      </c>
      <c r="Y374" s="48" t="b">
        <f t="shared" si="24"/>
        <v>0</v>
      </c>
    </row>
    <row r="375" spans="2:25" ht="15.95" customHeight="1" x14ac:dyDescent="0.2">
      <c r="B375" s="255"/>
      <c r="C375" s="53"/>
      <c r="D375" s="86"/>
      <c r="E375" s="42" t="str">
        <f>IF(COUNTBLANK($V375),"",IF($U375&lt;&gt;"","Ingresar Categoria!",IFERROR(INDEX(Activos!$C$6:$C$1015,MATCH($V375,Activos!$U$6:$U$1015,0)),IFERROR(INDEX($E$5:$E374,MATCH($V375,$U$5:$U374,0)),""))))</f>
        <v/>
      </c>
      <c r="F375" s="52"/>
      <c r="G375" s="51"/>
      <c r="H375" s="44"/>
      <c r="I375" s="53"/>
      <c r="J375" s="46"/>
      <c r="K375" s="46"/>
      <c r="L375" s="54"/>
      <c r="M375" s="54"/>
      <c r="N375" s="306" t="str">
        <f>IF(COUNTBLANK($V375),"",IFERROR(INDEX(Activos!$E$6:$E$1015,MATCH($V375,Activos!$U$6:$U$1015,0)),IFERROR(INDEX($N$5:$N374,MATCH($V375,$U$5:$U374,0)),"")))</f>
        <v/>
      </c>
      <c r="O375" s="256"/>
      <c r="P375" s="251"/>
      <c r="Q375" s="55">
        <v>0</v>
      </c>
      <c r="R375" s="48" t="b">
        <f>IF(COUNTBLANK($V375),FALSE,OR(IFERROR(MATCH(INDEX(Activos!$C$6:$C$1015,MATCH($V375,Activos!$U$6:$U$1015,0)),$AH$22:$AH$25,0),FALSE),IFERROR(MATCH(INDEX($E$5:$E374,MATCH($V375,$V$5:$V374,0)),$AH$22:$AH$25,0),FALSE)))</f>
        <v>0</v>
      </c>
      <c r="S375" s="48" t="b">
        <f>OR(IFERROR(MATCH($V375,Activos!$U$6:$U$1015,0),FALSE),IFERROR(MATCH($V375,$V$5:$V374,0),FALSE))</f>
        <v>1</v>
      </c>
      <c r="T375" s="48" t="str">
        <f t="shared" si="22"/>
        <v/>
      </c>
      <c r="U375" s="48" t="str">
        <f>IF(AND(ISERROR(MATCH($V375,Activos!$U$6:$U$1015,0)),ISERROR(MATCH($V375,$U$5:$U374,0))),$V375,"")</f>
        <v/>
      </c>
      <c r="V375" s="48" t="str">
        <f t="shared" si="23"/>
        <v/>
      </c>
      <c r="W375" s="48" t="b">
        <f>IF(OR(COUNTBLANK($E375),COUNTBLANK($V375)),FALSE,IF(ISERROR(MATCH($V375,Activos!$U$6:$U$1015,0)),FALSE,IF(ISERROR(MATCH(INDEX(Activos!$C$6:$C$1015,MATCH($V375,Activos!$U$6:$U$1015,0)),$AH$22:$AH$25,0)),ISERROR(MATCH($E375,$AH$26:$AH$31,0)),ISERROR(MATCH($E375,$AH$22:$AH$25,0)))))</f>
        <v>0</v>
      </c>
      <c r="X375" s="48" t="b">
        <f>IF(OR(COUNTBLANK($E375),COUNTBLANK($V375)),FALSE,IF(ISERROR(MATCH($V375,V$5:$V374,0)),FALSE,IF(ISERROR(MATCH(INDEX($E$6:$E$1015,MATCH($V375,$V$6:$V$1015,0)),$AH$22:$AH$25,0)),ISERROR(MATCH($E375,$AH$26:$AH$31,0)),ISERROR(MATCH($E375,$AH$22:$AH$25,0)))))</f>
        <v>0</v>
      </c>
      <c r="Y375" s="48" t="b">
        <f t="shared" si="24"/>
        <v>0</v>
      </c>
    </row>
    <row r="376" spans="2:25" ht="15.95" customHeight="1" x14ac:dyDescent="0.2">
      <c r="B376" s="255"/>
      <c r="C376" s="53"/>
      <c r="D376" s="86"/>
      <c r="E376" s="42" t="str">
        <f>IF(COUNTBLANK($V376),"",IF($U376&lt;&gt;"","Ingresar Categoria!",IFERROR(INDEX(Activos!$C$6:$C$1015,MATCH($V376,Activos!$U$6:$U$1015,0)),IFERROR(INDEX($E$5:$E375,MATCH($V376,$U$5:$U375,0)),""))))</f>
        <v/>
      </c>
      <c r="F376" s="52"/>
      <c r="G376" s="51"/>
      <c r="H376" s="44"/>
      <c r="I376" s="53"/>
      <c r="J376" s="46"/>
      <c r="K376" s="46"/>
      <c r="L376" s="54"/>
      <c r="M376" s="54"/>
      <c r="N376" s="306" t="str">
        <f>IF(COUNTBLANK($V376),"",IFERROR(INDEX(Activos!$E$6:$E$1015,MATCH($V376,Activos!$U$6:$U$1015,0)),IFERROR(INDEX($N$5:$N375,MATCH($V376,$U$5:$U375,0)),"")))</f>
        <v/>
      </c>
      <c r="O376" s="256"/>
      <c r="P376" s="251"/>
      <c r="Q376" s="55">
        <v>0</v>
      </c>
      <c r="R376" s="48" t="b">
        <f>IF(COUNTBLANK($V376),FALSE,OR(IFERROR(MATCH(INDEX(Activos!$C$6:$C$1015,MATCH($V376,Activos!$U$6:$U$1015,0)),$AH$22:$AH$25,0),FALSE),IFERROR(MATCH(INDEX($E$5:$E375,MATCH($V376,$V$5:$V375,0)),$AH$22:$AH$25,0),FALSE)))</f>
        <v>0</v>
      </c>
      <c r="S376" s="48" t="b">
        <f>OR(IFERROR(MATCH($V376,Activos!$U$6:$U$1015,0),FALSE),IFERROR(MATCH($V376,$V$5:$V375,0),FALSE))</f>
        <v>1</v>
      </c>
      <c r="T376" s="48" t="str">
        <f t="shared" si="22"/>
        <v/>
      </c>
      <c r="U376" s="48" t="str">
        <f>IF(AND(ISERROR(MATCH($V376,Activos!$U$6:$U$1015,0)),ISERROR(MATCH($V376,$U$5:$U375,0))),$V376,"")</f>
        <v/>
      </c>
      <c r="V376" s="48" t="str">
        <f t="shared" si="23"/>
        <v/>
      </c>
      <c r="W376" s="48" t="b">
        <f>IF(OR(COUNTBLANK($E376),COUNTBLANK($V376)),FALSE,IF(ISERROR(MATCH($V376,Activos!$U$6:$U$1015,0)),FALSE,IF(ISERROR(MATCH(INDEX(Activos!$C$6:$C$1015,MATCH($V376,Activos!$U$6:$U$1015,0)),$AH$22:$AH$25,0)),ISERROR(MATCH($E376,$AH$26:$AH$31,0)),ISERROR(MATCH($E376,$AH$22:$AH$25,0)))))</f>
        <v>0</v>
      </c>
      <c r="X376" s="48" t="b">
        <f>IF(OR(COUNTBLANK($E376),COUNTBLANK($V376)),FALSE,IF(ISERROR(MATCH($V376,V$5:$V375,0)),FALSE,IF(ISERROR(MATCH(INDEX($E$6:$E$1015,MATCH($V376,$V$6:$V$1015,0)),$AH$22:$AH$25,0)),ISERROR(MATCH($E376,$AH$26:$AH$31,0)),ISERROR(MATCH($E376,$AH$22:$AH$25,0)))))</f>
        <v>0</v>
      </c>
      <c r="Y376" s="48" t="b">
        <f t="shared" si="24"/>
        <v>0</v>
      </c>
    </row>
    <row r="377" spans="2:25" ht="15.95" customHeight="1" x14ac:dyDescent="0.2">
      <c r="B377" s="255"/>
      <c r="C377" s="53"/>
      <c r="D377" s="86"/>
      <c r="E377" s="42" t="str">
        <f>IF(COUNTBLANK($V377),"",IF($U377&lt;&gt;"","Ingresar Categoria!",IFERROR(INDEX(Activos!$C$6:$C$1015,MATCH($V377,Activos!$U$6:$U$1015,0)),IFERROR(INDEX($E$5:$E376,MATCH($V377,$U$5:$U376,0)),""))))</f>
        <v/>
      </c>
      <c r="F377" s="52"/>
      <c r="G377" s="51"/>
      <c r="H377" s="44"/>
      <c r="I377" s="53"/>
      <c r="J377" s="46"/>
      <c r="K377" s="46"/>
      <c r="L377" s="54"/>
      <c r="M377" s="54"/>
      <c r="N377" s="306" t="str">
        <f>IF(COUNTBLANK($V377),"",IFERROR(INDEX(Activos!$E$6:$E$1015,MATCH($V377,Activos!$U$6:$U$1015,0)),IFERROR(INDEX($N$5:$N376,MATCH($V377,$U$5:$U376,0)),"")))</f>
        <v/>
      </c>
      <c r="O377" s="256"/>
      <c r="P377" s="251"/>
      <c r="Q377" s="55">
        <v>0</v>
      </c>
      <c r="R377" s="48" t="b">
        <f>IF(COUNTBLANK($V377),FALSE,OR(IFERROR(MATCH(INDEX(Activos!$C$6:$C$1015,MATCH($V377,Activos!$U$6:$U$1015,0)),$AH$22:$AH$25,0),FALSE),IFERROR(MATCH(INDEX($E$5:$E376,MATCH($V377,$V$5:$V376,0)),$AH$22:$AH$25,0),FALSE)))</f>
        <v>0</v>
      </c>
      <c r="S377" s="48" t="b">
        <f>OR(IFERROR(MATCH($V377,Activos!$U$6:$U$1015,0),FALSE),IFERROR(MATCH($V377,$V$5:$V376,0),FALSE))</f>
        <v>1</v>
      </c>
      <c r="T377" s="48" t="str">
        <f t="shared" si="22"/>
        <v/>
      </c>
      <c r="U377" s="48" t="str">
        <f>IF(AND(ISERROR(MATCH($V377,Activos!$U$6:$U$1015,0)),ISERROR(MATCH($V377,$U$5:$U376,0))),$V377,"")</f>
        <v/>
      </c>
      <c r="V377" s="48" t="str">
        <f t="shared" si="23"/>
        <v/>
      </c>
      <c r="W377" s="48" t="b">
        <f>IF(OR(COUNTBLANK($E377),COUNTBLANK($V377)),FALSE,IF(ISERROR(MATCH($V377,Activos!$U$6:$U$1015,0)),FALSE,IF(ISERROR(MATCH(INDEX(Activos!$C$6:$C$1015,MATCH($V377,Activos!$U$6:$U$1015,0)),$AH$22:$AH$25,0)),ISERROR(MATCH($E377,$AH$26:$AH$31,0)),ISERROR(MATCH($E377,$AH$22:$AH$25,0)))))</f>
        <v>0</v>
      </c>
      <c r="X377" s="48" t="b">
        <f>IF(OR(COUNTBLANK($E377),COUNTBLANK($V377)),FALSE,IF(ISERROR(MATCH($V377,V$5:$V376,0)),FALSE,IF(ISERROR(MATCH(INDEX($E$6:$E$1015,MATCH($V377,$V$6:$V$1015,0)),$AH$22:$AH$25,0)),ISERROR(MATCH($E377,$AH$26:$AH$31,0)),ISERROR(MATCH($E377,$AH$22:$AH$25,0)))))</f>
        <v>0</v>
      </c>
      <c r="Y377" s="48" t="b">
        <f t="shared" si="24"/>
        <v>0</v>
      </c>
    </row>
    <row r="378" spans="2:25" ht="15.95" customHeight="1" x14ac:dyDescent="0.2">
      <c r="B378" s="255"/>
      <c r="C378" s="53"/>
      <c r="D378" s="86"/>
      <c r="E378" s="42" t="str">
        <f>IF(COUNTBLANK($V378),"",IF($U378&lt;&gt;"","Ingresar Categoria!",IFERROR(INDEX(Activos!$C$6:$C$1015,MATCH($V378,Activos!$U$6:$U$1015,0)),IFERROR(INDEX($E$5:$E377,MATCH($V378,$U$5:$U377,0)),""))))</f>
        <v/>
      </c>
      <c r="F378" s="52"/>
      <c r="G378" s="51"/>
      <c r="H378" s="44"/>
      <c r="I378" s="53"/>
      <c r="J378" s="46"/>
      <c r="K378" s="46"/>
      <c r="L378" s="54"/>
      <c r="M378" s="54"/>
      <c r="N378" s="306" t="str">
        <f>IF(COUNTBLANK($V378),"",IFERROR(INDEX(Activos!$E$6:$E$1015,MATCH($V378,Activos!$U$6:$U$1015,0)),IFERROR(INDEX($N$5:$N377,MATCH($V378,$U$5:$U377,0)),"")))</f>
        <v/>
      </c>
      <c r="O378" s="256"/>
      <c r="P378" s="251"/>
      <c r="Q378" s="55">
        <v>0</v>
      </c>
      <c r="R378" s="48" t="b">
        <f>IF(COUNTBLANK($V378),FALSE,OR(IFERROR(MATCH(INDEX(Activos!$C$6:$C$1015,MATCH($V378,Activos!$U$6:$U$1015,0)),$AH$22:$AH$25,0),FALSE),IFERROR(MATCH(INDEX($E$5:$E377,MATCH($V378,$V$5:$V377,0)),$AH$22:$AH$25,0),FALSE)))</f>
        <v>0</v>
      </c>
      <c r="S378" s="48" t="b">
        <f>OR(IFERROR(MATCH($V378,Activos!$U$6:$U$1015,0),FALSE),IFERROR(MATCH($V378,$V$5:$V377,0),FALSE))</f>
        <v>1</v>
      </c>
      <c r="T378" s="48" t="str">
        <f t="shared" si="22"/>
        <v/>
      </c>
      <c r="U378" s="48" t="str">
        <f>IF(AND(ISERROR(MATCH($V378,Activos!$U$6:$U$1015,0)),ISERROR(MATCH($V378,$U$5:$U377,0))),$V378,"")</f>
        <v/>
      </c>
      <c r="V378" s="48" t="str">
        <f t="shared" si="23"/>
        <v/>
      </c>
      <c r="W378" s="48" t="b">
        <f>IF(OR(COUNTBLANK($E378),COUNTBLANK($V378)),FALSE,IF(ISERROR(MATCH($V378,Activos!$U$6:$U$1015,0)),FALSE,IF(ISERROR(MATCH(INDEX(Activos!$C$6:$C$1015,MATCH($V378,Activos!$U$6:$U$1015,0)),$AH$22:$AH$25,0)),ISERROR(MATCH($E378,$AH$26:$AH$31,0)),ISERROR(MATCH($E378,$AH$22:$AH$25,0)))))</f>
        <v>0</v>
      </c>
      <c r="X378" s="48" t="b">
        <f>IF(OR(COUNTBLANK($E378),COUNTBLANK($V378)),FALSE,IF(ISERROR(MATCH($V378,V$5:$V377,0)),FALSE,IF(ISERROR(MATCH(INDEX($E$6:$E$1015,MATCH($V378,$V$6:$V$1015,0)),$AH$22:$AH$25,0)),ISERROR(MATCH($E378,$AH$26:$AH$31,0)),ISERROR(MATCH($E378,$AH$22:$AH$25,0)))))</f>
        <v>0</v>
      </c>
      <c r="Y378" s="48" t="b">
        <f t="shared" si="24"/>
        <v>0</v>
      </c>
    </row>
    <row r="379" spans="2:25" ht="15.95" customHeight="1" x14ac:dyDescent="0.2">
      <c r="B379" s="255"/>
      <c r="C379" s="53"/>
      <c r="D379" s="86"/>
      <c r="E379" s="42" t="str">
        <f>IF(COUNTBLANK($V379),"",IF($U379&lt;&gt;"","Ingresar Categoria!",IFERROR(INDEX(Activos!$C$6:$C$1015,MATCH($V379,Activos!$U$6:$U$1015,0)),IFERROR(INDEX($E$5:$E378,MATCH($V379,$U$5:$U378,0)),""))))</f>
        <v/>
      </c>
      <c r="F379" s="52"/>
      <c r="G379" s="51"/>
      <c r="H379" s="44"/>
      <c r="I379" s="53"/>
      <c r="J379" s="46"/>
      <c r="K379" s="46"/>
      <c r="L379" s="54"/>
      <c r="M379" s="54"/>
      <c r="N379" s="306" t="str">
        <f>IF(COUNTBLANK($V379),"",IFERROR(INDEX(Activos!$E$6:$E$1015,MATCH($V379,Activos!$U$6:$U$1015,0)),IFERROR(INDEX($N$5:$N378,MATCH($V379,$U$5:$U378,0)),"")))</f>
        <v/>
      </c>
      <c r="O379" s="256"/>
      <c r="P379" s="251"/>
      <c r="Q379" s="55">
        <v>0</v>
      </c>
      <c r="R379" s="48" t="b">
        <f>IF(COUNTBLANK($V379),FALSE,OR(IFERROR(MATCH(INDEX(Activos!$C$6:$C$1015,MATCH($V379,Activos!$U$6:$U$1015,0)),$AH$22:$AH$25,0),FALSE),IFERROR(MATCH(INDEX($E$5:$E378,MATCH($V379,$V$5:$V378,0)),$AH$22:$AH$25,0),FALSE)))</f>
        <v>0</v>
      </c>
      <c r="S379" s="48" t="b">
        <f>OR(IFERROR(MATCH($V379,Activos!$U$6:$U$1015,0),FALSE),IFERROR(MATCH($V379,$V$5:$V378,0),FALSE))</f>
        <v>1</v>
      </c>
      <c r="T379" s="48" t="str">
        <f t="shared" si="22"/>
        <v/>
      </c>
      <c r="U379" s="48" t="str">
        <f>IF(AND(ISERROR(MATCH($V379,Activos!$U$6:$U$1015,0)),ISERROR(MATCH($V379,$U$5:$U378,0))),$V379,"")</f>
        <v/>
      </c>
      <c r="V379" s="48" t="str">
        <f t="shared" si="23"/>
        <v/>
      </c>
      <c r="W379" s="48" t="b">
        <f>IF(OR(COUNTBLANK($E379),COUNTBLANK($V379)),FALSE,IF(ISERROR(MATCH($V379,Activos!$U$6:$U$1015,0)),FALSE,IF(ISERROR(MATCH(INDEX(Activos!$C$6:$C$1015,MATCH($V379,Activos!$U$6:$U$1015,0)),$AH$22:$AH$25,0)),ISERROR(MATCH($E379,$AH$26:$AH$31,0)),ISERROR(MATCH($E379,$AH$22:$AH$25,0)))))</f>
        <v>0</v>
      </c>
      <c r="X379" s="48" t="b">
        <f>IF(OR(COUNTBLANK($E379),COUNTBLANK($V379)),FALSE,IF(ISERROR(MATCH($V379,V$5:$V378,0)),FALSE,IF(ISERROR(MATCH(INDEX($E$6:$E$1015,MATCH($V379,$V$6:$V$1015,0)),$AH$22:$AH$25,0)),ISERROR(MATCH($E379,$AH$26:$AH$31,0)),ISERROR(MATCH($E379,$AH$22:$AH$25,0)))))</f>
        <v>0</v>
      </c>
      <c r="Y379" s="48" t="b">
        <f t="shared" si="24"/>
        <v>0</v>
      </c>
    </row>
    <row r="380" spans="2:25" ht="15.95" customHeight="1" x14ac:dyDescent="0.2">
      <c r="B380" s="255"/>
      <c r="C380" s="53"/>
      <c r="D380" s="86"/>
      <c r="E380" s="42" t="str">
        <f>IF(COUNTBLANK($V380),"",IF($U380&lt;&gt;"","Ingresar Categoria!",IFERROR(INDEX(Activos!$C$6:$C$1015,MATCH($V380,Activos!$U$6:$U$1015,0)),IFERROR(INDEX($E$5:$E379,MATCH($V380,$U$5:$U379,0)),""))))</f>
        <v/>
      </c>
      <c r="F380" s="52"/>
      <c r="G380" s="51"/>
      <c r="H380" s="44"/>
      <c r="I380" s="53"/>
      <c r="J380" s="46"/>
      <c r="K380" s="46"/>
      <c r="L380" s="54"/>
      <c r="M380" s="54"/>
      <c r="N380" s="306" t="str">
        <f>IF(COUNTBLANK($V380),"",IFERROR(INDEX(Activos!$E$6:$E$1015,MATCH($V380,Activos!$U$6:$U$1015,0)),IFERROR(INDEX($N$5:$N379,MATCH($V380,$U$5:$U379,0)),"")))</f>
        <v/>
      </c>
      <c r="O380" s="256"/>
      <c r="P380" s="251"/>
      <c r="Q380" s="55">
        <v>0</v>
      </c>
      <c r="R380" s="48" t="b">
        <f>IF(COUNTBLANK($V380),FALSE,OR(IFERROR(MATCH(INDEX(Activos!$C$6:$C$1015,MATCH($V380,Activos!$U$6:$U$1015,0)),$AH$22:$AH$25,0),FALSE),IFERROR(MATCH(INDEX($E$5:$E379,MATCH($V380,$V$5:$V379,0)),$AH$22:$AH$25,0),FALSE)))</f>
        <v>0</v>
      </c>
      <c r="S380" s="48" t="b">
        <f>OR(IFERROR(MATCH($V380,Activos!$U$6:$U$1015,0),FALSE),IFERROR(MATCH($V380,$V$5:$V379,0),FALSE))</f>
        <v>1</v>
      </c>
      <c r="T380" s="48" t="str">
        <f t="shared" si="22"/>
        <v/>
      </c>
      <c r="U380" s="48" t="str">
        <f>IF(AND(ISERROR(MATCH($V380,Activos!$U$6:$U$1015,0)),ISERROR(MATCH($V380,$U$5:$U379,0))),$V380,"")</f>
        <v/>
      </c>
      <c r="V380" s="48" t="str">
        <f t="shared" si="23"/>
        <v/>
      </c>
      <c r="W380" s="48" t="b">
        <f>IF(OR(COUNTBLANK($E380),COUNTBLANK($V380)),FALSE,IF(ISERROR(MATCH($V380,Activos!$U$6:$U$1015,0)),FALSE,IF(ISERROR(MATCH(INDEX(Activos!$C$6:$C$1015,MATCH($V380,Activos!$U$6:$U$1015,0)),$AH$22:$AH$25,0)),ISERROR(MATCH($E380,$AH$26:$AH$31,0)),ISERROR(MATCH($E380,$AH$22:$AH$25,0)))))</f>
        <v>0</v>
      </c>
      <c r="X380" s="48" t="b">
        <f>IF(OR(COUNTBLANK($E380),COUNTBLANK($V380)),FALSE,IF(ISERROR(MATCH($V380,V$5:$V379,0)),FALSE,IF(ISERROR(MATCH(INDEX($E$6:$E$1015,MATCH($V380,$V$6:$V$1015,0)),$AH$22:$AH$25,0)),ISERROR(MATCH($E380,$AH$26:$AH$31,0)),ISERROR(MATCH($E380,$AH$22:$AH$25,0)))))</f>
        <v>0</v>
      </c>
      <c r="Y380" s="48" t="b">
        <f t="shared" si="24"/>
        <v>0</v>
      </c>
    </row>
    <row r="381" spans="2:25" ht="15.95" customHeight="1" x14ac:dyDescent="0.2">
      <c r="B381" s="255"/>
      <c r="C381" s="53"/>
      <c r="D381" s="86"/>
      <c r="E381" s="42" t="str">
        <f>IF(COUNTBLANK($V381),"",IF($U381&lt;&gt;"","Ingresar Categoria!",IFERROR(INDEX(Activos!$C$6:$C$1015,MATCH($V381,Activos!$U$6:$U$1015,0)),IFERROR(INDEX($E$5:$E380,MATCH($V381,$U$5:$U380,0)),""))))</f>
        <v/>
      </c>
      <c r="F381" s="52"/>
      <c r="G381" s="51"/>
      <c r="H381" s="44"/>
      <c r="I381" s="53"/>
      <c r="J381" s="46"/>
      <c r="K381" s="46"/>
      <c r="L381" s="54"/>
      <c r="M381" s="54"/>
      <c r="N381" s="306" t="str">
        <f>IF(COUNTBLANK($V381),"",IFERROR(INDEX(Activos!$E$6:$E$1015,MATCH($V381,Activos!$U$6:$U$1015,0)),IFERROR(INDEX($N$5:$N380,MATCH($V381,$U$5:$U380,0)),"")))</f>
        <v/>
      </c>
      <c r="O381" s="256"/>
      <c r="P381" s="251"/>
      <c r="Q381" s="55">
        <v>0</v>
      </c>
      <c r="R381" s="48" t="b">
        <f>IF(COUNTBLANK($V381),FALSE,OR(IFERROR(MATCH(INDEX(Activos!$C$6:$C$1015,MATCH($V381,Activos!$U$6:$U$1015,0)),$AH$22:$AH$25,0),FALSE),IFERROR(MATCH(INDEX($E$5:$E380,MATCH($V381,$V$5:$V380,0)),$AH$22:$AH$25,0),FALSE)))</f>
        <v>0</v>
      </c>
      <c r="S381" s="48" t="b">
        <f>OR(IFERROR(MATCH($V381,Activos!$U$6:$U$1015,0),FALSE),IFERROR(MATCH($V381,$V$5:$V380,0),FALSE))</f>
        <v>1</v>
      </c>
      <c r="T381" s="48" t="str">
        <f t="shared" si="22"/>
        <v/>
      </c>
      <c r="U381" s="48" t="str">
        <f>IF(AND(ISERROR(MATCH($V381,Activos!$U$6:$U$1015,0)),ISERROR(MATCH($V381,$U$5:$U380,0))),$V381,"")</f>
        <v/>
      </c>
      <c r="V381" s="48" t="str">
        <f t="shared" si="23"/>
        <v/>
      </c>
      <c r="W381" s="48" t="b">
        <f>IF(OR(COUNTBLANK($E381),COUNTBLANK($V381)),FALSE,IF(ISERROR(MATCH($V381,Activos!$U$6:$U$1015,0)),FALSE,IF(ISERROR(MATCH(INDEX(Activos!$C$6:$C$1015,MATCH($V381,Activos!$U$6:$U$1015,0)),$AH$22:$AH$25,0)),ISERROR(MATCH($E381,$AH$26:$AH$31,0)),ISERROR(MATCH($E381,$AH$22:$AH$25,0)))))</f>
        <v>0</v>
      </c>
      <c r="X381" s="48" t="b">
        <f>IF(OR(COUNTBLANK($E381),COUNTBLANK($V381)),FALSE,IF(ISERROR(MATCH($V381,V$5:$V380,0)),FALSE,IF(ISERROR(MATCH(INDEX($E$6:$E$1015,MATCH($V381,$V$6:$V$1015,0)),$AH$22:$AH$25,0)),ISERROR(MATCH($E381,$AH$26:$AH$31,0)),ISERROR(MATCH($E381,$AH$22:$AH$25,0)))))</f>
        <v>0</v>
      </c>
      <c r="Y381" s="48" t="b">
        <f t="shared" si="24"/>
        <v>0</v>
      </c>
    </row>
    <row r="382" spans="2:25" ht="15.95" customHeight="1" x14ac:dyDescent="0.2">
      <c r="B382" s="255"/>
      <c r="C382" s="53"/>
      <c r="D382" s="86"/>
      <c r="E382" s="42" t="str">
        <f>IF(COUNTBLANK($V382),"",IF($U382&lt;&gt;"","Ingresar Categoria!",IFERROR(INDEX(Activos!$C$6:$C$1015,MATCH($V382,Activos!$U$6:$U$1015,0)),IFERROR(INDEX($E$5:$E381,MATCH($V382,$U$5:$U381,0)),""))))</f>
        <v/>
      </c>
      <c r="F382" s="52"/>
      <c r="G382" s="51"/>
      <c r="H382" s="44"/>
      <c r="I382" s="53"/>
      <c r="J382" s="46"/>
      <c r="K382" s="46"/>
      <c r="L382" s="54"/>
      <c r="M382" s="54"/>
      <c r="N382" s="306" t="str">
        <f>IF(COUNTBLANK($V382),"",IFERROR(INDEX(Activos!$E$6:$E$1015,MATCH($V382,Activos!$U$6:$U$1015,0)),IFERROR(INDEX($N$5:$N381,MATCH($V382,$U$5:$U381,0)),"")))</f>
        <v/>
      </c>
      <c r="O382" s="256"/>
      <c r="P382" s="251"/>
      <c r="Q382" s="55">
        <v>0</v>
      </c>
      <c r="R382" s="48" t="b">
        <f>IF(COUNTBLANK($V382),FALSE,OR(IFERROR(MATCH(INDEX(Activos!$C$6:$C$1015,MATCH($V382,Activos!$U$6:$U$1015,0)),$AH$22:$AH$25,0),FALSE),IFERROR(MATCH(INDEX($E$5:$E381,MATCH($V382,$V$5:$V381,0)),$AH$22:$AH$25,0),FALSE)))</f>
        <v>0</v>
      </c>
      <c r="S382" s="48" t="b">
        <f>OR(IFERROR(MATCH($V382,Activos!$U$6:$U$1015,0),FALSE),IFERROR(MATCH($V382,$V$5:$V381,0),FALSE))</f>
        <v>1</v>
      </c>
      <c r="T382" s="48" t="str">
        <f t="shared" si="22"/>
        <v/>
      </c>
      <c r="U382" s="48" t="str">
        <f>IF(AND(ISERROR(MATCH($V382,Activos!$U$6:$U$1015,0)),ISERROR(MATCH($V382,$U$5:$U381,0))),$V382,"")</f>
        <v/>
      </c>
      <c r="V382" s="48" t="str">
        <f t="shared" si="23"/>
        <v/>
      </c>
      <c r="W382" s="48" t="b">
        <f>IF(OR(COUNTBLANK($E382),COUNTBLANK($V382)),FALSE,IF(ISERROR(MATCH($V382,Activos!$U$6:$U$1015,0)),FALSE,IF(ISERROR(MATCH(INDEX(Activos!$C$6:$C$1015,MATCH($V382,Activos!$U$6:$U$1015,0)),$AH$22:$AH$25,0)),ISERROR(MATCH($E382,$AH$26:$AH$31,0)),ISERROR(MATCH($E382,$AH$22:$AH$25,0)))))</f>
        <v>0</v>
      </c>
      <c r="X382" s="48" t="b">
        <f>IF(OR(COUNTBLANK($E382),COUNTBLANK($V382)),FALSE,IF(ISERROR(MATCH($V382,V$5:$V381,0)),FALSE,IF(ISERROR(MATCH(INDEX($E$6:$E$1015,MATCH($V382,$V$6:$V$1015,0)),$AH$22:$AH$25,0)),ISERROR(MATCH($E382,$AH$26:$AH$31,0)),ISERROR(MATCH($E382,$AH$22:$AH$25,0)))))</f>
        <v>0</v>
      </c>
      <c r="Y382" s="48" t="b">
        <f t="shared" si="24"/>
        <v>0</v>
      </c>
    </row>
    <row r="383" spans="2:25" ht="15.95" customHeight="1" x14ac:dyDescent="0.2">
      <c r="B383" s="255"/>
      <c r="C383" s="53"/>
      <c r="D383" s="86"/>
      <c r="E383" s="42" t="str">
        <f>IF(COUNTBLANK($V383),"",IF($U383&lt;&gt;"","Ingresar Categoria!",IFERROR(INDEX(Activos!$C$6:$C$1015,MATCH($V383,Activos!$U$6:$U$1015,0)),IFERROR(INDEX($E$5:$E382,MATCH($V383,$U$5:$U382,0)),""))))</f>
        <v/>
      </c>
      <c r="F383" s="52"/>
      <c r="G383" s="51"/>
      <c r="H383" s="44"/>
      <c r="I383" s="53"/>
      <c r="J383" s="46"/>
      <c r="K383" s="46"/>
      <c r="L383" s="54"/>
      <c r="M383" s="54"/>
      <c r="N383" s="306" t="str">
        <f>IF(COUNTBLANK($V383),"",IFERROR(INDEX(Activos!$E$6:$E$1015,MATCH($V383,Activos!$U$6:$U$1015,0)),IFERROR(INDEX($N$5:$N382,MATCH($V383,$U$5:$U382,0)),"")))</f>
        <v/>
      </c>
      <c r="O383" s="256"/>
      <c r="P383" s="251"/>
      <c r="Q383" s="55">
        <v>0</v>
      </c>
      <c r="R383" s="48" t="b">
        <f>IF(COUNTBLANK($V383),FALSE,OR(IFERROR(MATCH(INDEX(Activos!$C$6:$C$1015,MATCH($V383,Activos!$U$6:$U$1015,0)),$AH$22:$AH$25,0),FALSE),IFERROR(MATCH(INDEX($E$5:$E382,MATCH($V383,$V$5:$V382,0)),$AH$22:$AH$25,0),FALSE)))</f>
        <v>0</v>
      </c>
      <c r="S383" s="48" t="b">
        <f>OR(IFERROR(MATCH($V383,Activos!$U$6:$U$1015,0),FALSE),IFERROR(MATCH($V383,$V$5:$V382,0),FALSE))</f>
        <v>1</v>
      </c>
      <c r="T383" s="48" t="str">
        <f t="shared" si="22"/>
        <v/>
      </c>
      <c r="U383" s="48" t="str">
        <f>IF(AND(ISERROR(MATCH($V383,Activos!$U$6:$U$1015,0)),ISERROR(MATCH($V383,$U$5:$U382,0))),$V383,"")</f>
        <v/>
      </c>
      <c r="V383" s="48" t="str">
        <f t="shared" si="23"/>
        <v/>
      </c>
      <c r="W383" s="48" t="b">
        <f>IF(OR(COUNTBLANK($E383),COUNTBLANK($V383)),FALSE,IF(ISERROR(MATCH($V383,Activos!$U$6:$U$1015,0)),FALSE,IF(ISERROR(MATCH(INDEX(Activos!$C$6:$C$1015,MATCH($V383,Activos!$U$6:$U$1015,0)),$AH$22:$AH$25,0)),ISERROR(MATCH($E383,$AH$26:$AH$31,0)),ISERROR(MATCH($E383,$AH$22:$AH$25,0)))))</f>
        <v>0</v>
      </c>
      <c r="X383" s="48" t="b">
        <f>IF(OR(COUNTBLANK($E383),COUNTBLANK($V383)),FALSE,IF(ISERROR(MATCH($V383,V$5:$V382,0)),FALSE,IF(ISERROR(MATCH(INDEX($E$6:$E$1015,MATCH($V383,$V$6:$V$1015,0)),$AH$22:$AH$25,0)),ISERROR(MATCH($E383,$AH$26:$AH$31,0)),ISERROR(MATCH($E383,$AH$22:$AH$25,0)))))</f>
        <v>0</v>
      </c>
      <c r="Y383" s="48" t="b">
        <f t="shared" si="24"/>
        <v>0</v>
      </c>
    </row>
    <row r="384" spans="2:25" ht="15.95" customHeight="1" x14ac:dyDescent="0.2">
      <c r="B384" s="255"/>
      <c r="C384" s="53"/>
      <c r="D384" s="86"/>
      <c r="E384" s="42" t="str">
        <f>IF(COUNTBLANK($V384),"",IF($U384&lt;&gt;"","Ingresar Categoria!",IFERROR(INDEX(Activos!$C$6:$C$1015,MATCH($V384,Activos!$U$6:$U$1015,0)),IFERROR(INDEX($E$5:$E383,MATCH($V384,$U$5:$U383,0)),""))))</f>
        <v/>
      </c>
      <c r="F384" s="52"/>
      <c r="G384" s="51"/>
      <c r="H384" s="44"/>
      <c r="I384" s="53"/>
      <c r="J384" s="46"/>
      <c r="K384" s="46"/>
      <c r="L384" s="54"/>
      <c r="M384" s="54"/>
      <c r="N384" s="306" t="str">
        <f>IF(COUNTBLANK($V384),"",IFERROR(INDEX(Activos!$E$6:$E$1015,MATCH($V384,Activos!$U$6:$U$1015,0)),IFERROR(INDEX($N$5:$N383,MATCH($V384,$U$5:$U383,0)),"")))</f>
        <v/>
      </c>
      <c r="O384" s="256"/>
      <c r="P384" s="251"/>
      <c r="Q384" s="55">
        <v>0</v>
      </c>
      <c r="R384" s="48" t="b">
        <f>IF(COUNTBLANK($V384),FALSE,OR(IFERROR(MATCH(INDEX(Activos!$C$6:$C$1015,MATCH($V384,Activos!$U$6:$U$1015,0)),$AH$22:$AH$25,0),FALSE),IFERROR(MATCH(INDEX($E$5:$E383,MATCH($V384,$V$5:$V383,0)),$AH$22:$AH$25,0),FALSE)))</f>
        <v>0</v>
      </c>
      <c r="S384" s="48" t="b">
        <f>OR(IFERROR(MATCH($V384,Activos!$U$6:$U$1015,0),FALSE),IFERROR(MATCH($V384,$V$5:$V383,0),FALSE))</f>
        <v>1</v>
      </c>
      <c r="T384" s="48" t="str">
        <f t="shared" si="22"/>
        <v/>
      </c>
      <c r="U384" s="48" t="str">
        <f>IF(AND(ISERROR(MATCH($V384,Activos!$U$6:$U$1015,0)),ISERROR(MATCH($V384,$U$5:$U383,0))),$V384,"")</f>
        <v/>
      </c>
      <c r="V384" s="48" t="str">
        <f t="shared" si="23"/>
        <v/>
      </c>
      <c r="W384" s="48" t="b">
        <f>IF(OR(COUNTBLANK($E384),COUNTBLANK($V384)),FALSE,IF(ISERROR(MATCH($V384,Activos!$U$6:$U$1015,0)),FALSE,IF(ISERROR(MATCH(INDEX(Activos!$C$6:$C$1015,MATCH($V384,Activos!$U$6:$U$1015,0)),$AH$22:$AH$25,0)),ISERROR(MATCH($E384,$AH$26:$AH$31,0)),ISERROR(MATCH($E384,$AH$22:$AH$25,0)))))</f>
        <v>0</v>
      </c>
      <c r="X384" s="48" t="b">
        <f>IF(OR(COUNTBLANK($E384),COUNTBLANK($V384)),FALSE,IF(ISERROR(MATCH($V384,V$5:$V383,0)),FALSE,IF(ISERROR(MATCH(INDEX($E$6:$E$1015,MATCH($V384,$V$6:$V$1015,0)),$AH$22:$AH$25,0)),ISERROR(MATCH($E384,$AH$26:$AH$31,0)),ISERROR(MATCH($E384,$AH$22:$AH$25,0)))))</f>
        <v>0</v>
      </c>
      <c r="Y384" s="48" t="b">
        <f t="shared" si="24"/>
        <v>0</v>
      </c>
    </row>
    <row r="385" spans="2:25" ht="15.95" customHeight="1" x14ac:dyDescent="0.2">
      <c r="B385" s="255"/>
      <c r="C385" s="53"/>
      <c r="D385" s="86"/>
      <c r="E385" s="42" t="str">
        <f>IF(COUNTBLANK($V385),"",IF($U385&lt;&gt;"","Ingresar Categoria!",IFERROR(INDEX(Activos!$C$6:$C$1015,MATCH($V385,Activos!$U$6:$U$1015,0)),IFERROR(INDEX($E$5:$E384,MATCH($V385,$U$5:$U384,0)),""))))</f>
        <v/>
      </c>
      <c r="F385" s="52"/>
      <c r="G385" s="51"/>
      <c r="H385" s="44"/>
      <c r="I385" s="53"/>
      <c r="J385" s="46"/>
      <c r="K385" s="46"/>
      <c r="L385" s="54"/>
      <c r="M385" s="54"/>
      <c r="N385" s="306" t="str">
        <f>IF(COUNTBLANK($V385),"",IFERROR(INDEX(Activos!$E$6:$E$1015,MATCH($V385,Activos!$U$6:$U$1015,0)),IFERROR(INDEX($N$5:$N384,MATCH($V385,$U$5:$U384,0)),"")))</f>
        <v/>
      </c>
      <c r="O385" s="256"/>
      <c r="P385" s="251"/>
      <c r="Q385" s="55">
        <v>0</v>
      </c>
      <c r="R385" s="48" t="b">
        <f>IF(COUNTBLANK($V385),FALSE,OR(IFERROR(MATCH(INDEX(Activos!$C$6:$C$1015,MATCH($V385,Activos!$U$6:$U$1015,0)),$AH$22:$AH$25,0),FALSE),IFERROR(MATCH(INDEX($E$5:$E384,MATCH($V385,$V$5:$V384,0)),$AH$22:$AH$25,0),FALSE)))</f>
        <v>0</v>
      </c>
      <c r="S385" s="48" t="b">
        <f>OR(IFERROR(MATCH($V385,Activos!$U$6:$U$1015,0),FALSE),IFERROR(MATCH($V385,$V$5:$V384,0),FALSE))</f>
        <v>1</v>
      </c>
      <c r="T385" s="48" t="str">
        <f t="shared" si="22"/>
        <v/>
      </c>
      <c r="U385" s="48" t="str">
        <f>IF(AND(ISERROR(MATCH($V385,Activos!$U$6:$U$1015,0)),ISERROR(MATCH($V385,$U$5:$U384,0))),$V385,"")</f>
        <v/>
      </c>
      <c r="V385" s="48" t="str">
        <f t="shared" si="23"/>
        <v/>
      </c>
      <c r="W385" s="48" t="b">
        <f>IF(OR(COUNTBLANK($E385),COUNTBLANK($V385)),FALSE,IF(ISERROR(MATCH($V385,Activos!$U$6:$U$1015,0)),FALSE,IF(ISERROR(MATCH(INDEX(Activos!$C$6:$C$1015,MATCH($V385,Activos!$U$6:$U$1015,0)),$AH$22:$AH$25,0)),ISERROR(MATCH($E385,$AH$26:$AH$31,0)),ISERROR(MATCH($E385,$AH$22:$AH$25,0)))))</f>
        <v>0</v>
      </c>
      <c r="X385" s="48" t="b">
        <f>IF(OR(COUNTBLANK($E385),COUNTBLANK($V385)),FALSE,IF(ISERROR(MATCH($V385,V$5:$V384,0)),FALSE,IF(ISERROR(MATCH(INDEX($E$6:$E$1015,MATCH($V385,$V$6:$V$1015,0)),$AH$22:$AH$25,0)),ISERROR(MATCH($E385,$AH$26:$AH$31,0)),ISERROR(MATCH($E385,$AH$22:$AH$25,0)))))</f>
        <v>0</v>
      </c>
      <c r="Y385" s="48" t="b">
        <f t="shared" si="24"/>
        <v>0</v>
      </c>
    </row>
    <row r="386" spans="2:25" ht="15.95" customHeight="1" x14ac:dyDescent="0.2">
      <c r="B386" s="255"/>
      <c r="C386" s="53"/>
      <c r="D386" s="86"/>
      <c r="E386" s="42" t="str">
        <f>IF(COUNTBLANK($V386),"",IF($U386&lt;&gt;"","Ingresar Categoria!",IFERROR(INDEX(Activos!$C$6:$C$1015,MATCH($V386,Activos!$U$6:$U$1015,0)),IFERROR(INDEX($E$5:$E385,MATCH($V386,$U$5:$U385,0)),""))))</f>
        <v/>
      </c>
      <c r="F386" s="52"/>
      <c r="G386" s="51"/>
      <c r="H386" s="44"/>
      <c r="I386" s="53"/>
      <c r="J386" s="46"/>
      <c r="K386" s="46"/>
      <c r="L386" s="54"/>
      <c r="M386" s="54"/>
      <c r="N386" s="306" t="str">
        <f>IF(COUNTBLANK($V386),"",IFERROR(INDEX(Activos!$E$6:$E$1015,MATCH($V386,Activos!$U$6:$U$1015,0)),IFERROR(INDEX($N$5:$N385,MATCH($V386,$U$5:$U385,0)),"")))</f>
        <v/>
      </c>
      <c r="O386" s="256"/>
      <c r="P386" s="251"/>
      <c r="Q386" s="55">
        <v>0</v>
      </c>
      <c r="R386" s="48" t="b">
        <f>IF(COUNTBLANK($V386),FALSE,OR(IFERROR(MATCH(INDEX(Activos!$C$6:$C$1015,MATCH($V386,Activos!$U$6:$U$1015,0)),$AH$22:$AH$25,0),FALSE),IFERROR(MATCH(INDEX($E$5:$E385,MATCH($V386,$V$5:$V385,0)),$AH$22:$AH$25,0),FALSE)))</f>
        <v>0</v>
      </c>
      <c r="S386" s="48" t="b">
        <f>OR(IFERROR(MATCH($V386,Activos!$U$6:$U$1015,0),FALSE),IFERROR(MATCH($V386,$V$5:$V385,0),FALSE))</f>
        <v>1</v>
      </c>
      <c r="T386" s="48" t="str">
        <f t="shared" si="22"/>
        <v/>
      </c>
      <c r="U386" s="48" t="str">
        <f>IF(AND(ISERROR(MATCH($V386,Activos!$U$6:$U$1015,0)),ISERROR(MATCH($V386,$U$5:$U385,0))),$V386,"")</f>
        <v/>
      </c>
      <c r="V386" s="48" t="str">
        <f t="shared" si="23"/>
        <v/>
      </c>
      <c r="W386" s="48" t="b">
        <f>IF(OR(COUNTBLANK($E386),COUNTBLANK($V386)),FALSE,IF(ISERROR(MATCH($V386,Activos!$U$6:$U$1015,0)),FALSE,IF(ISERROR(MATCH(INDEX(Activos!$C$6:$C$1015,MATCH($V386,Activos!$U$6:$U$1015,0)),$AH$22:$AH$25,0)),ISERROR(MATCH($E386,$AH$26:$AH$31,0)),ISERROR(MATCH($E386,$AH$22:$AH$25,0)))))</f>
        <v>0</v>
      </c>
      <c r="X386" s="48" t="b">
        <f>IF(OR(COUNTBLANK($E386),COUNTBLANK($V386)),FALSE,IF(ISERROR(MATCH($V386,V$5:$V385,0)),FALSE,IF(ISERROR(MATCH(INDEX($E$6:$E$1015,MATCH($V386,$V$6:$V$1015,0)),$AH$22:$AH$25,0)),ISERROR(MATCH($E386,$AH$26:$AH$31,0)),ISERROR(MATCH($E386,$AH$22:$AH$25,0)))))</f>
        <v>0</v>
      </c>
      <c r="Y386" s="48" t="b">
        <f t="shared" si="24"/>
        <v>0</v>
      </c>
    </row>
    <row r="387" spans="2:25" ht="15.95" customHeight="1" x14ac:dyDescent="0.2">
      <c r="B387" s="255"/>
      <c r="C387" s="53"/>
      <c r="D387" s="86"/>
      <c r="E387" s="42" t="str">
        <f>IF(COUNTBLANK($V387),"",IF($U387&lt;&gt;"","Ingresar Categoria!",IFERROR(INDEX(Activos!$C$6:$C$1015,MATCH($V387,Activos!$U$6:$U$1015,0)),IFERROR(INDEX($E$5:$E386,MATCH($V387,$U$5:$U386,0)),""))))</f>
        <v/>
      </c>
      <c r="F387" s="52"/>
      <c r="G387" s="51"/>
      <c r="H387" s="44"/>
      <c r="I387" s="53"/>
      <c r="J387" s="46"/>
      <c r="K387" s="46"/>
      <c r="L387" s="54"/>
      <c r="M387" s="54"/>
      <c r="N387" s="306" t="str">
        <f>IF(COUNTBLANK($V387),"",IFERROR(INDEX(Activos!$E$6:$E$1015,MATCH($V387,Activos!$U$6:$U$1015,0)),IFERROR(INDEX($N$5:$N386,MATCH($V387,$U$5:$U386,0)),"")))</f>
        <v/>
      </c>
      <c r="O387" s="256"/>
      <c r="P387" s="251"/>
      <c r="Q387" s="55">
        <v>0</v>
      </c>
      <c r="R387" s="48" t="b">
        <f>IF(COUNTBLANK($V387),FALSE,OR(IFERROR(MATCH(INDEX(Activos!$C$6:$C$1015,MATCH($V387,Activos!$U$6:$U$1015,0)),$AH$22:$AH$25,0),FALSE),IFERROR(MATCH(INDEX($E$5:$E386,MATCH($V387,$V$5:$V386,0)),$AH$22:$AH$25,0),FALSE)))</f>
        <v>0</v>
      </c>
      <c r="S387" s="48" t="b">
        <f>OR(IFERROR(MATCH($V387,Activos!$U$6:$U$1015,0),FALSE),IFERROR(MATCH($V387,$V$5:$V386,0),FALSE))</f>
        <v>1</v>
      </c>
      <c r="T387" s="48" t="str">
        <f t="shared" si="22"/>
        <v/>
      </c>
      <c r="U387" s="48" t="str">
        <f>IF(AND(ISERROR(MATCH($V387,Activos!$U$6:$U$1015,0)),ISERROR(MATCH($V387,$U$5:$U386,0))),$V387,"")</f>
        <v/>
      </c>
      <c r="V387" s="48" t="str">
        <f t="shared" si="23"/>
        <v/>
      </c>
      <c r="W387" s="48" t="b">
        <f>IF(OR(COUNTBLANK($E387),COUNTBLANK($V387)),FALSE,IF(ISERROR(MATCH($V387,Activos!$U$6:$U$1015,0)),FALSE,IF(ISERROR(MATCH(INDEX(Activos!$C$6:$C$1015,MATCH($V387,Activos!$U$6:$U$1015,0)),$AH$22:$AH$25,0)),ISERROR(MATCH($E387,$AH$26:$AH$31,0)),ISERROR(MATCH($E387,$AH$22:$AH$25,0)))))</f>
        <v>0</v>
      </c>
      <c r="X387" s="48" t="b">
        <f>IF(OR(COUNTBLANK($E387),COUNTBLANK($V387)),FALSE,IF(ISERROR(MATCH($V387,V$5:$V386,0)),FALSE,IF(ISERROR(MATCH(INDEX($E$6:$E$1015,MATCH($V387,$V$6:$V$1015,0)),$AH$22:$AH$25,0)),ISERROR(MATCH($E387,$AH$26:$AH$31,0)),ISERROR(MATCH($E387,$AH$22:$AH$25,0)))))</f>
        <v>0</v>
      </c>
      <c r="Y387" s="48" t="b">
        <f t="shared" si="24"/>
        <v>0</v>
      </c>
    </row>
    <row r="388" spans="2:25" ht="15.95" customHeight="1" x14ac:dyDescent="0.2">
      <c r="B388" s="255"/>
      <c r="C388" s="53"/>
      <c r="D388" s="86"/>
      <c r="E388" s="42" t="str">
        <f>IF(COUNTBLANK($V388),"",IF($U388&lt;&gt;"","Ingresar Categoria!",IFERROR(INDEX(Activos!$C$6:$C$1015,MATCH($V388,Activos!$U$6:$U$1015,0)),IFERROR(INDEX($E$5:$E387,MATCH($V388,$U$5:$U387,0)),""))))</f>
        <v/>
      </c>
      <c r="F388" s="52"/>
      <c r="G388" s="51"/>
      <c r="H388" s="44"/>
      <c r="I388" s="53"/>
      <c r="J388" s="46"/>
      <c r="K388" s="46"/>
      <c r="L388" s="54"/>
      <c r="M388" s="54"/>
      <c r="N388" s="306" t="str">
        <f>IF(COUNTBLANK($V388),"",IFERROR(INDEX(Activos!$E$6:$E$1015,MATCH($V388,Activos!$U$6:$U$1015,0)),IFERROR(INDEX($N$5:$N387,MATCH($V388,$U$5:$U387,0)),"")))</f>
        <v/>
      </c>
      <c r="O388" s="256"/>
      <c r="P388" s="251"/>
      <c r="Q388" s="55">
        <v>0</v>
      </c>
      <c r="R388" s="48" t="b">
        <f>IF(COUNTBLANK($V388),FALSE,OR(IFERROR(MATCH(INDEX(Activos!$C$6:$C$1015,MATCH($V388,Activos!$U$6:$U$1015,0)),$AH$22:$AH$25,0),FALSE),IFERROR(MATCH(INDEX($E$5:$E387,MATCH($V388,$V$5:$V387,0)),$AH$22:$AH$25,0),FALSE)))</f>
        <v>0</v>
      </c>
      <c r="S388" s="48" t="b">
        <f>OR(IFERROR(MATCH($V388,Activos!$U$6:$U$1015,0),FALSE),IFERROR(MATCH($V388,$V$5:$V387,0),FALSE))</f>
        <v>1</v>
      </c>
      <c r="T388" s="48" t="str">
        <f t="shared" si="22"/>
        <v/>
      </c>
      <c r="U388" s="48" t="str">
        <f>IF(AND(ISERROR(MATCH($V388,Activos!$U$6:$U$1015,0)),ISERROR(MATCH($V388,$U$5:$U387,0))),$V388,"")</f>
        <v/>
      </c>
      <c r="V388" s="48" t="str">
        <f t="shared" si="23"/>
        <v/>
      </c>
      <c r="W388" s="48" t="b">
        <f>IF(OR(COUNTBLANK($E388),COUNTBLANK($V388)),FALSE,IF(ISERROR(MATCH($V388,Activos!$U$6:$U$1015,0)),FALSE,IF(ISERROR(MATCH(INDEX(Activos!$C$6:$C$1015,MATCH($V388,Activos!$U$6:$U$1015,0)),$AH$22:$AH$25,0)),ISERROR(MATCH($E388,$AH$26:$AH$31,0)),ISERROR(MATCH($E388,$AH$22:$AH$25,0)))))</f>
        <v>0</v>
      </c>
      <c r="X388" s="48" t="b">
        <f>IF(OR(COUNTBLANK($E388),COUNTBLANK($V388)),FALSE,IF(ISERROR(MATCH($V388,V$5:$V387,0)),FALSE,IF(ISERROR(MATCH(INDEX($E$6:$E$1015,MATCH($V388,$V$6:$V$1015,0)),$AH$22:$AH$25,0)),ISERROR(MATCH($E388,$AH$26:$AH$31,0)),ISERROR(MATCH($E388,$AH$22:$AH$25,0)))))</f>
        <v>0</v>
      </c>
      <c r="Y388" s="48" t="b">
        <f t="shared" si="24"/>
        <v>0</v>
      </c>
    </row>
    <row r="389" spans="2:25" ht="15.95" customHeight="1" x14ac:dyDescent="0.2">
      <c r="B389" s="255"/>
      <c r="C389" s="53"/>
      <c r="D389" s="86"/>
      <c r="E389" s="42" t="str">
        <f>IF(COUNTBLANK($V389),"",IF($U389&lt;&gt;"","Ingresar Categoria!",IFERROR(INDEX(Activos!$C$6:$C$1015,MATCH($V389,Activos!$U$6:$U$1015,0)),IFERROR(INDEX($E$5:$E388,MATCH($V389,$U$5:$U388,0)),""))))</f>
        <v/>
      </c>
      <c r="F389" s="52"/>
      <c r="G389" s="51"/>
      <c r="H389" s="44"/>
      <c r="I389" s="53"/>
      <c r="J389" s="46"/>
      <c r="K389" s="46"/>
      <c r="L389" s="54"/>
      <c r="M389" s="54"/>
      <c r="N389" s="306" t="str">
        <f>IF(COUNTBLANK($V389),"",IFERROR(INDEX(Activos!$E$6:$E$1015,MATCH($V389,Activos!$U$6:$U$1015,0)),IFERROR(INDEX($N$5:$N388,MATCH($V389,$U$5:$U388,0)),"")))</f>
        <v/>
      </c>
      <c r="O389" s="256"/>
      <c r="P389" s="251"/>
      <c r="Q389" s="55">
        <v>0</v>
      </c>
      <c r="R389" s="48" t="b">
        <f>IF(COUNTBLANK($V389),FALSE,OR(IFERROR(MATCH(INDEX(Activos!$C$6:$C$1015,MATCH($V389,Activos!$U$6:$U$1015,0)),$AH$22:$AH$25,0),FALSE),IFERROR(MATCH(INDEX($E$5:$E388,MATCH($V389,$V$5:$V388,0)),$AH$22:$AH$25,0),FALSE)))</f>
        <v>0</v>
      </c>
      <c r="S389" s="48" t="b">
        <f>OR(IFERROR(MATCH($V389,Activos!$U$6:$U$1015,0),FALSE),IFERROR(MATCH($V389,$V$5:$V388,0),FALSE))</f>
        <v>1</v>
      </c>
      <c r="T389" s="48" t="str">
        <f t="shared" si="22"/>
        <v/>
      </c>
      <c r="U389" s="48" t="str">
        <f>IF(AND(ISERROR(MATCH($V389,Activos!$U$6:$U$1015,0)),ISERROR(MATCH($V389,$U$5:$U388,0))),$V389,"")</f>
        <v/>
      </c>
      <c r="V389" s="48" t="str">
        <f t="shared" si="23"/>
        <v/>
      </c>
      <c r="W389" s="48" t="b">
        <f>IF(OR(COUNTBLANK($E389),COUNTBLANK($V389)),FALSE,IF(ISERROR(MATCH($V389,Activos!$U$6:$U$1015,0)),FALSE,IF(ISERROR(MATCH(INDEX(Activos!$C$6:$C$1015,MATCH($V389,Activos!$U$6:$U$1015,0)),$AH$22:$AH$25,0)),ISERROR(MATCH($E389,$AH$26:$AH$31,0)),ISERROR(MATCH($E389,$AH$22:$AH$25,0)))))</f>
        <v>0</v>
      </c>
      <c r="X389" s="48" t="b">
        <f>IF(OR(COUNTBLANK($E389),COUNTBLANK($V389)),FALSE,IF(ISERROR(MATCH($V389,V$5:$V388,0)),FALSE,IF(ISERROR(MATCH(INDEX($E$6:$E$1015,MATCH($V389,$V$6:$V$1015,0)),$AH$22:$AH$25,0)),ISERROR(MATCH($E389,$AH$26:$AH$31,0)),ISERROR(MATCH($E389,$AH$22:$AH$25,0)))))</f>
        <v>0</v>
      </c>
      <c r="Y389" s="48" t="b">
        <f t="shared" si="24"/>
        <v>0</v>
      </c>
    </row>
    <row r="390" spans="2:25" ht="15.95" customHeight="1" x14ac:dyDescent="0.2">
      <c r="B390" s="255"/>
      <c r="C390" s="53"/>
      <c r="D390" s="86"/>
      <c r="E390" s="42" t="str">
        <f>IF(COUNTBLANK($V390),"",IF($U390&lt;&gt;"","Ingresar Categoria!",IFERROR(INDEX(Activos!$C$6:$C$1015,MATCH($V390,Activos!$U$6:$U$1015,0)),IFERROR(INDEX($E$5:$E389,MATCH($V390,$U$5:$U389,0)),""))))</f>
        <v/>
      </c>
      <c r="F390" s="52"/>
      <c r="G390" s="51"/>
      <c r="H390" s="44"/>
      <c r="I390" s="53"/>
      <c r="J390" s="46"/>
      <c r="K390" s="46"/>
      <c r="L390" s="54"/>
      <c r="M390" s="54"/>
      <c r="N390" s="306" t="str">
        <f>IF(COUNTBLANK($V390),"",IFERROR(INDEX(Activos!$E$6:$E$1015,MATCH($V390,Activos!$U$6:$U$1015,0)),IFERROR(INDEX($N$5:$N389,MATCH($V390,$U$5:$U389,0)),"")))</f>
        <v/>
      </c>
      <c r="O390" s="256"/>
      <c r="P390" s="251"/>
      <c r="Q390" s="55">
        <v>0</v>
      </c>
      <c r="R390" s="48" t="b">
        <f>IF(COUNTBLANK($V390),FALSE,OR(IFERROR(MATCH(INDEX(Activos!$C$6:$C$1015,MATCH($V390,Activos!$U$6:$U$1015,0)),$AH$22:$AH$25,0),FALSE),IFERROR(MATCH(INDEX($E$5:$E389,MATCH($V390,$V$5:$V389,0)),$AH$22:$AH$25,0),FALSE)))</f>
        <v>0</v>
      </c>
      <c r="S390" s="48" t="b">
        <f>OR(IFERROR(MATCH($V390,Activos!$U$6:$U$1015,0),FALSE),IFERROR(MATCH($V390,$V$5:$V389,0),FALSE))</f>
        <v>1</v>
      </c>
      <c r="T390" s="48" t="str">
        <f t="shared" ref="T390:T453" si="25">IF(COUNTIFS($V$6:$V$1015,$V390)&gt;1,$V390,"")</f>
        <v/>
      </c>
      <c r="U390" s="48" t="str">
        <f>IF(AND(ISERROR(MATCH($V390,Activos!$U$6:$U$1015,0)),ISERROR(MATCH($V390,$U$5:$U389,0))),$V390,"")</f>
        <v/>
      </c>
      <c r="V390" s="48" t="str">
        <f t="shared" si="23"/>
        <v/>
      </c>
      <c r="W390" s="48" t="b">
        <f>IF(OR(COUNTBLANK($E390),COUNTBLANK($V390)),FALSE,IF(ISERROR(MATCH($V390,Activos!$U$6:$U$1015,0)),FALSE,IF(ISERROR(MATCH(INDEX(Activos!$C$6:$C$1015,MATCH($V390,Activos!$U$6:$U$1015,0)),$AH$22:$AH$25,0)),ISERROR(MATCH($E390,$AH$26:$AH$31,0)),ISERROR(MATCH($E390,$AH$22:$AH$25,0)))))</f>
        <v>0</v>
      </c>
      <c r="X390" s="48" t="b">
        <f>IF(OR(COUNTBLANK($E390),COUNTBLANK($V390)),FALSE,IF(ISERROR(MATCH($V390,V$5:$V389,0)),FALSE,IF(ISERROR(MATCH(INDEX($E$6:$E$1015,MATCH($V390,$V$6:$V$1015,0)),$AH$22:$AH$25,0)),ISERROR(MATCH($E390,$AH$26:$AH$31,0)),ISERROR(MATCH($E390,$AH$22:$AH$25,0)))))</f>
        <v>0</v>
      </c>
      <c r="Y390" s="48" t="b">
        <f t="shared" si="24"/>
        <v>0</v>
      </c>
    </row>
    <row r="391" spans="2:25" ht="15.95" customHeight="1" x14ac:dyDescent="0.2">
      <c r="B391" s="255"/>
      <c r="C391" s="53"/>
      <c r="D391" s="86"/>
      <c r="E391" s="42" t="str">
        <f>IF(COUNTBLANK($V391),"",IF($U391&lt;&gt;"","Ingresar Categoria!",IFERROR(INDEX(Activos!$C$6:$C$1015,MATCH($V391,Activos!$U$6:$U$1015,0)),IFERROR(INDEX($E$5:$E390,MATCH($V391,$U$5:$U390,0)),""))))</f>
        <v/>
      </c>
      <c r="F391" s="52"/>
      <c r="G391" s="51"/>
      <c r="H391" s="44"/>
      <c r="I391" s="53"/>
      <c r="J391" s="46"/>
      <c r="K391" s="46"/>
      <c r="L391" s="54"/>
      <c r="M391" s="54"/>
      <c r="N391" s="306" t="str">
        <f>IF(COUNTBLANK($V391),"",IFERROR(INDEX(Activos!$E$6:$E$1015,MATCH($V391,Activos!$U$6:$U$1015,0)),IFERROR(INDEX($N$5:$N390,MATCH($V391,$U$5:$U390,0)),"")))</f>
        <v/>
      </c>
      <c r="O391" s="256"/>
      <c r="P391" s="251"/>
      <c r="Q391" s="55">
        <v>0</v>
      </c>
      <c r="R391" s="48" t="b">
        <f>IF(COUNTBLANK($V391),FALSE,OR(IFERROR(MATCH(INDEX(Activos!$C$6:$C$1015,MATCH($V391,Activos!$U$6:$U$1015,0)),$AH$22:$AH$25,0),FALSE),IFERROR(MATCH(INDEX($E$5:$E390,MATCH($V391,$V$5:$V390,0)),$AH$22:$AH$25,0),FALSE)))</f>
        <v>0</v>
      </c>
      <c r="S391" s="48" t="b">
        <f>OR(IFERROR(MATCH($V391,Activos!$U$6:$U$1015,0),FALSE),IFERROR(MATCH($V391,$V$5:$V390,0),FALSE))</f>
        <v>1</v>
      </c>
      <c r="T391" s="48" t="str">
        <f t="shared" si="25"/>
        <v/>
      </c>
      <c r="U391" s="48" t="str">
        <f>IF(AND(ISERROR(MATCH($V391,Activos!$U$6:$U$1015,0)),ISERROR(MATCH($V391,$U$5:$U390,0))),$V391,"")</f>
        <v/>
      </c>
      <c r="V391" s="48" t="str">
        <f t="shared" ref="V391:V454" si="26">TEXT(TRIM(CLEAN($F391)),"??????")</f>
        <v/>
      </c>
      <c r="W391" s="48" t="b">
        <f>IF(OR(COUNTBLANK($E391),COUNTBLANK($V391)),FALSE,IF(ISERROR(MATCH($V391,Activos!$U$6:$U$1015,0)),FALSE,IF(ISERROR(MATCH(INDEX(Activos!$C$6:$C$1015,MATCH($V391,Activos!$U$6:$U$1015,0)),$AH$22:$AH$25,0)),ISERROR(MATCH($E391,$AH$26:$AH$31,0)),ISERROR(MATCH($E391,$AH$22:$AH$25,0)))))</f>
        <v>0</v>
      </c>
      <c r="X391" s="48" t="b">
        <f>IF(OR(COUNTBLANK($E391),COUNTBLANK($V391)),FALSE,IF(ISERROR(MATCH($V391,V$5:$V390,0)),FALSE,IF(ISERROR(MATCH(INDEX($E$6:$E$1015,MATCH($V391,$V$6:$V$1015,0)),$AH$22:$AH$25,0)),ISERROR(MATCH($E391,$AH$26:$AH$31,0)),ISERROR(MATCH($E391,$AH$22:$AH$25,0)))))</f>
        <v>0</v>
      </c>
      <c r="Y391" s="48" t="b">
        <f t="shared" ref="Y391:Y454" si="27">AND(ISTEXT($J391)+ISTEXT($K391)&gt;0,COUNTBLANK($J391:$K391)&lt;2)</f>
        <v>0</v>
      </c>
    </row>
    <row r="392" spans="2:25" ht="15.95" customHeight="1" x14ac:dyDescent="0.2">
      <c r="B392" s="255"/>
      <c r="C392" s="53"/>
      <c r="D392" s="86"/>
      <c r="E392" s="42" t="str">
        <f>IF(COUNTBLANK($V392),"",IF($U392&lt;&gt;"","Ingresar Categoria!",IFERROR(INDEX(Activos!$C$6:$C$1015,MATCH($V392,Activos!$U$6:$U$1015,0)),IFERROR(INDEX($E$5:$E391,MATCH($V392,$U$5:$U391,0)),""))))</f>
        <v/>
      </c>
      <c r="F392" s="52"/>
      <c r="G392" s="51"/>
      <c r="H392" s="44"/>
      <c r="I392" s="53"/>
      <c r="J392" s="46"/>
      <c r="K392" s="46"/>
      <c r="L392" s="54"/>
      <c r="M392" s="54"/>
      <c r="N392" s="306" t="str">
        <f>IF(COUNTBLANK($V392),"",IFERROR(INDEX(Activos!$E$6:$E$1015,MATCH($V392,Activos!$U$6:$U$1015,0)),IFERROR(INDEX($N$5:$N391,MATCH($V392,$U$5:$U391,0)),"")))</f>
        <v/>
      </c>
      <c r="O392" s="256"/>
      <c r="P392" s="251"/>
      <c r="Q392" s="55">
        <v>0</v>
      </c>
      <c r="R392" s="48" t="b">
        <f>IF(COUNTBLANK($V392),FALSE,OR(IFERROR(MATCH(INDEX(Activos!$C$6:$C$1015,MATCH($V392,Activos!$U$6:$U$1015,0)),$AH$22:$AH$25,0),FALSE),IFERROR(MATCH(INDEX($E$5:$E391,MATCH($V392,$V$5:$V391,0)),$AH$22:$AH$25,0),FALSE)))</f>
        <v>0</v>
      </c>
      <c r="S392" s="48" t="b">
        <f>OR(IFERROR(MATCH($V392,Activos!$U$6:$U$1015,0),FALSE),IFERROR(MATCH($V392,$V$5:$V391,0),FALSE))</f>
        <v>1</v>
      </c>
      <c r="T392" s="48" t="str">
        <f t="shared" si="25"/>
        <v/>
      </c>
      <c r="U392" s="48" t="str">
        <f>IF(AND(ISERROR(MATCH($V392,Activos!$U$6:$U$1015,0)),ISERROR(MATCH($V392,$U$5:$U391,0))),$V392,"")</f>
        <v/>
      </c>
      <c r="V392" s="48" t="str">
        <f t="shared" si="26"/>
        <v/>
      </c>
      <c r="W392" s="48" t="b">
        <f>IF(OR(COUNTBLANK($E392),COUNTBLANK($V392)),FALSE,IF(ISERROR(MATCH($V392,Activos!$U$6:$U$1015,0)),FALSE,IF(ISERROR(MATCH(INDEX(Activos!$C$6:$C$1015,MATCH($V392,Activos!$U$6:$U$1015,0)),$AH$22:$AH$25,0)),ISERROR(MATCH($E392,$AH$26:$AH$31,0)),ISERROR(MATCH($E392,$AH$22:$AH$25,0)))))</f>
        <v>0</v>
      </c>
      <c r="X392" s="48" t="b">
        <f>IF(OR(COUNTBLANK($E392),COUNTBLANK($V392)),FALSE,IF(ISERROR(MATCH($V392,V$5:$V391,0)),FALSE,IF(ISERROR(MATCH(INDEX($E$6:$E$1015,MATCH($V392,$V$6:$V$1015,0)),$AH$22:$AH$25,0)),ISERROR(MATCH($E392,$AH$26:$AH$31,0)),ISERROR(MATCH($E392,$AH$22:$AH$25,0)))))</f>
        <v>0</v>
      </c>
      <c r="Y392" s="48" t="b">
        <f t="shared" si="27"/>
        <v>0</v>
      </c>
    </row>
    <row r="393" spans="2:25" ht="15.95" customHeight="1" x14ac:dyDescent="0.2">
      <c r="B393" s="255"/>
      <c r="C393" s="53"/>
      <c r="D393" s="86"/>
      <c r="E393" s="42" t="str">
        <f>IF(COUNTBLANK($V393),"",IF($U393&lt;&gt;"","Ingresar Categoria!",IFERROR(INDEX(Activos!$C$6:$C$1015,MATCH($V393,Activos!$U$6:$U$1015,0)),IFERROR(INDEX($E$5:$E392,MATCH($V393,$U$5:$U392,0)),""))))</f>
        <v/>
      </c>
      <c r="F393" s="52"/>
      <c r="G393" s="51"/>
      <c r="H393" s="44"/>
      <c r="I393" s="53"/>
      <c r="J393" s="46"/>
      <c r="K393" s="46"/>
      <c r="L393" s="54"/>
      <c r="M393" s="54"/>
      <c r="N393" s="306" t="str">
        <f>IF(COUNTBLANK($V393),"",IFERROR(INDEX(Activos!$E$6:$E$1015,MATCH($V393,Activos!$U$6:$U$1015,0)),IFERROR(INDEX($N$5:$N392,MATCH($V393,$U$5:$U392,0)),"")))</f>
        <v/>
      </c>
      <c r="O393" s="256"/>
      <c r="P393" s="251"/>
      <c r="Q393" s="55">
        <v>0</v>
      </c>
      <c r="R393" s="48" t="b">
        <f>IF(COUNTBLANK($V393),FALSE,OR(IFERROR(MATCH(INDEX(Activos!$C$6:$C$1015,MATCH($V393,Activos!$U$6:$U$1015,0)),$AH$22:$AH$25,0),FALSE),IFERROR(MATCH(INDEX($E$5:$E392,MATCH($V393,$V$5:$V392,0)),$AH$22:$AH$25,0),FALSE)))</f>
        <v>0</v>
      </c>
      <c r="S393" s="48" t="b">
        <f>OR(IFERROR(MATCH($V393,Activos!$U$6:$U$1015,0),FALSE),IFERROR(MATCH($V393,$V$5:$V392,0),FALSE))</f>
        <v>1</v>
      </c>
      <c r="T393" s="48" t="str">
        <f t="shared" si="25"/>
        <v/>
      </c>
      <c r="U393" s="48" t="str">
        <f>IF(AND(ISERROR(MATCH($V393,Activos!$U$6:$U$1015,0)),ISERROR(MATCH($V393,$U$5:$U392,0))),$V393,"")</f>
        <v/>
      </c>
      <c r="V393" s="48" t="str">
        <f t="shared" si="26"/>
        <v/>
      </c>
      <c r="W393" s="48" t="b">
        <f>IF(OR(COUNTBLANK($E393),COUNTBLANK($V393)),FALSE,IF(ISERROR(MATCH($V393,Activos!$U$6:$U$1015,0)),FALSE,IF(ISERROR(MATCH(INDEX(Activos!$C$6:$C$1015,MATCH($V393,Activos!$U$6:$U$1015,0)),$AH$22:$AH$25,0)),ISERROR(MATCH($E393,$AH$26:$AH$31,0)),ISERROR(MATCH($E393,$AH$22:$AH$25,0)))))</f>
        <v>0</v>
      </c>
      <c r="X393" s="48" t="b">
        <f>IF(OR(COUNTBLANK($E393),COUNTBLANK($V393)),FALSE,IF(ISERROR(MATCH($V393,V$5:$V392,0)),FALSE,IF(ISERROR(MATCH(INDEX($E$6:$E$1015,MATCH($V393,$V$6:$V$1015,0)),$AH$22:$AH$25,0)),ISERROR(MATCH($E393,$AH$26:$AH$31,0)),ISERROR(MATCH($E393,$AH$22:$AH$25,0)))))</f>
        <v>0</v>
      </c>
      <c r="Y393" s="48" t="b">
        <f t="shared" si="27"/>
        <v>0</v>
      </c>
    </row>
    <row r="394" spans="2:25" ht="15.95" customHeight="1" x14ac:dyDescent="0.2">
      <c r="B394" s="255"/>
      <c r="C394" s="53"/>
      <c r="D394" s="86"/>
      <c r="E394" s="42" t="str">
        <f>IF(COUNTBLANK($V394),"",IF($U394&lt;&gt;"","Ingresar Categoria!",IFERROR(INDEX(Activos!$C$6:$C$1015,MATCH($V394,Activos!$U$6:$U$1015,0)),IFERROR(INDEX($E$5:$E393,MATCH($V394,$U$5:$U393,0)),""))))</f>
        <v/>
      </c>
      <c r="F394" s="52"/>
      <c r="G394" s="51"/>
      <c r="H394" s="44"/>
      <c r="I394" s="53"/>
      <c r="J394" s="46"/>
      <c r="K394" s="46"/>
      <c r="L394" s="54"/>
      <c r="M394" s="54"/>
      <c r="N394" s="306" t="str">
        <f>IF(COUNTBLANK($V394),"",IFERROR(INDEX(Activos!$E$6:$E$1015,MATCH($V394,Activos!$U$6:$U$1015,0)),IFERROR(INDEX($N$5:$N393,MATCH($V394,$U$5:$U393,0)),"")))</f>
        <v/>
      </c>
      <c r="O394" s="256"/>
      <c r="P394" s="251"/>
      <c r="Q394" s="55">
        <v>0</v>
      </c>
      <c r="R394" s="48" t="b">
        <f>IF(COUNTBLANK($V394),FALSE,OR(IFERROR(MATCH(INDEX(Activos!$C$6:$C$1015,MATCH($V394,Activos!$U$6:$U$1015,0)),$AH$22:$AH$25,0),FALSE),IFERROR(MATCH(INDEX($E$5:$E393,MATCH($V394,$V$5:$V393,0)),$AH$22:$AH$25,0),FALSE)))</f>
        <v>0</v>
      </c>
      <c r="S394" s="48" t="b">
        <f>OR(IFERROR(MATCH($V394,Activos!$U$6:$U$1015,0),FALSE),IFERROR(MATCH($V394,$V$5:$V393,0),FALSE))</f>
        <v>1</v>
      </c>
      <c r="T394" s="48" t="str">
        <f t="shared" si="25"/>
        <v/>
      </c>
      <c r="U394" s="48" t="str">
        <f>IF(AND(ISERROR(MATCH($V394,Activos!$U$6:$U$1015,0)),ISERROR(MATCH($V394,$U$5:$U393,0))),$V394,"")</f>
        <v/>
      </c>
      <c r="V394" s="48" t="str">
        <f t="shared" si="26"/>
        <v/>
      </c>
      <c r="W394" s="48" t="b">
        <f>IF(OR(COUNTBLANK($E394),COUNTBLANK($V394)),FALSE,IF(ISERROR(MATCH($V394,Activos!$U$6:$U$1015,0)),FALSE,IF(ISERROR(MATCH(INDEX(Activos!$C$6:$C$1015,MATCH($V394,Activos!$U$6:$U$1015,0)),$AH$22:$AH$25,0)),ISERROR(MATCH($E394,$AH$26:$AH$31,0)),ISERROR(MATCH($E394,$AH$22:$AH$25,0)))))</f>
        <v>0</v>
      </c>
      <c r="X394" s="48" t="b">
        <f>IF(OR(COUNTBLANK($E394),COUNTBLANK($V394)),FALSE,IF(ISERROR(MATCH($V394,V$5:$V393,0)),FALSE,IF(ISERROR(MATCH(INDEX($E$6:$E$1015,MATCH($V394,$V$6:$V$1015,0)),$AH$22:$AH$25,0)),ISERROR(MATCH($E394,$AH$26:$AH$31,0)),ISERROR(MATCH($E394,$AH$22:$AH$25,0)))))</f>
        <v>0</v>
      </c>
      <c r="Y394" s="48" t="b">
        <f t="shared" si="27"/>
        <v>0</v>
      </c>
    </row>
    <row r="395" spans="2:25" ht="15.95" customHeight="1" x14ac:dyDescent="0.2">
      <c r="B395" s="255"/>
      <c r="C395" s="53"/>
      <c r="D395" s="86"/>
      <c r="E395" s="42" t="str">
        <f>IF(COUNTBLANK($V395),"",IF($U395&lt;&gt;"","Ingresar Categoria!",IFERROR(INDEX(Activos!$C$6:$C$1015,MATCH($V395,Activos!$U$6:$U$1015,0)),IFERROR(INDEX($E$5:$E394,MATCH($V395,$U$5:$U394,0)),""))))</f>
        <v/>
      </c>
      <c r="F395" s="52"/>
      <c r="G395" s="51"/>
      <c r="H395" s="44"/>
      <c r="I395" s="53"/>
      <c r="J395" s="46"/>
      <c r="K395" s="46"/>
      <c r="L395" s="54"/>
      <c r="M395" s="54"/>
      <c r="N395" s="306" t="str">
        <f>IF(COUNTBLANK($V395),"",IFERROR(INDEX(Activos!$E$6:$E$1015,MATCH($V395,Activos!$U$6:$U$1015,0)),IFERROR(INDEX($N$5:$N394,MATCH($V395,$U$5:$U394,0)),"")))</f>
        <v/>
      </c>
      <c r="O395" s="256"/>
      <c r="P395" s="251"/>
      <c r="Q395" s="55">
        <v>0</v>
      </c>
      <c r="R395" s="48" t="b">
        <f>IF(COUNTBLANK($V395),FALSE,OR(IFERROR(MATCH(INDEX(Activos!$C$6:$C$1015,MATCH($V395,Activos!$U$6:$U$1015,0)),$AH$22:$AH$25,0),FALSE),IFERROR(MATCH(INDEX($E$5:$E394,MATCH($V395,$V$5:$V394,0)),$AH$22:$AH$25,0),FALSE)))</f>
        <v>0</v>
      </c>
      <c r="S395" s="48" t="b">
        <f>OR(IFERROR(MATCH($V395,Activos!$U$6:$U$1015,0),FALSE),IFERROR(MATCH($V395,$V$5:$V394,0),FALSE))</f>
        <v>1</v>
      </c>
      <c r="T395" s="48" t="str">
        <f t="shared" si="25"/>
        <v/>
      </c>
      <c r="U395" s="48" t="str">
        <f>IF(AND(ISERROR(MATCH($V395,Activos!$U$6:$U$1015,0)),ISERROR(MATCH($V395,$U$5:$U394,0))),$V395,"")</f>
        <v/>
      </c>
      <c r="V395" s="48" t="str">
        <f t="shared" si="26"/>
        <v/>
      </c>
      <c r="W395" s="48" t="b">
        <f>IF(OR(COUNTBLANK($E395),COUNTBLANK($V395)),FALSE,IF(ISERROR(MATCH($V395,Activos!$U$6:$U$1015,0)),FALSE,IF(ISERROR(MATCH(INDEX(Activos!$C$6:$C$1015,MATCH($V395,Activos!$U$6:$U$1015,0)),$AH$22:$AH$25,0)),ISERROR(MATCH($E395,$AH$26:$AH$31,0)),ISERROR(MATCH($E395,$AH$22:$AH$25,0)))))</f>
        <v>0</v>
      </c>
      <c r="X395" s="48" t="b">
        <f>IF(OR(COUNTBLANK($E395),COUNTBLANK($V395)),FALSE,IF(ISERROR(MATCH($V395,V$5:$V394,0)),FALSE,IF(ISERROR(MATCH(INDEX($E$6:$E$1015,MATCH($V395,$V$6:$V$1015,0)),$AH$22:$AH$25,0)),ISERROR(MATCH($E395,$AH$26:$AH$31,0)),ISERROR(MATCH($E395,$AH$22:$AH$25,0)))))</f>
        <v>0</v>
      </c>
      <c r="Y395" s="48" t="b">
        <f t="shared" si="27"/>
        <v>0</v>
      </c>
    </row>
    <row r="396" spans="2:25" ht="15.95" customHeight="1" x14ac:dyDescent="0.2">
      <c r="B396" s="255"/>
      <c r="C396" s="53"/>
      <c r="D396" s="86"/>
      <c r="E396" s="42" t="str">
        <f>IF(COUNTBLANK($V396),"",IF($U396&lt;&gt;"","Ingresar Categoria!",IFERROR(INDEX(Activos!$C$6:$C$1015,MATCH($V396,Activos!$U$6:$U$1015,0)),IFERROR(INDEX($E$5:$E395,MATCH($V396,$U$5:$U395,0)),""))))</f>
        <v/>
      </c>
      <c r="F396" s="52"/>
      <c r="G396" s="51"/>
      <c r="H396" s="44"/>
      <c r="I396" s="53"/>
      <c r="J396" s="46"/>
      <c r="K396" s="46"/>
      <c r="L396" s="54"/>
      <c r="M396" s="54"/>
      <c r="N396" s="306" t="str">
        <f>IF(COUNTBLANK($V396),"",IFERROR(INDEX(Activos!$E$6:$E$1015,MATCH($V396,Activos!$U$6:$U$1015,0)),IFERROR(INDEX($N$5:$N395,MATCH($V396,$U$5:$U395,0)),"")))</f>
        <v/>
      </c>
      <c r="O396" s="256"/>
      <c r="P396" s="251"/>
      <c r="Q396" s="55">
        <v>0</v>
      </c>
      <c r="R396" s="48" t="b">
        <f>IF(COUNTBLANK($V396),FALSE,OR(IFERROR(MATCH(INDEX(Activos!$C$6:$C$1015,MATCH($V396,Activos!$U$6:$U$1015,0)),$AH$22:$AH$25,0),FALSE),IFERROR(MATCH(INDEX($E$5:$E395,MATCH($V396,$V$5:$V395,0)),$AH$22:$AH$25,0),FALSE)))</f>
        <v>0</v>
      </c>
      <c r="S396" s="48" t="b">
        <f>OR(IFERROR(MATCH($V396,Activos!$U$6:$U$1015,0),FALSE),IFERROR(MATCH($V396,$V$5:$V395,0),FALSE))</f>
        <v>1</v>
      </c>
      <c r="T396" s="48" t="str">
        <f t="shared" si="25"/>
        <v/>
      </c>
      <c r="U396" s="48" t="str">
        <f>IF(AND(ISERROR(MATCH($V396,Activos!$U$6:$U$1015,0)),ISERROR(MATCH($V396,$U$5:$U395,0))),$V396,"")</f>
        <v/>
      </c>
      <c r="V396" s="48" t="str">
        <f t="shared" si="26"/>
        <v/>
      </c>
      <c r="W396" s="48" t="b">
        <f>IF(OR(COUNTBLANK($E396),COUNTBLANK($V396)),FALSE,IF(ISERROR(MATCH($V396,Activos!$U$6:$U$1015,0)),FALSE,IF(ISERROR(MATCH(INDEX(Activos!$C$6:$C$1015,MATCH($V396,Activos!$U$6:$U$1015,0)),$AH$22:$AH$25,0)),ISERROR(MATCH($E396,$AH$26:$AH$31,0)),ISERROR(MATCH($E396,$AH$22:$AH$25,0)))))</f>
        <v>0</v>
      </c>
      <c r="X396" s="48" t="b">
        <f>IF(OR(COUNTBLANK($E396),COUNTBLANK($V396)),FALSE,IF(ISERROR(MATCH($V396,V$5:$V395,0)),FALSE,IF(ISERROR(MATCH(INDEX($E$6:$E$1015,MATCH($V396,$V$6:$V$1015,0)),$AH$22:$AH$25,0)),ISERROR(MATCH($E396,$AH$26:$AH$31,0)),ISERROR(MATCH($E396,$AH$22:$AH$25,0)))))</f>
        <v>0</v>
      </c>
      <c r="Y396" s="48" t="b">
        <f t="shared" si="27"/>
        <v>0</v>
      </c>
    </row>
    <row r="397" spans="2:25" ht="15.95" customHeight="1" x14ac:dyDescent="0.2">
      <c r="B397" s="255"/>
      <c r="C397" s="53"/>
      <c r="D397" s="86"/>
      <c r="E397" s="42" t="str">
        <f>IF(COUNTBLANK($V397),"",IF($U397&lt;&gt;"","Ingresar Categoria!",IFERROR(INDEX(Activos!$C$6:$C$1015,MATCH($V397,Activos!$U$6:$U$1015,0)),IFERROR(INDEX($E$5:$E396,MATCH($V397,$U$5:$U396,0)),""))))</f>
        <v/>
      </c>
      <c r="F397" s="52"/>
      <c r="G397" s="51"/>
      <c r="H397" s="44"/>
      <c r="I397" s="53"/>
      <c r="J397" s="46"/>
      <c r="K397" s="46"/>
      <c r="L397" s="54"/>
      <c r="M397" s="54"/>
      <c r="N397" s="306" t="str">
        <f>IF(COUNTBLANK($V397),"",IFERROR(INDEX(Activos!$E$6:$E$1015,MATCH($V397,Activos!$U$6:$U$1015,0)),IFERROR(INDEX($N$5:$N396,MATCH($V397,$U$5:$U396,0)),"")))</f>
        <v/>
      </c>
      <c r="O397" s="256"/>
      <c r="P397" s="251"/>
      <c r="Q397" s="55">
        <v>0</v>
      </c>
      <c r="R397" s="48" t="b">
        <f>IF(COUNTBLANK($V397),FALSE,OR(IFERROR(MATCH(INDEX(Activos!$C$6:$C$1015,MATCH($V397,Activos!$U$6:$U$1015,0)),$AH$22:$AH$25,0),FALSE),IFERROR(MATCH(INDEX($E$5:$E396,MATCH($V397,$V$5:$V396,0)),$AH$22:$AH$25,0),FALSE)))</f>
        <v>0</v>
      </c>
      <c r="S397" s="48" t="b">
        <f>OR(IFERROR(MATCH($V397,Activos!$U$6:$U$1015,0),FALSE),IFERROR(MATCH($V397,$V$5:$V396,0),FALSE))</f>
        <v>1</v>
      </c>
      <c r="T397" s="48" t="str">
        <f t="shared" si="25"/>
        <v/>
      </c>
      <c r="U397" s="48" t="str">
        <f>IF(AND(ISERROR(MATCH($V397,Activos!$U$6:$U$1015,0)),ISERROR(MATCH($V397,$U$5:$U396,0))),$V397,"")</f>
        <v/>
      </c>
      <c r="V397" s="48" t="str">
        <f t="shared" si="26"/>
        <v/>
      </c>
      <c r="W397" s="48" t="b">
        <f>IF(OR(COUNTBLANK($E397),COUNTBLANK($V397)),FALSE,IF(ISERROR(MATCH($V397,Activos!$U$6:$U$1015,0)),FALSE,IF(ISERROR(MATCH(INDEX(Activos!$C$6:$C$1015,MATCH($V397,Activos!$U$6:$U$1015,0)),$AH$22:$AH$25,0)),ISERROR(MATCH($E397,$AH$26:$AH$31,0)),ISERROR(MATCH($E397,$AH$22:$AH$25,0)))))</f>
        <v>0</v>
      </c>
      <c r="X397" s="48" t="b">
        <f>IF(OR(COUNTBLANK($E397),COUNTBLANK($V397)),FALSE,IF(ISERROR(MATCH($V397,V$5:$V396,0)),FALSE,IF(ISERROR(MATCH(INDEX($E$6:$E$1015,MATCH($V397,$V$6:$V$1015,0)),$AH$22:$AH$25,0)),ISERROR(MATCH($E397,$AH$26:$AH$31,0)),ISERROR(MATCH($E397,$AH$22:$AH$25,0)))))</f>
        <v>0</v>
      </c>
      <c r="Y397" s="48" t="b">
        <f t="shared" si="27"/>
        <v>0</v>
      </c>
    </row>
    <row r="398" spans="2:25" ht="15.95" customHeight="1" x14ac:dyDescent="0.2">
      <c r="B398" s="255"/>
      <c r="C398" s="53"/>
      <c r="D398" s="86"/>
      <c r="E398" s="42" t="str">
        <f>IF(COUNTBLANK($V398),"",IF($U398&lt;&gt;"","Ingresar Categoria!",IFERROR(INDEX(Activos!$C$6:$C$1015,MATCH($V398,Activos!$U$6:$U$1015,0)),IFERROR(INDEX($E$5:$E397,MATCH($V398,$U$5:$U397,0)),""))))</f>
        <v/>
      </c>
      <c r="F398" s="52"/>
      <c r="G398" s="51"/>
      <c r="H398" s="44"/>
      <c r="I398" s="53"/>
      <c r="J398" s="46"/>
      <c r="K398" s="46"/>
      <c r="L398" s="54"/>
      <c r="M398" s="54"/>
      <c r="N398" s="306" t="str">
        <f>IF(COUNTBLANK($V398),"",IFERROR(INDEX(Activos!$E$6:$E$1015,MATCH($V398,Activos!$U$6:$U$1015,0)),IFERROR(INDEX($N$5:$N397,MATCH($V398,$U$5:$U397,0)),"")))</f>
        <v/>
      </c>
      <c r="O398" s="256"/>
      <c r="P398" s="251"/>
      <c r="Q398" s="55">
        <v>0</v>
      </c>
      <c r="R398" s="48" t="b">
        <f>IF(COUNTBLANK($V398),FALSE,OR(IFERROR(MATCH(INDEX(Activos!$C$6:$C$1015,MATCH($V398,Activos!$U$6:$U$1015,0)),$AH$22:$AH$25,0),FALSE),IFERROR(MATCH(INDEX($E$5:$E397,MATCH($V398,$V$5:$V397,0)),$AH$22:$AH$25,0),FALSE)))</f>
        <v>0</v>
      </c>
      <c r="S398" s="48" t="b">
        <f>OR(IFERROR(MATCH($V398,Activos!$U$6:$U$1015,0),FALSE),IFERROR(MATCH($V398,$V$5:$V397,0),FALSE))</f>
        <v>1</v>
      </c>
      <c r="T398" s="48" t="str">
        <f t="shared" si="25"/>
        <v/>
      </c>
      <c r="U398" s="48" t="str">
        <f>IF(AND(ISERROR(MATCH($V398,Activos!$U$6:$U$1015,0)),ISERROR(MATCH($V398,$U$5:$U397,0))),$V398,"")</f>
        <v/>
      </c>
      <c r="V398" s="48" t="str">
        <f t="shared" si="26"/>
        <v/>
      </c>
      <c r="W398" s="48" t="b">
        <f>IF(OR(COUNTBLANK($E398),COUNTBLANK($V398)),FALSE,IF(ISERROR(MATCH($V398,Activos!$U$6:$U$1015,0)),FALSE,IF(ISERROR(MATCH(INDEX(Activos!$C$6:$C$1015,MATCH($V398,Activos!$U$6:$U$1015,0)),$AH$22:$AH$25,0)),ISERROR(MATCH($E398,$AH$26:$AH$31,0)),ISERROR(MATCH($E398,$AH$22:$AH$25,0)))))</f>
        <v>0</v>
      </c>
      <c r="X398" s="48" t="b">
        <f>IF(OR(COUNTBLANK($E398),COUNTBLANK($V398)),FALSE,IF(ISERROR(MATCH($V398,V$5:$V397,0)),FALSE,IF(ISERROR(MATCH(INDEX($E$6:$E$1015,MATCH($V398,$V$6:$V$1015,0)),$AH$22:$AH$25,0)),ISERROR(MATCH($E398,$AH$26:$AH$31,0)),ISERROR(MATCH($E398,$AH$22:$AH$25,0)))))</f>
        <v>0</v>
      </c>
      <c r="Y398" s="48" t="b">
        <f t="shared" si="27"/>
        <v>0</v>
      </c>
    </row>
    <row r="399" spans="2:25" ht="15.95" customHeight="1" x14ac:dyDescent="0.2">
      <c r="B399" s="255"/>
      <c r="C399" s="53"/>
      <c r="D399" s="86"/>
      <c r="E399" s="42" t="str">
        <f>IF(COUNTBLANK($V399),"",IF($U399&lt;&gt;"","Ingresar Categoria!",IFERROR(INDEX(Activos!$C$6:$C$1015,MATCH($V399,Activos!$U$6:$U$1015,0)),IFERROR(INDEX($E$5:$E398,MATCH($V399,$U$5:$U398,0)),""))))</f>
        <v/>
      </c>
      <c r="F399" s="52"/>
      <c r="G399" s="51"/>
      <c r="H399" s="44"/>
      <c r="I399" s="53"/>
      <c r="J399" s="46"/>
      <c r="K399" s="46"/>
      <c r="L399" s="54"/>
      <c r="M399" s="54"/>
      <c r="N399" s="306" t="str">
        <f>IF(COUNTBLANK($V399),"",IFERROR(INDEX(Activos!$E$6:$E$1015,MATCH($V399,Activos!$U$6:$U$1015,0)),IFERROR(INDEX($N$5:$N398,MATCH($V399,$U$5:$U398,0)),"")))</f>
        <v/>
      </c>
      <c r="O399" s="256"/>
      <c r="P399" s="251"/>
      <c r="Q399" s="55">
        <v>0</v>
      </c>
      <c r="R399" s="48" t="b">
        <f>IF(COUNTBLANK($V399),FALSE,OR(IFERROR(MATCH(INDEX(Activos!$C$6:$C$1015,MATCH($V399,Activos!$U$6:$U$1015,0)),$AH$22:$AH$25,0),FALSE),IFERROR(MATCH(INDEX($E$5:$E398,MATCH($V399,$V$5:$V398,0)),$AH$22:$AH$25,0),FALSE)))</f>
        <v>0</v>
      </c>
      <c r="S399" s="48" t="b">
        <f>OR(IFERROR(MATCH($V399,Activos!$U$6:$U$1015,0),FALSE),IFERROR(MATCH($V399,$V$5:$V398,0),FALSE))</f>
        <v>1</v>
      </c>
      <c r="T399" s="48" t="str">
        <f t="shared" si="25"/>
        <v/>
      </c>
      <c r="U399" s="48" t="str">
        <f>IF(AND(ISERROR(MATCH($V399,Activos!$U$6:$U$1015,0)),ISERROR(MATCH($V399,$U$5:$U398,0))),$V399,"")</f>
        <v/>
      </c>
      <c r="V399" s="48" t="str">
        <f t="shared" si="26"/>
        <v/>
      </c>
      <c r="W399" s="48" t="b">
        <f>IF(OR(COUNTBLANK($E399),COUNTBLANK($V399)),FALSE,IF(ISERROR(MATCH($V399,Activos!$U$6:$U$1015,0)),FALSE,IF(ISERROR(MATCH(INDEX(Activos!$C$6:$C$1015,MATCH($V399,Activos!$U$6:$U$1015,0)),$AH$22:$AH$25,0)),ISERROR(MATCH($E399,$AH$26:$AH$31,0)),ISERROR(MATCH($E399,$AH$22:$AH$25,0)))))</f>
        <v>0</v>
      </c>
      <c r="X399" s="48" t="b">
        <f>IF(OR(COUNTBLANK($E399),COUNTBLANK($V399)),FALSE,IF(ISERROR(MATCH($V399,V$5:$V398,0)),FALSE,IF(ISERROR(MATCH(INDEX($E$6:$E$1015,MATCH($V399,$V$6:$V$1015,0)),$AH$22:$AH$25,0)),ISERROR(MATCH($E399,$AH$26:$AH$31,0)),ISERROR(MATCH($E399,$AH$22:$AH$25,0)))))</f>
        <v>0</v>
      </c>
      <c r="Y399" s="48" t="b">
        <f t="shared" si="27"/>
        <v>0</v>
      </c>
    </row>
    <row r="400" spans="2:25" ht="15.95" customHeight="1" x14ac:dyDescent="0.2">
      <c r="B400" s="255"/>
      <c r="C400" s="53"/>
      <c r="D400" s="86"/>
      <c r="E400" s="42" t="str">
        <f>IF(COUNTBLANK($V400),"",IF($U400&lt;&gt;"","Ingresar Categoria!",IFERROR(INDEX(Activos!$C$6:$C$1015,MATCH($V400,Activos!$U$6:$U$1015,0)),IFERROR(INDEX($E$5:$E399,MATCH($V400,$U$5:$U399,0)),""))))</f>
        <v/>
      </c>
      <c r="F400" s="52"/>
      <c r="G400" s="51"/>
      <c r="H400" s="44"/>
      <c r="I400" s="53"/>
      <c r="J400" s="46"/>
      <c r="K400" s="46"/>
      <c r="L400" s="54"/>
      <c r="M400" s="54"/>
      <c r="N400" s="306" t="str">
        <f>IF(COUNTBLANK($V400),"",IFERROR(INDEX(Activos!$E$6:$E$1015,MATCH($V400,Activos!$U$6:$U$1015,0)),IFERROR(INDEX($N$5:$N399,MATCH($V400,$U$5:$U399,0)),"")))</f>
        <v/>
      </c>
      <c r="O400" s="256"/>
      <c r="P400" s="251"/>
      <c r="Q400" s="55">
        <v>0</v>
      </c>
      <c r="R400" s="48" t="b">
        <f>IF(COUNTBLANK($V400),FALSE,OR(IFERROR(MATCH(INDEX(Activos!$C$6:$C$1015,MATCH($V400,Activos!$U$6:$U$1015,0)),$AH$22:$AH$25,0),FALSE),IFERROR(MATCH(INDEX($E$5:$E399,MATCH($V400,$V$5:$V399,0)),$AH$22:$AH$25,0),FALSE)))</f>
        <v>0</v>
      </c>
      <c r="S400" s="48" t="b">
        <f>OR(IFERROR(MATCH($V400,Activos!$U$6:$U$1015,0),FALSE),IFERROR(MATCH($V400,$V$5:$V399,0),FALSE))</f>
        <v>1</v>
      </c>
      <c r="T400" s="48" t="str">
        <f t="shared" si="25"/>
        <v/>
      </c>
      <c r="U400" s="48" t="str">
        <f>IF(AND(ISERROR(MATCH($V400,Activos!$U$6:$U$1015,0)),ISERROR(MATCH($V400,$U$5:$U399,0))),$V400,"")</f>
        <v/>
      </c>
      <c r="V400" s="48" t="str">
        <f t="shared" si="26"/>
        <v/>
      </c>
      <c r="W400" s="48" t="b">
        <f>IF(OR(COUNTBLANK($E400),COUNTBLANK($V400)),FALSE,IF(ISERROR(MATCH($V400,Activos!$U$6:$U$1015,0)),FALSE,IF(ISERROR(MATCH(INDEX(Activos!$C$6:$C$1015,MATCH($V400,Activos!$U$6:$U$1015,0)),$AH$22:$AH$25,0)),ISERROR(MATCH($E400,$AH$26:$AH$31,0)),ISERROR(MATCH($E400,$AH$22:$AH$25,0)))))</f>
        <v>0</v>
      </c>
      <c r="X400" s="48" t="b">
        <f>IF(OR(COUNTBLANK($E400),COUNTBLANK($V400)),FALSE,IF(ISERROR(MATCH($V400,V$5:$V399,0)),FALSE,IF(ISERROR(MATCH(INDEX($E$6:$E$1015,MATCH($V400,$V$6:$V$1015,0)),$AH$22:$AH$25,0)),ISERROR(MATCH($E400,$AH$26:$AH$31,0)),ISERROR(MATCH($E400,$AH$22:$AH$25,0)))))</f>
        <v>0</v>
      </c>
      <c r="Y400" s="48" t="b">
        <f t="shared" si="27"/>
        <v>0</v>
      </c>
    </row>
    <row r="401" spans="2:25" ht="15.95" customHeight="1" x14ac:dyDescent="0.2">
      <c r="B401" s="255"/>
      <c r="C401" s="53"/>
      <c r="D401" s="86"/>
      <c r="E401" s="42" t="str">
        <f>IF(COUNTBLANK($V401),"",IF($U401&lt;&gt;"","Ingresar Categoria!",IFERROR(INDEX(Activos!$C$6:$C$1015,MATCH($V401,Activos!$U$6:$U$1015,0)),IFERROR(INDEX($E$5:$E400,MATCH($V401,$U$5:$U400,0)),""))))</f>
        <v/>
      </c>
      <c r="F401" s="52"/>
      <c r="G401" s="51"/>
      <c r="H401" s="44"/>
      <c r="I401" s="53"/>
      <c r="J401" s="46"/>
      <c r="K401" s="46"/>
      <c r="L401" s="54"/>
      <c r="M401" s="54"/>
      <c r="N401" s="306" t="str">
        <f>IF(COUNTBLANK($V401),"",IFERROR(INDEX(Activos!$E$6:$E$1015,MATCH($V401,Activos!$U$6:$U$1015,0)),IFERROR(INDEX($N$5:$N400,MATCH($V401,$U$5:$U400,0)),"")))</f>
        <v/>
      </c>
      <c r="O401" s="256"/>
      <c r="P401" s="251"/>
      <c r="Q401" s="55">
        <v>0</v>
      </c>
      <c r="R401" s="48" t="b">
        <f>IF(COUNTBLANK($V401),FALSE,OR(IFERROR(MATCH(INDEX(Activos!$C$6:$C$1015,MATCH($V401,Activos!$U$6:$U$1015,0)),$AH$22:$AH$25,0),FALSE),IFERROR(MATCH(INDEX($E$5:$E400,MATCH($V401,$V$5:$V400,0)),$AH$22:$AH$25,0),FALSE)))</f>
        <v>0</v>
      </c>
      <c r="S401" s="48" t="b">
        <f>OR(IFERROR(MATCH($V401,Activos!$U$6:$U$1015,0),FALSE),IFERROR(MATCH($V401,$V$5:$V400,0),FALSE))</f>
        <v>1</v>
      </c>
      <c r="T401" s="48" t="str">
        <f t="shared" si="25"/>
        <v/>
      </c>
      <c r="U401" s="48" t="str">
        <f>IF(AND(ISERROR(MATCH($V401,Activos!$U$6:$U$1015,0)),ISERROR(MATCH($V401,$U$5:$U400,0))),$V401,"")</f>
        <v/>
      </c>
      <c r="V401" s="48" t="str">
        <f t="shared" si="26"/>
        <v/>
      </c>
      <c r="W401" s="48" t="b">
        <f>IF(OR(COUNTBLANK($E401),COUNTBLANK($V401)),FALSE,IF(ISERROR(MATCH($V401,Activos!$U$6:$U$1015,0)),FALSE,IF(ISERROR(MATCH(INDEX(Activos!$C$6:$C$1015,MATCH($V401,Activos!$U$6:$U$1015,0)),$AH$22:$AH$25,0)),ISERROR(MATCH($E401,$AH$26:$AH$31,0)),ISERROR(MATCH($E401,$AH$22:$AH$25,0)))))</f>
        <v>0</v>
      </c>
      <c r="X401" s="48" t="b">
        <f>IF(OR(COUNTBLANK($E401),COUNTBLANK($V401)),FALSE,IF(ISERROR(MATCH($V401,V$5:$V400,0)),FALSE,IF(ISERROR(MATCH(INDEX($E$6:$E$1015,MATCH($V401,$V$6:$V$1015,0)),$AH$22:$AH$25,0)),ISERROR(MATCH($E401,$AH$26:$AH$31,0)),ISERROR(MATCH($E401,$AH$22:$AH$25,0)))))</f>
        <v>0</v>
      </c>
      <c r="Y401" s="48" t="b">
        <f t="shared" si="27"/>
        <v>0</v>
      </c>
    </row>
    <row r="402" spans="2:25" ht="15.95" customHeight="1" x14ac:dyDescent="0.2">
      <c r="B402" s="255"/>
      <c r="C402" s="53"/>
      <c r="D402" s="86"/>
      <c r="E402" s="42" t="str">
        <f>IF(COUNTBLANK($V402),"",IF($U402&lt;&gt;"","Ingresar Categoria!",IFERROR(INDEX(Activos!$C$6:$C$1015,MATCH($V402,Activos!$U$6:$U$1015,0)),IFERROR(INDEX($E$5:$E401,MATCH($V402,$U$5:$U401,0)),""))))</f>
        <v/>
      </c>
      <c r="F402" s="52"/>
      <c r="G402" s="51"/>
      <c r="H402" s="44"/>
      <c r="I402" s="53"/>
      <c r="J402" s="46"/>
      <c r="K402" s="46"/>
      <c r="L402" s="54"/>
      <c r="M402" s="54"/>
      <c r="N402" s="306" t="str">
        <f>IF(COUNTBLANK($V402),"",IFERROR(INDEX(Activos!$E$6:$E$1015,MATCH($V402,Activos!$U$6:$U$1015,0)),IFERROR(INDEX($N$5:$N401,MATCH($V402,$U$5:$U401,0)),"")))</f>
        <v/>
      </c>
      <c r="O402" s="256"/>
      <c r="P402" s="251"/>
      <c r="Q402" s="55">
        <v>0</v>
      </c>
      <c r="R402" s="48" t="b">
        <f>IF(COUNTBLANK($V402),FALSE,OR(IFERROR(MATCH(INDEX(Activos!$C$6:$C$1015,MATCH($V402,Activos!$U$6:$U$1015,0)),$AH$22:$AH$25,0),FALSE),IFERROR(MATCH(INDEX($E$5:$E401,MATCH($V402,$V$5:$V401,0)),$AH$22:$AH$25,0),FALSE)))</f>
        <v>0</v>
      </c>
      <c r="S402" s="48" t="b">
        <f>OR(IFERROR(MATCH($V402,Activos!$U$6:$U$1015,0),FALSE),IFERROR(MATCH($V402,$V$5:$V401,0),FALSE))</f>
        <v>1</v>
      </c>
      <c r="T402" s="48" t="str">
        <f t="shared" si="25"/>
        <v/>
      </c>
      <c r="U402" s="48" t="str">
        <f>IF(AND(ISERROR(MATCH($V402,Activos!$U$6:$U$1015,0)),ISERROR(MATCH($V402,$U$5:$U401,0))),$V402,"")</f>
        <v/>
      </c>
      <c r="V402" s="48" t="str">
        <f t="shared" si="26"/>
        <v/>
      </c>
      <c r="W402" s="48" t="b">
        <f>IF(OR(COUNTBLANK($E402),COUNTBLANK($V402)),FALSE,IF(ISERROR(MATCH($V402,Activos!$U$6:$U$1015,0)),FALSE,IF(ISERROR(MATCH(INDEX(Activos!$C$6:$C$1015,MATCH($V402,Activos!$U$6:$U$1015,0)),$AH$22:$AH$25,0)),ISERROR(MATCH($E402,$AH$26:$AH$31,0)),ISERROR(MATCH($E402,$AH$22:$AH$25,0)))))</f>
        <v>0</v>
      </c>
      <c r="X402" s="48" t="b">
        <f>IF(OR(COUNTBLANK($E402),COUNTBLANK($V402)),FALSE,IF(ISERROR(MATCH($V402,V$5:$V401,0)),FALSE,IF(ISERROR(MATCH(INDEX($E$6:$E$1015,MATCH($V402,$V$6:$V$1015,0)),$AH$22:$AH$25,0)),ISERROR(MATCH($E402,$AH$26:$AH$31,0)),ISERROR(MATCH($E402,$AH$22:$AH$25,0)))))</f>
        <v>0</v>
      </c>
      <c r="Y402" s="48" t="b">
        <f t="shared" si="27"/>
        <v>0</v>
      </c>
    </row>
    <row r="403" spans="2:25" ht="15.95" customHeight="1" x14ac:dyDescent="0.2">
      <c r="B403" s="255"/>
      <c r="C403" s="53"/>
      <c r="D403" s="86"/>
      <c r="E403" s="42" t="str">
        <f>IF(COUNTBLANK($V403),"",IF($U403&lt;&gt;"","Ingresar Categoria!",IFERROR(INDEX(Activos!$C$6:$C$1015,MATCH($V403,Activos!$U$6:$U$1015,0)),IFERROR(INDEX($E$5:$E402,MATCH($V403,$U$5:$U402,0)),""))))</f>
        <v/>
      </c>
      <c r="F403" s="52"/>
      <c r="G403" s="51"/>
      <c r="H403" s="44"/>
      <c r="I403" s="53"/>
      <c r="J403" s="46"/>
      <c r="K403" s="46"/>
      <c r="L403" s="54"/>
      <c r="M403" s="54"/>
      <c r="N403" s="306" t="str">
        <f>IF(COUNTBLANK($V403),"",IFERROR(INDEX(Activos!$E$6:$E$1015,MATCH($V403,Activos!$U$6:$U$1015,0)),IFERROR(INDEX($N$5:$N402,MATCH($V403,$U$5:$U402,0)),"")))</f>
        <v/>
      </c>
      <c r="O403" s="256"/>
      <c r="P403" s="251"/>
      <c r="Q403" s="55">
        <v>0</v>
      </c>
      <c r="R403" s="48" t="b">
        <f>IF(COUNTBLANK($V403),FALSE,OR(IFERROR(MATCH(INDEX(Activos!$C$6:$C$1015,MATCH($V403,Activos!$U$6:$U$1015,0)),$AH$22:$AH$25,0),FALSE),IFERROR(MATCH(INDEX($E$5:$E402,MATCH($V403,$V$5:$V402,0)),$AH$22:$AH$25,0),FALSE)))</f>
        <v>0</v>
      </c>
      <c r="S403" s="48" t="b">
        <f>OR(IFERROR(MATCH($V403,Activos!$U$6:$U$1015,0),FALSE),IFERROR(MATCH($V403,$V$5:$V402,0),FALSE))</f>
        <v>1</v>
      </c>
      <c r="T403" s="48" t="str">
        <f t="shared" si="25"/>
        <v/>
      </c>
      <c r="U403" s="48" t="str">
        <f>IF(AND(ISERROR(MATCH($V403,Activos!$U$6:$U$1015,0)),ISERROR(MATCH($V403,$U$5:$U402,0))),$V403,"")</f>
        <v/>
      </c>
      <c r="V403" s="48" t="str">
        <f t="shared" si="26"/>
        <v/>
      </c>
      <c r="W403" s="48" t="b">
        <f>IF(OR(COUNTBLANK($E403),COUNTBLANK($V403)),FALSE,IF(ISERROR(MATCH($V403,Activos!$U$6:$U$1015,0)),FALSE,IF(ISERROR(MATCH(INDEX(Activos!$C$6:$C$1015,MATCH($V403,Activos!$U$6:$U$1015,0)),$AH$22:$AH$25,0)),ISERROR(MATCH($E403,$AH$26:$AH$31,0)),ISERROR(MATCH($E403,$AH$22:$AH$25,0)))))</f>
        <v>0</v>
      </c>
      <c r="X403" s="48" t="b">
        <f>IF(OR(COUNTBLANK($E403),COUNTBLANK($V403)),FALSE,IF(ISERROR(MATCH($V403,V$5:$V402,0)),FALSE,IF(ISERROR(MATCH(INDEX($E$6:$E$1015,MATCH($V403,$V$6:$V$1015,0)),$AH$22:$AH$25,0)),ISERROR(MATCH($E403,$AH$26:$AH$31,0)),ISERROR(MATCH($E403,$AH$22:$AH$25,0)))))</f>
        <v>0</v>
      </c>
      <c r="Y403" s="48" t="b">
        <f t="shared" si="27"/>
        <v>0</v>
      </c>
    </row>
    <row r="404" spans="2:25" ht="15.95" customHeight="1" x14ac:dyDescent="0.2">
      <c r="B404" s="255"/>
      <c r="C404" s="53"/>
      <c r="D404" s="86"/>
      <c r="E404" s="42" t="str">
        <f>IF(COUNTBLANK($V404),"",IF($U404&lt;&gt;"","Ingresar Categoria!",IFERROR(INDEX(Activos!$C$6:$C$1015,MATCH($V404,Activos!$U$6:$U$1015,0)),IFERROR(INDEX($E$5:$E403,MATCH($V404,$U$5:$U403,0)),""))))</f>
        <v/>
      </c>
      <c r="F404" s="52"/>
      <c r="G404" s="51"/>
      <c r="H404" s="44"/>
      <c r="I404" s="53"/>
      <c r="J404" s="46"/>
      <c r="K404" s="46"/>
      <c r="L404" s="54"/>
      <c r="M404" s="54"/>
      <c r="N404" s="306" t="str">
        <f>IF(COUNTBLANK($V404),"",IFERROR(INDEX(Activos!$E$6:$E$1015,MATCH($V404,Activos!$U$6:$U$1015,0)),IFERROR(INDEX($N$5:$N403,MATCH($V404,$U$5:$U403,0)),"")))</f>
        <v/>
      </c>
      <c r="O404" s="256"/>
      <c r="P404" s="251"/>
      <c r="Q404" s="55">
        <v>0</v>
      </c>
      <c r="R404" s="48" t="b">
        <f>IF(COUNTBLANK($V404),FALSE,OR(IFERROR(MATCH(INDEX(Activos!$C$6:$C$1015,MATCH($V404,Activos!$U$6:$U$1015,0)),$AH$22:$AH$25,0),FALSE),IFERROR(MATCH(INDEX($E$5:$E403,MATCH($V404,$V$5:$V403,0)),$AH$22:$AH$25,0),FALSE)))</f>
        <v>0</v>
      </c>
      <c r="S404" s="48" t="b">
        <f>OR(IFERROR(MATCH($V404,Activos!$U$6:$U$1015,0),FALSE),IFERROR(MATCH($V404,$V$5:$V403,0),FALSE))</f>
        <v>1</v>
      </c>
      <c r="T404" s="48" t="str">
        <f t="shared" si="25"/>
        <v/>
      </c>
      <c r="U404" s="48" t="str">
        <f>IF(AND(ISERROR(MATCH($V404,Activos!$U$6:$U$1015,0)),ISERROR(MATCH($V404,$U$5:$U403,0))),$V404,"")</f>
        <v/>
      </c>
      <c r="V404" s="48" t="str">
        <f t="shared" si="26"/>
        <v/>
      </c>
      <c r="W404" s="48" t="b">
        <f>IF(OR(COUNTBLANK($E404),COUNTBLANK($V404)),FALSE,IF(ISERROR(MATCH($V404,Activos!$U$6:$U$1015,0)),FALSE,IF(ISERROR(MATCH(INDEX(Activos!$C$6:$C$1015,MATCH($V404,Activos!$U$6:$U$1015,0)),$AH$22:$AH$25,0)),ISERROR(MATCH($E404,$AH$26:$AH$31,0)),ISERROR(MATCH($E404,$AH$22:$AH$25,0)))))</f>
        <v>0</v>
      </c>
      <c r="X404" s="48" t="b">
        <f>IF(OR(COUNTBLANK($E404),COUNTBLANK($V404)),FALSE,IF(ISERROR(MATCH($V404,V$5:$V403,0)),FALSE,IF(ISERROR(MATCH(INDEX($E$6:$E$1015,MATCH($V404,$V$6:$V$1015,0)),$AH$22:$AH$25,0)),ISERROR(MATCH($E404,$AH$26:$AH$31,0)),ISERROR(MATCH($E404,$AH$22:$AH$25,0)))))</f>
        <v>0</v>
      </c>
      <c r="Y404" s="48" t="b">
        <f t="shared" si="27"/>
        <v>0</v>
      </c>
    </row>
    <row r="405" spans="2:25" ht="15.95" customHeight="1" x14ac:dyDescent="0.2">
      <c r="B405" s="255"/>
      <c r="C405" s="53"/>
      <c r="D405" s="86"/>
      <c r="E405" s="42" t="str">
        <f>IF(COUNTBLANK($V405),"",IF($U405&lt;&gt;"","Ingresar Categoria!",IFERROR(INDEX(Activos!$C$6:$C$1015,MATCH($V405,Activos!$U$6:$U$1015,0)),IFERROR(INDEX($E$5:$E404,MATCH($V405,$U$5:$U404,0)),""))))</f>
        <v/>
      </c>
      <c r="F405" s="52"/>
      <c r="G405" s="51"/>
      <c r="H405" s="44"/>
      <c r="I405" s="53"/>
      <c r="J405" s="46"/>
      <c r="K405" s="46"/>
      <c r="L405" s="54"/>
      <c r="M405" s="54"/>
      <c r="N405" s="306" t="str">
        <f>IF(COUNTBLANK($V405),"",IFERROR(INDEX(Activos!$E$6:$E$1015,MATCH($V405,Activos!$U$6:$U$1015,0)),IFERROR(INDEX($N$5:$N404,MATCH($V405,$U$5:$U404,0)),"")))</f>
        <v/>
      </c>
      <c r="O405" s="256"/>
      <c r="P405" s="251"/>
      <c r="Q405" s="55">
        <v>0</v>
      </c>
      <c r="R405" s="48" t="b">
        <f>IF(COUNTBLANK($V405),FALSE,OR(IFERROR(MATCH(INDEX(Activos!$C$6:$C$1015,MATCH($V405,Activos!$U$6:$U$1015,0)),$AH$22:$AH$25,0),FALSE),IFERROR(MATCH(INDEX($E$5:$E404,MATCH($V405,$V$5:$V404,0)),$AH$22:$AH$25,0),FALSE)))</f>
        <v>0</v>
      </c>
      <c r="S405" s="48" t="b">
        <f>OR(IFERROR(MATCH($V405,Activos!$U$6:$U$1015,0),FALSE),IFERROR(MATCH($V405,$V$5:$V404,0),FALSE))</f>
        <v>1</v>
      </c>
      <c r="T405" s="48" t="str">
        <f t="shared" si="25"/>
        <v/>
      </c>
      <c r="U405" s="48" t="str">
        <f>IF(AND(ISERROR(MATCH($V405,Activos!$U$6:$U$1015,0)),ISERROR(MATCH($V405,$U$5:$U404,0))),$V405,"")</f>
        <v/>
      </c>
      <c r="V405" s="48" t="str">
        <f t="shared" si="26"/>
        <v/>
      </c>
      <c r="W405" s="48" t="b">
        <f>IF(OR(COUNTBLANK($E405),COUNTBLANK($V405)),FALSE,IF(ISERROR(MATCH($V405,Activos!$U$6:$U$1015,0)),FALSE,IF(ISERROR(MATCH(INDEX(Activos!$C$6:$C$1015,MATCH($V405,Activos!$U$6:$U$1015,0)),$AH$22:$AH$25,0)),ISERROR(MATCH($E405,$AH$26:$AH$31,0)),ISERROR(MATCH($E405,$AH$22:$AH$25,0)))))</f>
        <v>0</v>
      </c>
      <c r="X405" s="48" t="b">
        <f>IF(OR(COUNTBLANK($E405),COUNTBLANK($V405)),FALSE,IF(ISERROR(MATCH($V405,V$5:$V404,0)),FALSE,IF(ISERROR(MATCH(INDEX($E$6:$E$1015,MATCH($V405,$V$6:$V$1015,0)),$AH$22:$AH$25,0)),ISERROR(MATCH($E405,$AH$26:$AH$31,0)),ISERROR(MATCH($E405,$AH$22:$AH$25,0)))))</f>
        <v>0</v>
      </c>
      <c r="Y405" s="48" t="b">
        <f t="shared" si="27"/>
        <v>0</v>
      </c>
    </row>
    <row r="406" spans="2:25" ht="15.95" customHeight="1" x14ac:dyDescent="0.2">
      <c r="B406" s="255"/>
      <c r="C406" s="53"/>
      <c r="D406" s="86"/>
      <c r="E406" s="42" t="str">
        <f>IF(COUNTBLANK($V406),"",IF($U406&lt;&gt;"","Ingresar Categoria!",IFERROR(INDEX(Activos!$C$6:$C$1015,MATCH($V406,Activos!$U$6:$U$1015,0)),IFERROR(INDEX($E$5:$E405,MATCH($V406,$U$5:$U405,0)),""))))</f>
        <v/>
      </c>
      <c r="F406" s="52"/>
      <c r="G406" s="51"/>
      <c r="H406" s="44"/>
      <c r="I406" s="53"/>
      <c r="J406" s="46"/>
      <c r="K406" s="46"/>
      <c r="L406" s="54"/>
      <c r="M406" s="54"/>
      <c r="N406" s="306" t="str">
        <f>IF(COUNTBLANK($V406),"",IFERROR(INDEX(Activos!$E$6:$E$1015,MATCH($V406,Activos!$U$6:$U$1015,0)),IFERROR(INDEX($N$5:$N405,MATCH($V406,$U$5:$U405,0)),"")))</f>
        <v/>
      </c>
      <c r="O406" s="256"/>
      <c r="P406" s="251"/>
      <c r="Q406" s="55">
        <v>0</v>
      </c>
      <c r="R406" s="48" t="b">
        <f>IF(COUNTBLANK($V406),FALSE,OR(IFERROR(MATCH(INDEX(Activos!$C$6:$C$1015,MATCH($V406,Activos!$U$6:$U$1015,0)),$AH$22:$AH$25,0),FALSE),IFERROR(MATCH(INDEX($E$5:$E405,MATCH($V406,$V$5:$V405,0)),$AH$22:$AH$25,0),FALSE)))</f>
        <v>0</v>
      </c>
      <c r="S406" s="48" t="b">
        <f>OR(IFERROR(MATCH($V406,Activos!$U$6:$U$1015,0),FALSE),IFERROR(MATCH($V406,$V$5:$V405,0),FALSE))</f>
        <v>1</v>
      </c>
      <c r="T406" s="48" t="str">
        <f t="shared" si="25"/>
        <v/>
      </c>
      <c r="U406" s="48" t="str">
        <f>IF(AND(ISERROR(MATCH($V406,Activos!$U$6:$U$1015,0)),ISERROR(MATCH($V406,$U$5:$U405,0))),$V406,"")</f>
        <v/>
      </c>
      <c r="V406" s="48" t="str">
        <f t="shared" si="26"/>
        <v/>
      </c>
      <c r="W406" s="48" t="b">
        <f>IF(OR(COUNTBLANK($E406),COUNTBLANK($V406)),FALSE,IF(ISERROR(MATCH($V406,Activos!$U$6:$U$1015,0)),FALSE,IF(ISERROR(MATCH(INDEX(Activos!$C$6:$C$1015,MATCH($V406,Activos!$U$6:$U$1015,0)),$AH$22:$AH$25,0)),ISERROR(MATCH($E406,$AH$26:$AH$31,0)),ISERROR(MATCH($E406,$AH$22:$AH$25,0)))))</f>
        <v>0</v>
      </c>
      <c r="X406" s="48" t="b">
        <f>IF(OR(COUNTBLANK($E406),COUNTBLANK($V406)),FALSE,IF(ISERROR(MATCH($V406,V$5:$V405,0)),FALSE,IF(ISERROR(MATCH(INDEX($E$6:$E$1015,MATCH($V406,$V$6:$V$1015,0)),$AH$22:$AH$25,0)),ISERROR(MATCH($E406,$AH$26:$AH$31,0)),ISERROR(MATCH($E406,$AH$22:$AH$25,0)))))</f>
        <v>0</v>
      </c>
      <c r="Y406" s="48" t="b">
        <f t="shared" si="27"/>
        <v>0</v>
      </c>
    </row>
    <row r="407" spans="2:25" ht="15.95" customHeight="1" x14ac:dyDescent="0.2">
      <c r="B407" s="255"/>
      <c r="C407" s="53"/>
      <c r="D407" s="86"/>
      <c r="E407" s="42" t="str">
        <f>IF(COUNTBLANK($V407),"",IF($U407&lt;&gt;"","Ingresar Categoria!",IFERROR(INDEX(Activos!$C$6:$C$1015,MATCH($V407,Activos!$U$6:$U$1015,0)),IFERROR(INDEX($E$5:$E406,MATCH($V407,$U$5:$U406,0)),""))))</f>
        <v/>
      </c>
      <c r="F407" s="52"/>
      <c r="G407" s="51"/>
      <c r="H407" s="44"/>
      <c r="I407" s="53"/>
      <c r="J407" s="46"/>
      <c r="K407" s="46"/>
      <c r="L407" s="54"/>
      <c r="M407" s="54"/>
      <c r="N407" s="306" t="str">
        <f>IF(COUNTBLANK($V407),"",IFERROR(INDEX(Activos!$E$6:$E$1015,MATCH($V407,Activos!$U$6:$U$1015,0)),IFERROR(INDEX($N$5:$N406,MATCH($V407,$U$5:$U406,0)),"")))</f>
        <v/>
      </c>
      <c r="O407" s="256"/>
      <c r="P407" s="251"/>
      <c r="Q407" s="55">
        <v>0</v>
      </c>
      <c r="R407" s="48" t="b">
        <f>IF(COUNTBLANK($V407),FALSE,OR(IFERROR(MATCH(INDEX(Activos!$C$6:$C$1015,MATCH($V407,Activos!$U$6:$U$1015,0)),$AH$22:$AH$25,0),FALSE),IFERROR(MATCH(INDEX($E$5:$E406,MATCH($V407,$V$5:$V406,0)),$AH$22:$AH$25,0),FALSE)))</f>
        <v>0</v>
      </c>
      <c r="S407" s="48" t="b">
        <f>OR(IFERROR(MATCH($V407,Activos!$U$6:$U$1015,0),FALSE),IFERROR(MATCH($V407,$V$5:$V406,0),FALSE))</f>
        <v>1</v>
      </c>
      <c r="T407" s="48" t="str">
        <f t="shared" si="25"/>
        <v/>
      </c>
      <c r="U407" s="48" t="str">
        <f>IF(AND(ISERROR(MATCH($V407,Activos!$U$6:$U$1015,0)),ISERROR(MATCH($V407,$U$5:$U406,0))),$V407,"")</f>
        <v/>
      </c>
      <c r="V407" s="48" t="str">
        <f t="shared" si="26"/>
        <v/>
      </c>
      <c r="W407" s="48" t="b">
        <f>IF(OR(COUNTBLANK($E407),COUNTBLANK($V407)),FALSE,IF(ISERROR(MATCH($V407,Activos!$U$6:$U$1015,0)),FALSE,IF(ISERROR(MATCH(INDEX(Activos!$C$6:$C$1015,MATCH($V407,Activos!$U$6:$U$1015,0)),$AH$22:$AH$25,0)),ISERROR(MATCH($E407,$AH$26:$AH$31,0)),ISERROR(MATCH($E407,$AH$22:$AH$25,0)))))</f>
        <v>0</v>
      </c>
      <c r="X407" s="48" t="b">
        <f>IF(OR(COUNTBLANK($E407),COUNTBLANK($V407)),FALSE,IF(ISERROR(MATCH($V407,V$5:$V406,0)),FALSE,IF(ISERROR(MATCH(INDEX($E$6:$E$1015,MATCH($V407,$V$6:$V$1015,0)),$AH$22:$AH$25,0)),ISERROR(MATCH($E407,$AH$26:$AH$31,0)),ISERROR(MATCH($E407,$AH$22:$AH$25,0)))))</f>
        <v>0</v>
      </c>
      <c r="Y407" s="48" t="b">
        <f t="shared" si="27"/>
        <v>0</v>
      </c>
    </row>
    <row r="408" spans="2:25" ht="15.95" customHeight="1" x14ac:dyDescent="0.2">
      <c r="B408" s="255"/>
      <c r="C408" s="53"/>
      <c r="D408" s="86"/>
      <c r="E408" s="42" t="str">
        <f>IF(COUNTBLANK($V408),"",IF($U408&lt;&gt;"","Ingresar Categoria!",IFERROR(INDEX(Activos!$C$6:$C$1015,MATCH($V408,Activos!$U$6:$U$1015,0)),IFERROR(INDEX($E$5:$E407,MATCH($V408,$U$5:$U407,0)),""))))</f>
        <v/>
      </c>
      <c r="F408" s="52"/>
      <c r="G408" s="51"/>
      <c r="H408" s="44"/>
      <c r="I408" s="53"/>
      <c r="J408" s="46"/>
      <c r="K408" s="46"/>
      <c r="L408" s="54"/>
      <c r="M408" s="54"/>
      <c r="N408" s="306" t="str">
        <f>IF(COUNTBLANK($V408),"",IFERROR(INDEX(Activos!$E$6:$E$1015,MATCH($V408,Activos!$U$6:$U$1015,0)),IFERROR(INDEX($N$5:$N407,MATCH($V408,$U$5:$U407,0)),"")))</f>
        <v/>
      </c>
      <c r="O408" s="256"/>
      <c r="P408" s="251"/>
      <c r="Q408" s="55">
        <v>0</v>
      </c>
      <c r="R408" s="48" t="b">
        <f>IF(COUNTBLANK($V408),FALSE,OR(IFERROR(MATCH(INDEX(Activos!$C$6:$C$1015,MATCH($V408,Activos!$U$6:$U$1015,0)),$AH$22:$AH$25,0),FALSE),IFERROR(MATCH(INDEX($E$5:$E407,MATCH($V408,$V$5:$V407,0)),$AH$22:$AH$25,0),FALSE)))</f>
        <v>0</v>
      </c>
      <c r="S408" s="48" t="b">
        <f>OR(IFERROR(MATCH($V408,Activos!$U$6:$U$1015,0),FALSE),IFERROR(MATCH($V408,$V$5:$V407,0),FALSE))</f>
        <v>1</v>
      </c>
      <c r="T408" s="48" t="str">
        <f t="shared" si="25"/>
        <v/>
      </c>
      <c r="U408" s="48" t="str">
        <f>IF(AND(ISERROR(MATCH($V408,Activos!$U$6:$U$1015,0)),ISERROR(MATCH($V408,$U$5:$U407,0))),$V408,"")</f>
        <v/>
      </c>
      <c r="V408" s="48" t="str">
        <f t="shared" si="26"/>
        <v/>
      </c>
      <c r="W408" s="48" t="b">
        <f>IF(OR(COUNTBLANK($E408),COUNTBLANK($V408)),FALSE,IF(ISERROR(MATCH($V408,Activos!$U$6:$U$1015,0)),FALSE,IF(ISERROR(MATCH(INDEX(Activos!$C$6:$C$1015,MATCH($V408,Activos!$U$6:$U$1015,0)),$AH$22:$AH$25,0)),ISERROR(MATCH($E408,$AH$26:$AH$31,0)),ISERROR(MATCH($E408,$AH$22:$AH$25,0)))))</f>
        <v>0</v>
      </c>
      <c r="X408" s="48" t="b">
        <f>IF(OR(COUNTBLANK($E408),COUNTBLANK($V408)),FALSE,IF(ISERROR(MATCH($V408,V$5:$V407,0)),FALSE,IF(ISERROR(MATCH(INDEX($E$6:$E$1015,MATCH($V408,$V$6:$V$1015,0)),$AH$22:$AH$25,0)),ISERROR(MATCH($E408,$AH$26:$AH$31,0)),ISERROR(MATCH($E408,$AH$22:$AH$25,0)))))</f>
        <v>0</v>
      </c>
      <c r="Y408" s="48" t="b">
        <f t="shared" si="27"/>
        <v>0</v>
      </c>
    </row>
    <row r="409" spans="2:25" ht="15.95" customHeight="1" x14ac:dyDescent="0.2">
      <c r="B409" s="255"/>
      <c r="C409" s="53"/>
      <c r="D409" s="86"/>
      <c r="E409" s="42" t="str">
        <f>IF(COUNTBLANK($V409),"",IF($U409&lt;&gt;"","Ingresar Categoria!",IFERROR(INDEX(Activos!$C$6:$C$1015,MATCH($V409,Activos!$U$6:$U$1015,0)),IFERROR(INDEX($E$5:$E408,MATCH($V409,$U$5:$U408,0)),""))))</f>
        <v/>
      </c>
      <c r="F409" s="52"/>
      <c r="G409" s="51"/>
      <c r="H409" s="44"/>
      <c r="I409" s="53"/>
      <c r="J409" s="46"/>
      <c r="K409" s="46"/>
      <c r="L409" s="54"/>
      <c r="M409" s="54"/>
      <c r="N409" s="306" t="str">
        <f>IF(COUNTBLANK($V409),"",IFERROR(INDEX(Activos!$E$6:$E$1015,MATCH($V409,Activos!$U$6:$U$1015,0)),IFERROR(INDEX($N$5:$N408,MATCH($V409,$U$5:$U408,0)),"")))</f>
        <v/>
      </c>
      <c r="O409" s="256"/>
      <c r="P409" s="251"/>
      <c r="Q409" s="55">
        <v>0</v>
      </c>
      <c r="R409" s="48" t="b">
        <f>IF(COUNTBLANK($V409),FALSE,OR(IFERROR(MATCH(INDEX(Activos!$C$6:$C$1015,MATCH($V409,Activos!$U$6:$U$1015,0)),$AH$22:$AH$25,0),FALSE),IFERROR(MATCH(INDEX($E$5:$E408,MATCH($V409,$V$5:$V408,0)),$AH$22:$AH$25,0),FALSE)))</f>
        <v>0</v>
      </c>
      <c r="S409" s="48" t="b">
        <f>OR(IFERROR(MATCH($V409,Activos!$U$6:$U$1015,0),FALSE),IFERROR(MATCH($V409,$V$5:$V408,0),FALSE))</f>
        <v>1</v>
      </c>
      <c r="T409" s="48" t="str">
        <f t="shared" si="25"/>
        <v/>
      </c>
      <c r="U409" s="48" t="str">
        <f>IF(AND(ISERROR(MATCH($V409,Activos!$U$6:$U$1015,0)),ISERROR(MATCH($V409,$U$5:$U408,0))),$V409,"")</f>
        <v/>
      </c>
      <c r="V409" s="48" t="str">
        <f t="shared" si="26"/>
        <v/>
      </c>
      <c r="W409" s="48" t="b">
        <f>IF(OR(COUNTBLANK($E409),COUNTBLANK($V409)),FALSE,IF(ISERROR(MATCH($V409,Activos!$U$6:$U$1015,0)),FALSE,IF(ISERROR(MATCH(INDEX(Activos!$C$6:$C$1015,MATCH($V409,Activos!$U$6:$U$1015,0)),$AH$22:$AH$25,0)),ISERROR(MATCH($E409,$AH$26:$AH$31,0)),ISERROR(MATCH($E409,$AH$22:$AH$25,0)))))</f>
        <v>0</v>
      </c>
      <c r="X409" s="48" t="b">
        <f>IF(OR(COUNTBLANK($E409),COUNTBLANK($V409)),FALSE,IF(ISERROR(MATCH($V409,V$5:$V408,0)),FALSE,IF(ISERROR(MATCH(INDEX($E$6:$E$1015,MATCH($V409,$V$6:$V$1015,0)),$AH$22:$AH$25,0)),ISERROR(MATCH($E409,$AH$26:$AH$31,0)),ISERROR(MATCH($E409,$AH$22:$AH$25,0)))))</f>
        <v>0</v>
      </c>
      <c r="Y409" s="48" t="b">
        <f t="shared" si="27"/>
        <v>0</v>
      </c>
    </row>
    <row r="410" spans="2:25" ht="15.95" customHeight="1" x14ac:dyDescent="0.2">
      <c r="B410" s="255"/>
      <c r="C410" s="53"/>
      <c r="D410" s="86"/>
      <c r="E410" s="42" t="str">
        <f>IF(COUNTBLANK($V410),"",IF($U410&lt;&gt;"","Ingresar Categoria!",IFERROR(INDEX(Activos!$C$6:$C$1015,MATCH($V410,Activos!$U$6:$U$1015,0)),IFERROR(INDEX($E$5:$E409,MATCH($V410,$U$5:$U409,0)),""))))</f>
        <v/>
      </c>
      <c r="F410" s="52"/>
      <c r="G410" s="51"/>
      <c r="H410" s="44"/>
      <c r="I410" s="53"/>
      <c r="J410" s="46"/>
      <c r="K410" s="46"/>
      <c r="L410" s="54"/>
      <c r="M410" s="54"/>
      <c r="N410" s="306" t="str">
        <f>IF(COUNTBLANK($V410),"",IFERROR(INDEX(Activos!$E$6:$E$1015,MATCH($V410,Activos!$U$6:$U$1015,0)),IFERROR(INDEX($N$5:$N409,MATCH($V410,$U$5:$U409,0)),"")))</f>
        <v/>
      </c>
      <c r="O410" s="256"/>
      <c r="P410" s="251"/>
      <c r="Q410" s="55">
        <v>0</v>
      </c>
      <c r="R410" s="48" t="b">
        <f>IF(COUNTBLANK($V410),FALSE,OR(IFERROR(MATCH(INDEX(Activos!$C$6:$C$1015,MATCH($V410,Activos!$U$6:$U$1015,0)),$AH$22:$AH$25,0),FALSE),IFERROR(MATCH(INDEX($E$5:$E409,MATCH($V410,$V$5:$V409,0)),$AH$22:$AH$25,0),FALSE)))</f>
        <v>0</v>
      </c>
      <c r="S410" s="48" t="b">
        <f>OR(IFERROR(MATCH($V410,Activos!$U$6:$U$1015,0),FALSE),IFERROR(MATCH($V410,$V$5:$V409,0),FALSE))</f>
        <v>1</v>
      </c>
      <c r="T410" s="48" t="str">
        <f t="shared" si="25"/>
        <v/>
      </c>
      <c r="U410" s="48" t="str">
        <f>IF(AND(ISERROR(MATCH($V410,Activos!$U$6:$U$1015,0)),ISERROR(MATCH($V410,$U$5:$U409,0))),$V410,"")</f>
        <v/>
      </c>
      <c r="V410" s="48" t="str">
        <f t="shared" si="26"/>
        <v/>
      </c>
      <c r="W410" s="48" t="b">
        <f>IF(OR(COUNTBLANK($E410),COUNTBLANK($V410)),FALSE,IF(ISERROR(MATCH($V410,Activos!$U$6:$U$1015,0)),FALSE,IF(ISERROR(MATCH(INDEX(Activos!$C$6:$C$1015,MATCH($V410,Activos!$U$6:$U$1015,0)),$AH$22:$AH$25,0)),ISERROR(MATCH($E410,$AH$26:$AH$31,0)),ISERROR(MATCH($E410,$AH$22:$AH$25,0)))))</f>
        <v>0</v>
      </c>
      <c r="X410" s="48" t="b">
        <f>IF(OR(COUNTBLANK($E410),COUNTBLANK($V410)),FALSE,IF(ISERROR(MATCH($V410,V$5:$V409,0)),FALSE,IF(ISERROR(MATCH(INDEX($E$6:$E$1015,MATCH($V410,$V$6:$V$1015,0)),$AH$22:$AH$25,0)),ISERROR(MATCH($E410,$AH$26:$AH$31,0)),ISERROR(MATCH($E410,$AH$22:$AH$25,0)))))</f>
        <v>0</v>
      </c>
      <c r="Y410" s="48" t="b">
        <f t="shared" si="27"/>
        <v>0</v>
      </c>
    </row>
    <row r="411" spans="2:25" ht="15.95" customHeight="1" x14ac:dyDescent="0.2">
      <c r="B411" s="255"/>
      <c r="C411" s="53"/>
      <c r="D411" s="86"/>
      <c r="E411" s="42" t="str">
        <f>IF(COUNTBLANK($V411),"",IF($U411&lt;&gt;"","Ingresar Categoria!",IFERROR(INDEX(Activos!$C$6:$C$1015,MATCH($V411,Activos!$U$6:$U$1015,0)),IFERROR(INDEX($E$5:$E410,MATCH($V411,$U$5:$U410,0)),""))))</f>
        <v/>
      </c>
      <c r="F411" s="52"/>
      <c r="G411" s="51"/>
      <c r="H411" s="44"/>
      <c r="I411" s="53"/>
      <c r="J411" s="46"/>
      <c r="K411" s="46"/>
      <c r="L411" s="54"/>
      <c r="M411" s="54"/>
      <c r="N411" s="306" t="str">
        <f>IF(COUNTBLANK($V411),"",IFERROR(INDEX(Activos!$E$6:$E$1015,MATCH($V411,Activos!$U$6:$U$1015,0)),IFERROR(INDEX($N$5:$N410,MATCH($V411,$U$5:$U410,0)),"")))</f>
        <v/>
      </c>
      <c r="O411" s="256"/>
      <c r="P411" s="251"/>
      <c r="Q411" s="55">
        <v>0</v>
      </c>
      <c r="R411" s="48" t="b">
        <f>IF(COUNTBLANK($V411),FALSE,OR(IFERROR(MATCH(INDEX(Activos!$C$6:$C$1015,MATCH($V411,Activos!$U$6:$U$1015,0)),$AH$22:$AH$25,0),FALSE),IFERROR(MATCH(INDEX($E$5:$E410,MATCH($V411,$V$5:$V410,0)),$AH$22:$AH$25,0),FALSE)))</f>
        <v>0</v>
      </c>
      <c r="S411" s="48" t="b">
        <f>OR(IFERROR(MATCH($V411,Activos!$U$6:$U$1015,0),FALSE),IFERROR(MATCH($V411,$V$5:$V410,0),FALSE))</f>
        <v>1</v>
      </c>
      <c r="T411" s="48" t="str">
        <f t="shared" si="25"/>
        <v/>
      </c>
      <c r="U411" s="48" t="str">
        <f>IF(AND(ISERROR(MATCH($V411,Activos!$U$6:$U$1015,0)),ISERROR(MATCH($V411,$U$5:$U410,0))),$V411,"")</f>
        <v/>
      </c>
      <c r="V411" s="48" t="str">
        <f t="shared" si="26"/>
        <v/>
      </c>
      <c r="W411" s="48" t="b">
        <f>IF(OR(COUNTBLANK($E411),COUNTBLANK($V411)),FALSE,IF(ISERROR(MATCH($V411,Activos!$U$6:$U$1015,0)),FALSE,IF(ISERROR(MATCH(INDEX(Activos!$C$6:$C$1015,MATCH($V411,Activos!$U$6:$U$1015,0)),$AH$22:$AH$25,0)),ISERROR(MATCH($E411,$AH$26:$AH$31,0)),ISERROR(MATCH($E411,$AH$22:$AH$25,0)))))</f>
        <v>0</v>
      </c>
      <c r="X411" s="48" t="b">
        <f>IF(OR(COUNTBLANK($E411),COUNTBLANK($V411)),FALSE,IF(ISERROR(MATCH($V411,V$5:$V410,0)),FALSE,IF(ISERROR(MATCH(INDEX($E$6:$E$1015,MATCH($V411,$V$6:$V$1015,0)),$AH$22:$AH$25,0)),ISERROR(MATCH($E411,$AH$26:$AH$31,0)),ISERROR(MATCH($E411,$AH$22:$AH$25,0)))))</f>
        <v>0</v>
      </c>
      <c r="Y411" s="48" t="b">
        <f t="shared" si="27"/>
        <v>0</v>
      </c>
    </row>
    <row r="412" spans="2:25" ht="15.95" customHeight="1" x14ac:dyDescent="0.2">
      <c r="B412" s="255"/>
      <c r="C412" s="53"/>
      <c r="D412" s="86"/>
      <c r="E412" s="42" t="str">
        <f>IF(COUNTBLANK($V412),"",IF($U412&lt;&gt;"","Ingresar Categoria!",IFERROR(INDEX(Activos!$C$6:$C$1015,MATCH($V412,Activos!$U$6:$U$1015,0)),IFERROR(INDEX($E$5:$E411,MATCH($V412,$U$5:$U411,0)),""))))</f>
        <v/>
      </c>
      <c r="F412" s="52"/>
      <c r="G412" s="51"/>
      <c r="H412" s="44"/>
      <c r="I412" s="53"/>
      <c r="J412" s="46"/>
      <c r="K412" s="46"/>
      <c r="L412" s="54"/>
      <c r="M412" s="54"/>
      <c r="N412" s="306" t="str">
        <f>IF(COUNTBLANK($V412),"",IFERROR(INDEX(Activos!$E$6:$E$1015,MATCH($V412,Activos!$U$6:$U$1015,0)),IFERROR(INDEX($N$5:$N411,MATCH($V412,$U$5:$U411,0)),"")))</f>
        <v/>
      </c>
      <c r="O412" s="256"/>
      <c r="P412" s="251"/>
      <c r="Q412" s="55">
        <v>0</v>
      </c>
      <c r="R412" s="48" t="b">
        <f>IF(COUNTBLANK($V412),FALSE,OR(IFERROR(MATCH(INDEX(Activos!$C$6:$C$1015,MATCH($V412,Activos!$U$6:$U$1015,0)),$AH$22:$AH$25,0),FALSE),IFERROR(MATCH(INDEX($E$5:$E411,MATCH($V412,$V$5:$V411,0)),$AH$22:$AH$25,0),FALSE)))</f>
        <v>0</v>
      </c>
      <c r="S412" s="48" t="b">
        <f>OR(IFERROR(MATCH($V412,Activos!$U$6:$U$1015,0),FALSE),IFERROR(MATCH($V412,$V$5:$V411,0),FALSE))</f>
        <v>1</v>
      </c>
      <c r="T412" s="48" t="str">
        <f t="shared" si="25"/>
        <v/>
      </c>
      <c r="U412" s="48" t="str">
        <f>IF(AND(ISERROR(MATCH($V412,Activos!$U$6:$U$1015,0)),ISERROR(MATCH($V412,$U$5:$U411,0))),$V412,"")</f>
        <v/>
      </c>
      <c r="V412" s="48" t="str">
        <f t="shared" si="26"/>
        <v/>
      </c>
      <c r="W412" s="48" t="b">
        <f>IF(OR(COUNTBLANK($E412),COUNTBLANK($V412)),FALSE,IF(ISERROR(MATCH($V412,Activos!$U$6:$U$1015,0)),FALSE,IF(ISERROR(MATCH(INDEX(Activos!$C$6:$C$1015,MATCH($V412,Activos!$U$6:$U$1015,0)),$AH$22:$AH$25,0)),ISERROR(MATCH($E412,$AH$26:$AH$31,0)),ISERROR(MATCH($E412,$AH$22:$AH$25,0)))))</f>
        <v>0</v>
      </c>
      <c r="X412" s="48" t="b">
        <f>IF(OR(COUNTBLANK($E412),COUNTBLANK($V412)),FALSE,IF(ISERROR(MATCH($V412,V$5:$V411,0)),FALSE,IF(ISERROR(MATCH(INDEX($E$6:$E$1015,MATCH($V412,$V$6:$V$1015,0)),$AH$22:$AH$25,0)),ISERROR(MATCH($E412,$AH$26:$AH$31,0)),ISERROR(MATCH($E412,$AH$22:$AH$25,0)))))</f>
        <v>0</v>
      </c>
      <c r="Y412" s="48" t="b">
        <f t="shared" si="27"/>
        <v>0</v>
      </c>
    </row>
    <row r="413" spans="2:25" ht="15.95" customHeight="1" x14ac:dyDescent="0.2">
      <c r="B413" s="255"/>
      <c r="C413" s="53"/>
      <c r="D413" s="86"/>
      <c r="E413" s="42" t="str">
        <f>IF(COUNTBLANK($V413),"",IF($U413&lt;&gt;"","Ingresar Categoria!",IFERROR(INDEX(Activos!$C$6:$C$1015,MATCH($V413,Activos!$U$6:$U$1015,0)),IFERROR(INDEX($E$5:$E412,MATCH($V413,$U$5:$U412,0)),""))))</f>
        <v/>
      </c>
      <c r="F413" s="52"/>
      <c r="G413" s="51"/>
      <c r="H413" s="44"/>
      <c r="I413" s="53"/>
      <c r="J413" s="46"/>
      <c r="K413" s="46"/>
      <c r="L413" s="54"/>
      <c r="M413" s="54"/>
      <c r="N413" s="306" t="str">
        <f>IF(COUNTBLANK($V413),"",IFERROR(INDEX(Activos!$E$6:$E$1015,MATCH($V413,Activos!$U$6:$U$1015,0)),IFERROR(INDEX($N$5:$N412,MATCH($V413,$U$5:$U412,0)),"")))</f>
        <v/>
      </c>
      <c r="O413" s="256"/>
      <c r="P413" s="251"/>
      <c r="Q413" s="55">
        <v>0</v>
      </c>
      <c r="R413" s="48" t="b">
        <f>IF(COUNTBLANK($V413),FALSE,OR(IFERROR(MATCH(INDEX(Activos!$C$6:$C$1015,MATCH($V413,Activos!$U$6:$U$1015,0)),$AH$22:$AH$25,0),FALSE),IFERROR(MATCH(INDEX($E$5:$E412,MATCH($V413,$V$5:$V412,0)),$AH$22:$AH$25,0),FALSE)))</f>
        <v>0</v>
      </c>
      <c r="S413" s="48" t="b">
        <f>OR(IFERROR(MATCH($V413,Activos!$U$6:$U$1015,0),FALSE),IFERROR(MATCH($V413,$V$5:$V412,0),FALSE))</f>
        <v>1</v>
      </c>
      <c r="T413" s="48" t="str">
        <f t="shared" si="25"/>
        <v/>
      </c>
      <c r="U413" s="48" t="str">
        <f>IF(AND(ISERROR(MATCH($V413,Activos!$U$6:$U$1015,0)),ISERROR(MATCH($V413,$U$5:$U412,0))),$V413,"")</f>
        <v/>
      </c>
      <c r="V413" s="48" t="str">
        <f t="shared" si="26"/>
        <v/>
      </c>
      <c r="W413" s="48" t="b">
        <f>IF(OR(COUNTBLANK($E413),COUNTBLANK($V413)),FALSE,IF(ISERROR(MATCH($V413,Activos!$U$6:$U$1015,0)),FALSE,IF(ISERROR(MATCH(INDEX(Activos!$C$6:$C$1015,MATCH($V413,Activos!$U$6:$U$1015,0)),$AH$22:$AH$25,0)),ISERROR(MATCH($E413,$AH$26:$AH$31,0)),ISERROR(MATCH($E413,$AH$22:$AH$25,0)))))</f>
        <v>0</v>
      </c>
      <c r="X413" s="48" t="b">
        <f>IF(OR(COUNTBLANK($E413),COUNTBLANK($V413)),FALSE,IF(ISERROR(MATCH($V413,V$5:$V412,0)),FALSE,IF(ISERROR(MATCH(INDEX($E$6:$E$1015,MATCH($V413,$V$6:$V$1015,0)),$AH$22:$AH$25,0)),ISERROR(MATCH($E413,$AH$26:$AH$31,0)),ISERROR(MATCH($E413,$AH$22:$AH$25,0)))))</f>
        <v>0</v>
      </c>
      <c r="Y413" s="48" t="b">
        <f t="shared" si="27"/>
        <v>0</v>
      </c>
    </row>
    <row r="414" spans="2:25" ht="15.95" customHeight="1" x14ac:dyDescent="0.2">
      <c r="B414" s="255"/>
      <c r="C414" s="53"/>
      <c r="D414" s="86"/>
      <c r="E414" s="42" t="str">
        <f>IF(COUNTBLANK($V414),"",IF($U414&lt;&gt;"","Ingresar Categoria!",IFERROR(INDEX(Activos!$C$6:$C$1015,MATCH($V414,Activos!$U$6:$U$1015,0)),IFERROR(INDEX($E$5:$E413,MATCH($V414,$U$5:$U413,0)),""))))</f>
        <v/>
      </c>
      <c r="F414" s="52"/>
      <c r="G414" s="51"/>
      <c r="H414" s="44"/>
      <c r="I414" s="53"/>
      <c r="J414" s="46"/>
      <c r="K414" s="46"/>
      <c r="L414" s="54"/>
      <c r="M414" s="54"/>
      <c r="N414" s="306" t="str">
        <f>IF(COUNTBLANK($V414),"",IFERROR(INDEX(Activos!$E$6:$E$1015,MATCH($V414,Activos!$U$6:$U$1015,0)),IFERROR(INDEX($N$5:$N413,MATCH($V414,$U$5:$U413,0)),"")))</f>
        <v/>
      </c>
      <c r="O414" s="256"/>
      <c r="P414" s="251"/>
      <c r="Q414" s="55">
        <v>0</v>
      </c>
      <c r="R414" s="48" t="b">
        <f>IF(COUNTBLANK($V414),FALSE,OR(IFERROR(MATCH(INDEX(Activos!$C$6:$C$1015,MATCH($V414,Activos!$U$6:$U$1015,0)),$AH$22:$AH$25,0),FALSE),IFERROR(MATCH(INDEX($E$5:$E413,MATCH($V414,$V$5:$V413,0)),$AH$22:$AH$25,0),FALSE)))</f>
        <v>0</v>
      </c>
      <c r="S414" s="48" t="b">
        <f>OR(IFERROR(MATCH($V414,Activos!$U$6:$U$1015,0),FALSE),IFERROR(MATCH($V414,$V$5:$V413,0),FALSE))</f>
        <v>1</v>
      </c>
      <c r="T414" s="48" t="str">
        <f t="shared" si="25"/>
        <v/>
      </c>
      <c r="U414" s="48" t="str">
        <f>IF(AND(ISERROR(MATCH($V414,Activos!$U$6:$U$1015,0)),ISERROR(MATCH($V414,$U$5:$U413,0))),$V414,"")</f>
        <v/>
      </c>
      <c r="V414" s="48" t="str">
        <f t="shared" si="26"/>
        <v/>
      </c>
      <c r="W414" s="48" t="b">
        <f>IF(OR(COUNTBLANK($E414),COUNTBLANK($V414)),FALSE,IF(ISERROR(MATCH($V414,Activos!$U$6:$U$1015,0)),FALSE,IF(ISERROR(MATCH(INDEX(Activos!$C$6:$C$1015,MATCH($V414,Activos!$U$6:$U$1015,0)),$AH$22:$AH$25,0)),ISERROR(MATCH($E414,$AH$26:$AH$31,0)),ISERROR(MATCH($E414,$AH$22:$AH$25,0)))))</f>
        <v>0</v>
      </c>
      <c r="X414" s="48" t="b">
        <f>IF(OR(COUNTBLANK($E414),COUNTBLANK($V414)),FALSE,IF(ISERROR(MATCH($V414,V$5:$V413,0)),FALSE,IF(ISERROR(MATCH(INDEX($E$6:$E$1015,MATCH($V414,$V$6:$V$1015,0)),$AH$22:$AH$25,0)),ISERROR(MATCH($E414,$AH$26:$AH$31,0)),ISERROR(MATCH($E414,$AH$22:$AH$25,0)))))</f>
        <v>0</v>
      </c>
      <c r="Y414" s="48" t="b">
        <f t="shared" si="27"/>
        <v>0</v>
      </c>
    </row>
    <row r="415" spans="2:25" ht="15.95" customHeight="1" x14ac:dyDescent="0.2">
      <c r="B415" s="255"/>
      <c r="C415" s="53"/>
      <c r="D415" s="86"/>
      <c r="E415" s="42" t="str">
        <f>IF(COUNTBLANK($V415),"",IF($U415&lt;&gt;"","Ingresar Categoria!",IFERROR(INDEX(Activos!$C$6:$C$1015,MATCH($V415,Activos!$U$6:$U$1015,0)),IFERROR(INDEX($E$5:$E414,MATCH($V415,$U$5:$U414,0)),""))))</f>
        <v/>
      </c>
      <c r="F415" s="52"/>
      <c r="G415" s="51"/>
      <c r="H415" s="44"/>
      <c r="I415" s="53"/>
      <c r="J415" s="46"/>
      <c r="K415" s="46"/>
      <c r="L415" s="54"/>
      <c r="M415" s="54"/>
      <c r="N415" s="306" t="str">
        <f>IF(COUNTBLANK($V415),"",IFERROR(INDEX(Activos!$E$6:$E$1015,MATCH($V415,Activos!$U$6:$U$1015,0)),IFERROR(INDEX($N$5:$N414,MATCH($V415,$U$5:$U414,0)),"")))</f>
        <v/>
      </c>
      <c r="O415" s="256"/>
      <c r="P415" s="251"/>
      <c r="Q415" s="55">
        <v>0</v>
      </c>
      <c r="R415" s="48" t="b">
        <f>IF(COUNTBLANK($V415),FALSE,OR(IFERROR(MATCH(INDEX(Activos!$C$6:$C$1015,MATCH($V415,Activos!$U$6:$U$1015,0)),$AH$22:$AH$25,0),FALSE),IFERROR(MATCH(INDEX($E$5:$E414,MATCH($V415,$V$5:$V414,0)),$AH$22:$AH$25,0),FALSE)))</f>
        <v>0</v>
      </c>
      <c r="S415" s="48" t="b">
        <f>OR(IFERROR(MATCH($V415,Activos!$U$6:$U$1015,0),FALSE),IFERROR(MATCH($V415,$V$5:$V414,0),FALSE))</f>
        <v>1</v>
      </c>
      <c r="T415" s="48" t="str">
        <f t="shared" si="25"/>
        <v/>
      </c>
      <c r="U415" s="48" t="str">
        <f>IF(AND(ISERROR(MATCH($V415,Activos!$U$6:$U$1015,0)),ISERROR(MATCH($V415,$U$5:$U414,0))),$V415,"")</f>
        <v/>
      </c>
      <c r="V415" s="48" t="str">
        <f t="shared" si="26"/>
        <v/>
      </c>
      <c r="W415" s="48" t="b">
        <f>IF(OR(COUNTBLANK($E415),COUNTBLANK($V415)),FALSE,IF(ISERROR(MATCH($V415,Activos!$U$6:$U$1015,0)),FALSE,IF(ISERROR(MATCH(INDEX(Activos!$C$6:$C$1015,MATCH($V415,Activos!$U$6:$U$1015,0)),$AH$22:$AH$25,0)),ISERROR(MATCH($E415,$AH$26:$AH$31,0)),ISERROR(MATCH($E415,$AH$22:$AH$25,0)))))</f>
        <v>0</v>
      </c>
      <c r="X415" s="48" t="b">
        <f>IF(OR(COUNTBLANK($E415),COUNTBLANK($V415)),FALSE,IF(ISERROR(MATCH($V415,V$5:$V414,0)),FALSE,IF(ISERROR(MATCH(INDEX($E$6:$E$1015,MATCH($V415,$V$6:$V$1015,0)),$AH$22:$AH$25,0)),ISERROR(MATCH($E415,$AH$26:$AH$31,0)),ISERROR(MATCH($E415,$AH$22:$AH$25,0)))))</f>
        <v>0</v>
      </c>
      <c r="Y415" s="48" t="b">
        <f t="shared" si="27"/>
        <v>0</v>
      </c>
    </row>
    <row r="416" spans="2:25" ht="15.95" customHeight="1" x14ac:dyDescent="0.2">
      <c r="B416" s="255"/>
      <c r="C416" s="53"/>
      <c r="D416" s="86"/>
      <c r="E416" s="42" t="str">
        <f>IF(COUNTBLANK($V416),"",IF($U416&lt;&gt;"","Ingresar Categoria!",IFERROR(INDEX(Activos!$C$6:$C$1015,MATCH($V416,Activos!$U$6:$U$1015,0)),IFERROR(INDEX($E$5:$E415,MATCH($V416,$U$5:$U415,0)),""))))</f>
        <v/>
      </c>
      <c r="F416" s="52"/>
      <c r="G416" s="51"/>
      <c r="H416" s="44"/>
      <c r="I416" s="53"/>
      <c r="J416" s="46"/>
      <c r="K416" s="46"/>
      <c r="L416" s="54"/>
      <c r="M416" s="54"/>
      <c r="N416" s="306" t="str">
        <f>IF(COUNTBLANK($V416),"",IFERROR(INDEX(Activos!$E$6:$E$1015,MATCH($V416,Activos!$U$6:$U$1015,0)),IFERROR(INDEX($N$5:$N415,MATCH($V416,$U$5:$U415,0)),"")))</f>
        <v/>
      </c>
      <c r="O416" s="256"/>
      <c r="P416" s="251"/>
      <c r="Q416" s="55">
        <v>0</v>
      </c>
      <c r="R416" s="48" t="b">
        <f>IF(COUNTBLANK($V416),FALSE,OR(IFERROR(MATCH(INDEX(Activos!$C$6:$C$1015,MATCH($V416,Activos!$U$6:$U$1015,0)),$AH$22:$AH$25,0),FALSE),IFERROR(MATCH(INDEX($E$5:$E415,MATCH($V416,$V$5:$V415,0)),$AH$22:$AH$25,0),FALSE)))</f>
        <v>0</v>
      </c>
      <c r="S416" s="48" t="b">
        <f>OR(IFERROR(MATCH($V416,Activos!$U$6:$U$1015,0),FALSE),IFERROR(MATCH($V416,$V$5:$V415,0),FALSE))</f>
        <v>1</v>
      </c>
      <c r="T416" s="48" t="str">
        <f t="shared" si="25"/>
        <v/>
      </c>
      <c r="U416" s="48" t="str">
        <f>IF(AND(ISERROR(MATCH($V416,Activos!$U$6:$U$1015,0)),ISERROR(MATCH($V416,$U$5:$U415,0))),$V416,"")</f>
        <v/>
      </c>
      <c r="V416" s="48" t="str">
        <f t="shared" si="26"/>
        <v/>
      </c>
      <c r="W416" s="48" t="b">
        <f>IF(OR(COUNTBLANK($E416),COUNTBLANK($V416)),FALSE,IF(ISERROR(MATCH($V416,Activos!$U$6:$U$1015,0)),FALSE,IF(ISERROR(MATCH(INDEX(Activos!$C$6:$C$1015,MATCH($V416,Activos!$U$6:$U$1015,0)),$AH$22:$AH$25,0)),ISERROR(MATCH($E416,$AH$26:$AH$31,0)),ISERROR(MATCH($E416,$AH$22:$AH$25,0)))))</f>
        <v>0</v>
      </c>
      <c r="X416" s="48" t="b">
        <f>IF(OR(COUNTBLANK($E416),COUNTBLANK($V416)),FALSE,IF(ISERROR(MATCH($V416,V$5:$V415,0)),FALSE,IF(ISERROR(MATCH(INDEX($E$6:$E$1015,MATCH($V416,$V$6:$V$1015,0)),$AH$22:$AH$25,0)),ISERROR(MATCH($E416,$AH$26:$AH$31,0)),ISERROR(MATCH($E416,$AH$22:$AH$25,0)))))</f>
        <v>0</v>
      </c>
      <c r="Y416" s="48" t="b">
        <f t="shared" si="27"/>
        <v>0</v>
      </c>
    </row>
    <row r="417" spans="2:25" ht="15.95" customHeight="1" x14ac:dyDescent="0.2">
      <c r="B417" s="255"/>
      <c r="C417" s="53"/>
      <c r="D417" s="86"/>
      <c r="E417" s="42" t="str">
        <f>IF(COUNTBLANK($V417),"",IF($U417&lt;&gt;"","Ingresar Categoria!",IFERROR(INDEX(Activos!$C$6:$C$1015,MATCH($V417,Activos!$U$6:$U$1015,0)),IFERROR(INDEX($E$5:$E416,MATCH($V417,$U$5:$U416,0)),""))))</f>
        <v/>
      </c>
      <c r="F417" s="52"/>
      <c r="G417" s="51"/>
      <c r="H417" s="44"/>
      <c r="I417" s="53"/>
      <c r="J417" s="46"/>
      <c r="K417" s="46"/>
      <c r="L417" s="54"/>
      <c r="M417" s="54"/>
      <c r="N417" s="306" t="str">
        <f>IF(COUNTBLANK($V417),"",IFERROR(INDEX(Activos!$E$6:$E$1015,MATCH($V417,Activos!$U$6:$U$1015,0)),IFERROR(INDEX($N$5:$N416,MATCH($V417,$U$5:$U416,0)),"")))</f>
        <v/>
      </c>
      <c r="O417" s="256"/>
      <c r="P417" s="251"/>
      <c r="Q417" s="55">
        <v>0</v>
      </c>
      <c r="R417" s="48" t="b">
        <f>IF(COUNTBLANK($V417),FALSE,OR(IFERROR(MATCH(INDEX(Activos!$C$6:$C$1015,MATCH($V417,Activos!$U$6:$U$1015,0)),$AH$22:$AH$25,0),FALSE),IFERROR(MATCH(INDEX($E$5:$E416,MATCH($V417,$V$5:$V416,0)),$AH$22:$AH$25,0),FALSE)))</f>
        <v>0</v>
      </c>
      <c r="S417" s="48" t="b">
        <f>OR(IFERROR(MATCH($V417,Activos!$U$6:$U$1015,0),FALSE),IFERROR(MATCH($V417,$V$5:$V416,0),FALSE))</f>
        <v>1</v>
      </c>
      <c r="T417" s="48" t="str">
        <f t="shared" si="25"/>
        <v/>
      </c>
      <c r="U417" s="48" t="str">
        <f>IF(AND(ISERROR(MATCH($V417,Activos!$U$6:$U$1015,0)),ISERROR(MATCH($V417,$U$5:$U416,0))),$V417,"")</f>
        <v/>
      </c>
      <c r="V417" s="48" t="str">
        <f t="shared" si="26"/>
        <v/>
      </c>
      <c r="W417" s="48" t="b">
        <f>IF(OR(COUNTBLANK($E417),COUNTBLANK($V417)),FALSE,IF(ISERROR(MATCH($V417,Activos!$U$6:$U$1015,0)),FALSE,IF(ISERROR(MATCH(INDEX(Activos!$C$6:$C$1015,MATCH($V417,Activos!$U$6:$U$1015,0)),$AH$22:$AH$25,0)),ISERROR(MATCH($E417,$AH$26:$AH$31,0)),ISERROR(MATCH($E417,$AH$22:$AH$25,0)))))</f>
        <v>0</v>
      </c>
      <c r="X417" s="48" t="b">
        <f>IF(OR(COUNTBLANK($E417),COUNTBLANK($V417)),FALSE,IF(ISERROR(MATCH($V417,V$5:$V416,0)),FALSE,IF(ISERROR(MATCH(INDEX($E$6:$E$1015,MATCH($V417,$V$6:$V$1015,0)),$AH$22:$AH$25,0)),ISERROR(MATCH($E417,$AH$26:$AH$31,0)),ISERROR(MATCH($E417,$AH$22:$AH$25,0)))))</f>
        <v>0</v>
      </c>
      <c r="Y417" s="48" t="b">
        <f t="shared" si="27"/>
        <v>0</v>
      </c>
    </row>
    <row r="418" spans="2:25" ht="15.95" customHeight="1" x14ac:dyDescent="0.2">
      <c r="B418" s="255"/>
      <c r="C418" s="53"/>
      <c r="D418" s="86"/>
      <c r="E418" s="42" t="str">
        <f>IF(COUNTBLANK($V418),"",IF($U418&lt;&gt;"","Ingresar Categoria!",IFERROR(INDEX(Activos!$C$6:$C$1015,MATCH($V418,Activos!$U$6:$U$1015,0)),IFERROR(INDEX($E$5:$E417,MATCH($V418,$U$5:$U417,0)),""))))</f>
        <v/>
      </c>
      <c r="F418" s="52"/>
      <c r="G418" s="51"/>
      <c r="H418" s="44"/>
      <c r="I418" s="53"/>
      <c r="J418" s="46"/>
      <c r="K418" s="46"/>
      <c r="L418" s="54"/>
      <c r="M418" s="54"/>
      <c r="N418" s="306" t="str">
        <f>IF(COUNTBLANK($V418),"",IFERROR(INDEX(Activos!$E$6:$E$1015,MATCH($V418,Activos!$U$6:$U$1015,0)),IFERROR(INDEX($N$5:$N417,MATCH($V418,$U$5:$U417,0)),"")))</f>
        <v/>
      </c>
      <c r="O418" s="260"/>
      <c r="P418" s="251"/>
      <c r="Q418" s="55">
        <v>0</v>
      </c>
      <c r="R418" s="48" t="b">
        <f>IF(COUNTBLANK($V418),FALSE,OR(IFERROR(MATCH(INDEX(Activos!$C$6:$C$1015,MATCH($V418,Activos!$U$6:$U$1015,0)),$AH$22:$AH$25,0),FALSE),IFERROR(MATCH(INDEX($E$5:$E417,MATCH($V418,$V$5:$V417,0)),$AH$22:$AH$25,0),FALSE)))</f>
        <v>0</v>
      </c>
      <c r="S418" s="48" t="b">
        <f>OR(IFERROR(MATCH($V418,Activos!$U$6:$U$1015,0),FALSE),IFERROR(MATCH($V418,$V$5:$V417,0),FALSE))</f>
        <v>1</v>
      </c>
      <c r="T418" s="48" t="str">
        <f t="shared" si="25"/>
        <v/>
      </c>
      <c r="U418" s="48" t="str">
        <f>IF(AND(ISERROR(MATCH($V418,Activos!$U$6:$U$1015,0)),ISERROR(MATCH($V418,$U$5:$U417,0))),$V418,"")</f>
        <v/>
      </c>
      <c r="V418" s="48" t="str">
        <f t="shared" si="26"/>
        <v/>
      </c>
      <c r="W418" s="48" t="b">
        <f>IF(OR(COUNTBLANK($E418),COUNTBLANK($V418)),FALSE,IF(ISERROR(MATCH($V418,Activos!$U$6:$U$1015,0)),FALSE,IF(ISERROR(MATCH(INDEX(Activos!$C$6:$C$1015,MATCH($V418,Activos!$U$6:$U$1015,0)),$AH$22:$AH$25,0)),ISERROR(MATCH($E418,$AH$26:$AH$31,0)),ISERROR(MATCH($E418,$AH$22:$AH$25,0)))))</f>
        <v>0</v>
      </c>
      <c r="X418" s="48" t="b">
        <f>IF(OR(COUNTBLANK($E418),COUNTBLANK($V418)),FALSE,IF(ISERROR(MATCH($V418,V$5:$V417,0)),FALSE,IF(ISERROR(MATCH(INDEX($E$6:$E$1015,MATCH($V418,$V$6:$V$1015,0)),$AH$22:$AH$25,0)),ISERROR(MATCH($E418,$AH$26:$AH$31,0)),ISERROR(MATCH($E418,$AH$22:$AH$25,0)))))</f>
        <v>0</v>
      </c>
      <c r="Y418" s="48" t="b">
        <f t="shared" si="27"/>
        <v>0</v>
      </c>
    </row>
    <row r="419" spans="2:25" ht="15.95" customHeight="1" x14ac:dyDescent="0.2">
      <c r="B419" s="255"/>
      <c r="C419" s="53"/>
      <c r="D419" s="86"/>
      <c r="E419" s="42" t="str">
        <f>IF(COUNTBLANK($V419),"",IF($U419&lt;&gt;"","Ingresar Categoria!",IFERROR(INDEX(Activos!$C$6:$C$1015,MATCH($V419,Activos!$U$6:$U$1015,0)),IFERROR(INDEX($E$5:$E418,MATCH($V419,$U$5:$U418,0)),""))))</f>
        <v/>
      </c>
      <c r="F419" s="52"/>
      <c r="G419" s="51"/>
      <c r="H419" s="44"/>
      <c r="I419" s="53"/>
      <c r="J419" s="46"/>
      <c r="K419" s="46"/>
      <c r="L419" s="54"/>
      <c r="M419" s="54"/>
      <c r="N419" s="306" t="str">
        <f>IF(COUNTBLANK($V419),"",IFERROR(INDEX(Activos!$E$6:$E$1015,MATCH($V419,Activos!$U$6:$U$1015,0)),IFERROR(INDEX($N$5:$N418,MATCH($V419,$U$5:$U418,0)),"")))</f>
        <v/>
      </c>
      <c r="O419" s="260"/>
      <c r="P419" s="251"/>
      <c r="Q419" s="55">
        <v>0</v>
      </c>
      <c r="R419" s="48" t="b">
        <f>IF(COUNTBLANK($V419),FALSE,OR(IFERROR(MATCH(INDEX(Activos!$C$6:$C$1015,MATCH($V419,Activos!$U$6:$U$1015,0)),$AH$22:$AH$25,0),FALSE),IFERROR(MATCH(INDEX($E$5:$E418,MATCH($V419,$V$5:$V418,0)),$AH$22:$AH$25,0),FALSE)))</f>
        <v>0</v>
      </c>
      <c r="S419" s="48" t="b">
        <f>OR(IFERROR(MATCH($V419,Activos!$U$6:$U$1015,0),FALSE),IFERROR(MATCH($V419,$V$5:$V418,0),FALSE))</f>
        <v>1</v>
      </c>
      <c r="T419" s="48" t="str">
        <f t="shared" si="25"/>
        <v/>
      </c>
      <c r="U419" s="48" t="str">
        <f>IF(AND(ISERROR(MATCH($V419,Activos!$U$6:$U$1015,0)),ISERROR(MATCH($V419,$U$5:$U418,0))),$V419,"")</f>
        <v/>
      </c>
      <c r="V419" s="48" t="str">
        <f t="shared" si="26"/>
        <v/>
      </c>
      <c r="W419" s="48" t="b">
        <f>IF(OR(COUNTBLANK($E419),COUNTBLANK($V419)),FALSE,IF(ISERROR(MATCH($V419,Activos!$U$6:$U$1015,0)),FALSE,IF(ISERROR(MATCH(INDEX(Activos!$C$6:$C$1015,MATCH($V419,Activos!$U$6:$U$1015,0)),$AH$22:$AH$25,0)),ISERROR(MATCH($E419,$AH$26:$AH$31,0)),ISERROR(MATCH($E419,$AH$22:$AH$25,0)))))</f>
        <v>0</v>
      </c>
      <c r="X419" s="48" t="b">
        <f>IF(OR(COUNTBLANK($E419),COUNTBLANK($V419)),FALSE,IF(ISERROR(MATCH($V419,V$5:$V418,0)),FALSE,IF(ISERROR(MATCH(INDEX($E$6:$E$1015,MATCH($V419,$V$6:$V$1015,0)),$AH$22:$AH$25,0)),ISERROR(MATCH($E419,$AH$26:$AH$31,0)),ISERROR(MATCH($E419,$AH$22:$AH$25,0)))))</f>
        <v>0</v>
      </c>
      <c r="Y419" s="48" t="b">
        <f t="shared" si="27"/>
        <v>0</v>
      </c>
    </row>
    <row r="420" spans="2:25" ht="15.95" customHeight="1" x14ac:dyDescent="0.2">
      <c r="B420" s="255"/>
      <c r="C420" s="53"/>
      <c r="D420" s="86"/>
      <c r="E420" s="42" t="str">
        <f>IF(COUNTBLANK($V420),"",IF($U420&lt;&gt;"","Ingresar Categoria!",IFERROR(INDEX(Activos!$C$6:$C$1015,MATCH($V420,Activos!$U$6:$U$1015,0)),IFERROR(INDEX($E$5:$E419,MATCH($V420,$U$5:$U419,0)),""))))</f>
        <v/>
      </c>
      <c r="F420" s="52"/>
      <c r="G420" s="51"/>
      <c r="H420" s="44"/>
      <c r="I420" s="53"/>
      <c r="J420" s="46"/>
      <c r="K420" s="46"/>
      <c r="L420" s="54"/>
      <c r="M420" s="54"/>
      <c r="N420" s="306" t="str">
        <f>IF(COUNTBLANK($V420),"",IFERROR(INDEX(Activos!$E$6:$E$1015,MATCH($V420,Activos!$U$6:$U$1015,0)),IFERROR(INDEX($N$5:$N419,MATCH($V420,$U$5:$U419,0)),"")))</f>
        <v/>
      </c>
      <c r="O420" s="256"/>
      <c r="P420" s="250"/>
      <c r="Q420" s="55">
        <v>0</v>
      </c>
      <c r="R420" s="48" t="b">
        <f>IF(COUNTBLANK($V420),FALSE,OR(IFERROR(MATCH(INDEX(Activos!$C$6:$C$1015,MATCH($V420,Activos!$U$6:$U$1015,0)),$AH$22:$AH$25,0),FALSE),IFERROR(MATCH(INDEX($E$5:$E419,MATCH($V420,$V$5:$V419,0)),$AH$22:$AH$25,0),FALSE)))</f>
        <v>0</v>
      </c>
      <c r="S420" s="48" t="b">
        <f>OR(IFERROR(MATCH($V420,Activos!$U$6:$U$1015,0),FALSE),IFERROR(MATCH($V420,$V$5:$V419,0),FALSE))</f>
        <v>1</v>
      </c>
      <c r="T420" s="48" t="str">
        <f t="shared" si="25"/>
        <v/>
      </c>
      <c r="U420" s="48" t="str">
        <f>IF(AND(ISERROR(MATCH($V420,Activos!$U$6:$U$1015,0)),ISERROR(MATCH($V420,$U$5:$U419,0))),$V420,"")</f>
        <v/>
      </c>
      <c r="V420" s="48" t="str">
        <f t="shared" si="26"/>
        <v/>
      </c>
      <c r="W420" s="48" t="b">
        <f>IF(OR(COUNTBLANK($E420),COUNTBLANK($V420)),FALSE,IF(ISERROR(MATCH($V420,Activos!$U$6:$U$1015,0)),FALSE,IF(ISERROR(MATCH(INDEX(Activos!$C$6:$C$1015,MATCH($V420,Activos!$U$6:$U$1015,0)),$AH$22:$AH$25,0)),ISERROR(MATCH($E420,$AH$26:$AH$31,0)),ISERROR(MATCH($E420,$AH$22:$AH$25,0)))))</f>
        <v>0</v>
      </c>
      <c r="X420" s="48" t="b">
        <f>IF(OR(COUNTBLANK($E420),COUNTBLANK($V420)),FALSE,IF(ISERROR(MATCH($V420,V$5:$V419,0)),FALSE,IF(ISERROR(MATCH(INDEX($E$6:$E$1015,MATCH($V420,$V$6:$V$1015,0)),$AH$22:$AH$25,0)),ISERROR(MATCH($E420,$AH$26:$AH$31,0)),ISERROR(MATCH($E420,$AH$22:$AH$25,0)))))</f>
        <v>0</v>
      </c>
      <c r="Y420" s="48" t="b">
        <f t="shared" si="27"/>
        <v>0</v>
      </c>
    </row>
    <row r="421" spans="2:25" ht="15.95" customHeight="1" x14ac:dyDescent="0.2">
      <c r="B421" s="255"/>
      <c r="C421" s="53"/>
      <c r="D421" s="86"/>
      <c r="E421" s="42" t="str">
        <f>IF(COUNTBLANK($V421),"",IF($U421&lt;&gt;"","Ingresar Categoria!",IFERROR(INDEX(Activos!$C$6:$C$1015,MATCH($V421,Activos!$U$6:$U$1015,0)),IFERROR(INDEX($E$5:$E420,MATCH($V421,$U$5:$U420,0)),""))))</f>
        <v/>
      </c>
      <c r="F421" s="52"/>
      <c r="G421" s="51"/>
      <c r="H421" s="44"/>
      <c r="I421" s="53"/>
      <c r="J421" s="46"/>
      <c r="K421" s="46"/>
      <c r="L421" s="54"/>
      <c r="M421" s="54"/>
      <c r="N421" s="306" t="str">
        <f>IF(COUNTBLANK($V421),"",IFERROR(INDEX(Activos!$E$6:$E$1015,MATCH($V421,Activos!$U$6:$U$1015,0)),IFERROR(INDEX($N$5:$N420,MATCH($V421,$U$5:$U420,0)),"")))</f>
        <v/>
      </c>
      <c r="O421" s="256"/>
      <c r="P421" s="250"/>
      <c r="Q421" s="55">
        <v>0</v>
      </c>
      <c r="R421" s="48" t="b">
        <f>IF(COUNTBLANK($V421),FALSE,OR(IFERROR(MATCH(INDEX(Activos!$C$6:$C$1015,MATCH($V421,Activos!$U$6:$U$1015,0)),$AH$22:$AH$25,0),FALSE),IFERROR(MATCH(INDEX($E$5:$E420,MATCH($V421,$V$5:$V420,0)),$AH$22:$AH$25,0),FALSE)))</f>
        <v>0</v>
      </c>
      <c r="S421" s="48" t="b">
        <f>OR(IFERROR(MATCH($V421,Activos!$U$6:$U$1015,0),FALSE),IFERROR(MATCH($V421,$V$5:$V420,0),FALSE))</f>
        <v>1</v>
      </c>
      <c r="T421" s="48" t="str">
        <f t="shared" si="25"/>
        <v/>
      </c>
      <c r="U421" s="48" t="str">
        <f>IF(AND(ISERROR(MATCH($V421,Activos!$U$6:$U$1015,0)),ISERROR(MATCH($V421,$U$5:$U420,0))),$V421,"")</f>
        <v/>
      </c>
      <c r="V421" s="48" t="str">
        <f t="shared" si="26"/>
        <v/>
      </c>
      <c r="W421" s="48" t="b">
        <f>IF(OR(COUNTBLANK($E421),COUNTBLANK($V421)),FALSE,IF(ISERROR(MATCH($V421,Activos!$U$6:$U$1015,0)),FALSE,IF(ISERROR(MATCH(INDEX(Activos!$C$6:$C$1015,MATCH($V421,Activos!$U$6:$U$1015,0)),$AH$22:$AH$25,0)),ISERROR(MATCH($E421,$AH$26:$AH$31,0)),ISERROR(MATCH($E421,$AH$22:$AH$25,0)))))</f>
        <v>0</v>
      </c>
      <c r="X421" s="48" t="b">
        <f>IF(OR(COUNTBLANK($E421),COUNTBLANK($V421)),FALSE,IF(ISERROR(MATCH($V421,V$5:$V420,0)),FALSE,IF(ISERROR(MATCH(INDEX($E$6:$E$1015,MATCH($V421,$V$6:$V$1015,0)),$AH$22:$AH$25,0)),ISERROR(MATCH($E421,$AH$26:$AH$31,0)),ISERROR(MATCH($E421,$AH$22:$AH$25,0)))))</f>
        <v>0</v>
      </c>
      <c r="Y421" s="48" t="b">
        <f t="shared" si="27"/>
        <v>0</v>
      </c>
    </row>
    <row r="422" spans="2:25" ht="15.95" customHeight="1" x14ac:dyDescent="0.2">
      <c r="B422" s="255"/>
      <c r="C422" s="53"/>
      <c r="D422" s="86"/>
      <c r="E422" s="42" t="str">
        <f>IF(COUNTBLANK($V422),"",IF($U422&lt;&gt;"","Ingresar Categoria!",IFERROR(INDEX(Activos!$C$6:$C$1015,MATCH($V422,Activos!$U$6:$U$1015,0)),IFERROR(INDEX($E$5:$E421,MATCH($V422,$U$5:$U421,0)),""))))</f>
        <v/>
      </c>
      <c r="F422" s="52"/>
      <c r="G422" s="51"/>
      <c r="H422" s="44"/>
      <c r="I422" s="53"/>
      <c r="J422" s="46"/>
      <c r="K422" s="46"/>
      <c r="L422" s="54"/>
      <c r="M422" s="54"/>
      <c r="N422" s="306" t="str">
        <f>IF(COUNTBLANK($V422),"",IFERROR(INDEX(Activos!$E$6:$E$1015,MATCH($V422,Activos!$U$6:$U$1015,0)),IFERROR(INDEX($N$5:$N421,MATCH($V422,$U$5:$U421,0)),"")))</f>
        <v/>
      </c>
      <c r="O422" s="256"/>
      <c r="P422" s="250"/>
      <c r="Q422" s="55">
        <v>0</v>
      </c>
      <c r="R422" s="48" t="b">
        <f>IF(COUNTBLANK($V422),FALSE,OR(IFERROR(MATCH(INDEX(Activos!$C$6:$C$1015,MATCH($V422,Activos!$U$6:$U$1015,0)),$AH$22:$AH$25,0),FALSE),IFERROR(MATCH(INDEX($E$5:$E421,MATCH($V422,$V$5:$V421,0)),$AH$22:$AH$25,0),FALSE)))</f>
        <v>0</v>
      </c>
      <c r="S422" s="48" t="b">
        <f>OR(IFERROR(MATCH($V422,Activos!$U$6:$U$1015,0),FALSE),IFERROR(MATCH($V422,$V$5:$V421,0),FALSE))</f>
        <v>1</v>
      </c>
      <c r="T422" s="48" t="str">
        <f t="shared" si="25"/>
        <v/>
      </c>
      <c r="U422" s="48" t="str">
        <f>IF(AND(ISERROR(MATCH($V422,Activos!$U$6:$U$1015,0)),ISERROR(MATCH($V422,$U$5:$U421,0))),$V422,"")</f>
        <v/>
      </c>
      <c r="V422" s="48" t="str">
        <f t="shared" si="26"/>
        <v/>
      </c>
      <c r="W422" s="48" t="b">
        <f>IF(OR(COUNTBLANK($E422),COUNTBLANK($V422)),FALSE,IF(ISERROR(MATCH($V422,Activos!$U$6:$U$1015,0)),FALSE,IF(ISERROR(MATCH(INDEX(Activos!$C$6:$C$1015,MATCH($V422,Activos!$U$6:$U$1015,0)),$AH$22:$AH$25,0)),ISERROR(MATCH($E422,$AH$26:$AH$31,0)),ISERROR(MATCH($E422,$AH$22:$AH$25,0)))))</f>
        <v>0</v>
      </c>
      <c r="X422" s="48" t="b">
        <f>IF(OR(COUNTBLANK($E422),COUNTBLANK($V422)),FALSE,IF(ISERROR(MATCH($V422,V$5:$V421,0)),FALSE,IF(ISERROR(MATCH(INDEX($E$6:$E$1015,MATCH($V422,$V$6:$V$1015,0)),$AH$22:$AH$25,0)),ISERROR(MATCH($E422,$AH$26:$AH$31,0)),ISERROR(MATCH($E422,$AH$22:$AH$25,0)))))</f>
        <v>0</v>
      </c>
      <c r="Y422" s="48" t="b">
        <f t="shared" si="27"/>
        <v>0</v>
      </c>
    </row>
    <row r="423" spans="2:25" ht="15.95" customHeight="1" x14ac:dyDescent="0.2">
      <c r="B423" s="255"/>
      <c r="C423" s="53"/>
      <c r="D423" s="86"/>
      <c r="E423" s="42" t="str">
        <f>IF(COUNTBLANK($V423),"",IF($U423&lt;&gt;"","Ingresar Categoria!",IFERROR(INDEX(Activos!$C$6:$C$1015,MATCH($V423,Activos!$U$6:$U$1015,0)),IFERROR(INDEX($E$5:$E422,MATCH($V423,$U$5:$U422,0)),""))))</f>
        <v/>
      </c>
      <c r="F423" s="52"/>
      <c r="G423" s="51"/>
      <c r="H423" s="44"/>
      <c r="I423" s="53"/>
      <c r="J423" s="46"/>
      <c r="K423" s="46"/>
      <c r="L423" s="54"/>
      <c r="M423" s="54"/>
      <c r="N423" s="306" t="str">
        <f>IF(COUNTBLANK($V423),"",IFERROR(INDEX(Activos!$E$6:$E$1015,MATCH($V423,Activos!$U$6:$U$1015,0)),IFERROR(INDEX($N$5:$N422,MATCH($V423,$U$5:$U422,0)),"")))</f>
        <v/>
      </c>
      <c r="O423" s="256"/>
      <c r="P423" s="250"/>
      <c r="Q423" s="55">
        <v>0</v>
      </c>
      <c r="R423" s="48" t="b">
        <f>IF(COUNTBLANK($V423),FALSE,OR(IFERROR(MATCH(INDEX(Activos!$C$6:$C$1015,MATCH($V423,Activos!$U$6:$U$1015,0)),$AH$22:$AH$25,0),FALSE),IFERROR(MATCH(INDEX($E$5:$E422,MATCH($V423,$V$5:$V422,0)),$AH$22:$AH$25,0),FALSE)))</f>
        <v>0</v>
      </c>
      <c r="S423" s="48" t="b">
        <f>OR(IFERROR(MATCH($V423,Activos!$U$6:$U$1015,0),FALSE),IFERROR(MATCH($V423,$V$5:$V422,0),FALSE))</f>
        <v>1</v>
      </c>
      <c r="T423" s="48" t="str">
        <f t="shared" si="25"/>
        <v/>
      </c>
      <c r="U423" s="48" t="str">
        <f>IF(AND(ISERROR(MATCH($V423,Activos!$U$6:$U$1015,0)),ISERROR(MATCH($V423,$U$5:$U422,0))),$V423,"")</f>
        <v/>
      </c>
      <c r="V423" s="48" t="str">
        <f t="shared" si="26"/>
        <v/>
      </c>
      <c r="W423" s="48" t="b">
        <f>IF(OR(COUNTBLANK($E423),COUNTBLANK($V423)),FALSE,IF(ISERROR(MATCH($V423,Activos!$U$6:$U$1015,0)),FALSE,IF(ISERROR(MATCH(INDEX(Activos!$C$6:$C$1015,MATCH($V423,Activos!$U$6:$U$1015,0)),$AH$22:$AH$25,0)),ISERROR(MATCH($E423,$AH$26:$AH$31,0)),ISERROR(MATCH($E423,$AH$22:$AH$25,0)))))</f>
        <v>0</v>
      </c>
      <c r="X423" s="48" t="b">
        <f>IF(OR(COUNTBLANK($E423),COUNTBLANK($V423)),FALSE,IF(ISERROR(MATCH($V423,V$5:$V422,0)),FALSE,IF(ISERROR(MATCH(INDEX($E$6:$E$1015,MATCH($V423,$V$6:$V$1015,0)),$AH$22:$AH$25,0)),ISERROR(MATCH($E423,$AH$26:$AH$31,0)),ISERROR(MATCH($E423,$AH$22:$AH$25,0)))))</f>
        <v>0</v>
      </c>
      <c r="Y423" s="48" t="b">
        <f t="shared" si="27"/>
        <v>0</v>
      </c>
    </row>
    <row r="424" spans="2:25" ht="15.95" customHeight="1" x14ac:dyDescent="0.2">
      <c r="B424" s="255"/>
      <c r="C424" s="53"/>
      <c r="D424" s="86"/>
      <c r="E424" s="42" t="str">
        <f>IF(COUNTBLANK($V424),"",IF($U424&lt;&gt;"","Ingresar Categoria!",IFERROR(INDEX(Activos!$C$6:$C$1015,MATCH($V424,Activos!$U$6:$U$1015,0)),IFERROR(INDEX($E$5:$E423,MATCH($V424,$U$5:$U423,0)),""))))</f>
        <v/>
      </c>
      <c r="F424" s="52"/>
      <c r="G424" s="51"/>
      <c r="H424" s="44"/>
      <c r="I424" s="53"/>
      <c r="J424" s="46"/>
      <c r="K424" s="46"/>
      <c r="L424" s="54"/>
      <c r="M424" s="54"/>
      <c r="N424" s="306" t="str">
        <f>IF(COUNTBLANK($V424),"",IFERROR(INDEX(Activos!$E$6:$E$1015,MATCH($V424,Activos!$U$6:$U$1015,0)),IFERROR(INDEX($N$5:$N423,MATCH($V424,$U$5:$U423,0)),"")))</f>
        <v/>
      </c>
      <c r="O424" s="256"/>
      <c r="P424" s="250"/>
      <c r="Q424" s="55">
        <v>0</v>
      </c>
      <c r="R424" s="48" t="b">
        <f>IF(COUNTBLANK($V424),FALSE,OR(IFERROR(MATCH(INDEX(Activos!$C$6:$C$1015,MATCH($V424,Activos!$U$6:$U$1015,0)),$AH$22:$AH$25,0),FALSE),IFERROR(MATCH(INDEX($E$5:$E423,MATCH($V424,$V$5:$V423,0)),$AH$22:$AH$25,0),FALSE)))</f>
        <v>0</v>
      </c>
      <c r="S424" s="48" t="b">
        <f>OR(IFERROR(MATCH($V424,Activos!$U$6:$U$1015,0),FALSE),IFERROR(MATCH($V424,$V$5:$V423,0),FALSE))</f>
        <v>1</v>
      </c>
      <c r="T424" s="48" t="str">
        <f t="shared" si="25"/>
        <v/>
      </c>
      <c r="U424" s="48" t="str">
        <f>IF(AND(ISERROR(MATCH($V424,Activos!$U$6:$U$1015,0)),ISERROR(MATCH($V424,$U$5:$U423,0))),$V424,"")</f>
        <v/>
      </c>
      <c r="V424" s="48" t="str">
        <f t="shared" si="26"/>
        <v/>
      </c>
      <c r="W424" s="48" t="b">
        <f>IF(OR(COUNTBLANK($E424),COUNTBLANK($V424)),FALSE,IF(ISERROR(MATCH($V424,Activos!$U$6:$U$1015,0)),FALSE,IF(ISERROR(MATCH(INDEX(Activos!$C$6:$C$1015,MATCH($V424,Activos!$U$6:$U$1015,0)),$AH$22:$AH$25,0)),ISERROR(MATCH($E424,$AH$26:$AH$31,0)),ISERROR(MATCH($E424,$AH$22:$AH$25,0)))))</f>
        <v>0</v>
      </c>
      <c r="X424" s="48" t="b">
        <f>IF(OR(COUNTBLANK($E424),COUNTBLANK($V424)),FALSE,IF(ISERROR(MATCH($V424,V$5:$V423,0)),FALSE,IF(ISERROR(MATCH(INDEX($E$6:$E$1015,MATCH($V424,$V$6:$V$1015,0)),$AH$22:$AH$25,0)),ISERROR(MATCH($E424,$AH$26:$AH$31,0)),ISERROR(MATCH($E424,$AH$22:$AH$25,0)))))</f>
        <v>0</v>
      </c>
      <c r="Y424" s="48" t="b">
        <f t="shared" si="27"/>
        <v>0</v>
      </c>
    </row>
    <row r="425" spans="2:25" ht="15.95" customHeight="1" x14ac:dyDescent="0.2">
      <c r="B425" s="255"/>
      <c r="C425" s="53"/>
      <c r="D425" s="86"/>
      <c r="E425" s="42" t="str">
        <f>IF(COUNTBLANK($V425),"",IF($U425&lt;&gt;"","Ingresar Categoria!",IFERROR(INDEX(Activos!$C$6:$C$1015,MATCH($V425,Activos!$U$6:$U$1015,0)),IFERROR(INDEX($E$5:$E424,MATCH($V425,$U$5:$U424,0)),""))))</f>
        <v/>
      </c>
      <c r="F425" s="52"/>
      <c r="G425" s="51"/>
      <c r="H425" s="44"/>
      <c r="I425" s="53"/>
      <c r="J425" s="46"/>
      <c r="K425" s="46"/>
      <c r="L425" s="54"/>
      <c r="M425" s="54"/>
      <c r="N425" s="306" t="str">
        <f>IF(COUNTBLANK($V425),"",IFERROR(INDEX(Activos!$E$6:$E$1015,MATCH($V425,Activos!$U$6:$U$1015,0)),IFERROR(INDEX($N$5:$N424,MATCH($V425,$U$5:$U424,0)),"")))</f>
        <v/>
      </c>
      <c r="O425" s="256"/>
      <c r="P425" s="250"/>
      <c r="Q425" s="55">
        <v>0</v>
      </c>
      <c r="R425" s="48" t="b">
        <f>IF(COUNTBLANK($V425),FALSE,OR(IFERROR(MATCH(INDEX(Activos!$C$6:$C$1015,MATCH($V425,Activos!$U$6:$U$1015,0)),$AH$22:$AH$25,0),FALSE),IFERROR(MATCH(INDEX($E$5:$E424,MATCH($V425,$V$5:$V424,0)),$AH$22:$AH$25,0),FALSE)))</f>
        <v>0</v>
      </c>
      <c r="S425" s="48" t="b">
        <f>OR(IFERROR(MATCH($V425,Activos!$U$6:$U$1015,0),FALSE),IFERROR(MATCH($V425,$V$5:$V424,0),FALSE))</f>
        <v>1</v>
      </c>
      <c r="T425" s="48" t="str">
        <f t="shared" si="25"/>
        <v/>
      </c>
      <c r="U425" s="48" t="str">
        <f>IF(AND(ISERROR(MATCH($V425,Activos!$U$6:$U$1015,0)),ISERROR(MATCH($V425,$U$5:$U424,0))),$V425,"")</f>
        <v/>
      </c>
      <c r="V425" s="48" t="str">
        <f t="shared" si="26"/>
        <v/>
      </c>
      <c r="W425" s="48" t="b">
        <f>IF(OR(COUNTBLANK($E425),COUNTBLANK($V425)),FALSE,IF(ISERROR(MATCH($V425,Activos!$U$6:$U$1015,0)),FALSE,IF(ISERROR(MATCH(INDEX(Activos!$C$6:$C$1015,MATCH($V425,Activos!$U$6:$U$1015,0)),$AH$22:$AH$25,0)),ISERROR(MATCH($E425,$AH$26:$AH$31,0)),ISERROR(MATCH($E425,$AH$22:$AH$25,0)))))</f>
        <v>0</v>
      </c>
      <c r="X425" s="48" t="b">
        <f>IF(OR(COUNTBLANK($E425),COUNTBLANK($V425)),FALSE,IF(ISERROR(MATCH($V425,V$5:$V424,0)),FALSE,IF(ISERROR(MATCH(INDEX($E$6:$E$1015,MATCH($V425,$V$6:$V$1015,0)),$AH$22:$AH$25,0)),ISERROR(MATCH($E425,$AH$26:$AH$31,0)),ISERROR(MATCH($E425,$AH$22:$AH$25,0)))))</f>
        <v>0</v>
      </c>
      <c r="Y425" s="48" t="b">
        <f t="shared" si="27"/>
        <v>0</v>
      </c>
    </row>
    <row r="426" spans="2:25" ht="15.95" customHeight="1" x14ac:dyDescent="0.2">
      <c r="B426" s="255"/>
      <c r="C426" s="53"/>
      <c r="D426" s="86"/>
      <c r="E426" s="42" t="str">
        <f>IF(COUNTBLANK($V426),"",IF($U426&lt;&gt;"","Ingresar Categoria!",IFERROR(INDEX(Activos!$C$6:$C$1015,MATCH($V426,Activos!$U$6:$U$1015,0)),IFERROR(INDEX($E$5:$E425,MATCH($V426,$U$5:$U425,0)),""))))</f>
        <v/>
      </c>
      <c r="F426" s="52"/>
      <c r="G426" s="51"/>
      <c r="H426" s="44"/>
      <c r="I426" s="53"/>
      <c r="J426" s="46"/>
      <c r="K426" s="46"/>
      <c r="L426" s="54"/>
      <c r="M426" s="54"/>
      <c r="N426" s="306" t="str">
        <f>IF(COUNTBLANK($V426),"",IFERROR(INDEX(Activos!$E$6:$E$1015,MATCH($V426,Activos!$U$6:$U$1015,0)),IFERROR(INDEX($N$5:$N425,MATCH($V426,$U$5:$U425,0)),"")))</f>
        <v/>
      </c>
      <c r="O426" s="256"/>
      <c r="P426" s="250"/>
      <c r="Q426" s="55">
        <v>0</v>
      </c>
      <c r="R426" s="48" t="b">
        <f>IF(COUNTBLANK($V426),FALSE,OR(IFERROR(MATCH(INDEX(Activos!$C$6:$C$1015,MATCH($V426,Activos!$U$6:$U$1015,0)),$AH$22:$AH$25,0),FALSE),IFERROR(MATCH(INDEX($E$5:$E425,MATCH($V426,$V$5:$V425,0)),$AH$22:$AH$25,0),FALSE)))</f>
        <v>0</v>
      </c>
      <c r="S426" s="48" t="b">
        <f>OR(IFERROR(MATCH($V426,Activos!$U$6:$U$1015,0),FALSE),IFERROR(MATCH($V426,$V$5:$V425,0),FALSE))</f>
        <v>1</v>
      </c>
      <c r="T426" s="48" t="str">
        <f t="shared" si="25"/>
        <v/>
      </c>
      <c r="U426" s="48" t="str">
        <f>IF(AND(ISERROR(MATCH($V426,Activos!$U$6:$U$1015,0)),ISERROR(MATCH($V426,$U$5:$U425,0))),$V426,"")</f>
        <v/>
      </c>
      <c r="V426" s="48" t="str">
        <f t="shared" si="26"/>
        <v/>
      </c>
      <c r="W426" s="48" t="b">
        <f>IF(OR(COUNTBLANK($E426),COUNTBLANK($V426)),FALSE,IF(ISERROR(MATCH($V426,Activos!$U$6:$U$1015,0)),FALSE,IF(ISERROR(MATCH(INDEX(Activos!$C$6:$C$1015,MATCH($V426,Activos!$U$6:$U$1015,0)),$AH$22:$AH$25,0)),ISERROR(MATCH($E426,$AH$26:$AH$31,0)),ISERROR(MATCH($E426,$AH$22:$AH$25,0)))))</f>
        <v>0</v>
      </c>
      <c r="X426" s="48" t="b">
        <f>IF(OR(COUNTBLANK($E426),COUNTBLANK($V426)),FALSE,IF(ISERROR(MATCH($V426,V$5:$V425,0)),FALSE,IF(ISERROR(MATCH(INDEX($E$6:$E$1015,MATCH($V426,$V$6:$V$1015,0)),$AH$22:$AH$25,0)),ISERROR(MATCH($E426,$AH$26:$AH$31,0)),ISERROR(MATCH($E426,$AH$22:$AH$25,0)))))</f>
        <v>0</v>
      </c>
      <c r="Y426" s="48" t="b">
        <f t="shared" si="27"/>
        <v>0</v>
      </c>
    </row>
    <row r="427" spans="2:25" ht="15.95" customHeight="1" x14ac:dyDescent="0.2">
      <c r="B427" s="255"/>
      <c r="C427" s="53"/>
      <c r="D427" s="86"/>
      <c r="E427" s="42" t="str">
        <f>IF(COUNTBLANK($V427),"",IF($U427&lt;&gt;"","Ingresar Categoria!",IFERROR(INDEX(Activos!$C$6:$C$1015,MATCH($V427,Activos!$U$6:$U$1015,0)),IFERROR(INDEX($E$5:$E426,MATCH($V427,$U$5:$U426,0)),""))))</f>
        <v/>
      </c>
      <c r="F427" s="52"/>
      <c r="G427" s="51"/>
      <c r="H427" s="44"/>
      <c r="I427" s="53"/>
      <c r="J427" s="46"/>
      <c r="K427" s="46"/>
      <c r="L427" s="54"/>
      <c r="M427" s="54"/>
      <c r="N427" s="306" t="str">
        <f>IF(COUNTBLANK($V427),"",IFERROR(INDEX(Activos!$E$6:$E$1015,MATCH($V427,Activos!$U$6:$U$1015,0)),IFERROR(INDEX($N$5:$N426,MATCH($V427,$U$5:$U426,0)),"")))</f>
        <v/>
      </c>
      <c r="O427" s="256"/>
      <c r="P427" s="250"/>
      <c r="Q427" s="55">
        <v>0</v>
      </c>
      <c r="R427" s="48" t="b">
        <f>IF(COUNTBLANK($V427),FALSE,OR(IFERROR(MATCH(INDEX(Activos!$C$6:$C$1015,MATCH($V427,Activos!$U$6:$U$1015,0)),$AH$22:$AH$25,0),FALSE),IFERROR(MATCH(INDEX($E$5:$E426,MATCH($V427,$V$5:$V426,0)),$AH$22:$AH$25,0),FALSE)))</f>
        <v>0</v>
      </c>
      <c r="S427" s="48" t="b">
        <f>OR(IFERROR(MATCH($V427,Activos!$U$6:$U$1015,0),FALSE),IFERROR(MATCH($V427,$V$5:$V426,0),FALSE))</f>
        <v>1</v>
      </c>
      <c r="T427" s="48" t="str">
        <f t="shared" si="25"/>
        <v/>
      </c>
      <c r="U427" s="48" t="str">
        <f>IF(AND(ISERROR(MATCH($V427,Activos!$U$6:$U$1015,0)),ISERROR(MATCH($V427,$U$5:$U426,0))),$V427,"")</f>
        <v/>
      </c>
      <c r="V427" s="48" t="str">
        <f t="shared" si="26"/>
        <v/>
      </c>
      <c r="W427" s="48" t="b">
        <f>IF(OR(COUNTBLANK($E427),COUNTBLANK($V427)),FALSE,IF(ISERROR(MATCH($V427,Activos!$U$6:$U$1015,0)),FALSE,IF(ISERROR(MATCH(INDEX(Activos!$C$6:$C$1015,MATCH($V427,Activos!$U$6:$U$1015,0)),$AH$22:$AH$25,0)),ISERROR(MATCH($E427,$AH$26:$AH$31,0)),ISERROR(MATCH($E427,$AH$22:$AH$25,0)))))</f>
        <v>0</v>
      </c>
      <c r="X427" s="48" t="b">
        <f>IF(OR(COUNTBLANK($E427),COUNTBLANK($V427)),FALSE,IF(ISERROR(MATCH($V427,V$5:$V426,0)),FALSE,IF(ISERROR(MATCH(INDEX($E$6:$E$1015,MATCH($V427,$V$6:$V$1015,0)),$AH$22:$AH$25,0)),ISERROR(MATCH($E427,$AH$26:$AH$31,0)),ISERROR(MATCH($E427,$AH$22:$AH$25,0)))))</f>
        <v>0</v>
      </c>
      <c r="Y427" s="48" t="b">
        <f t="shared" si="27"/>
        <v>0</v>
      </c>
    </row>
    <row r="428" spans="2:25" ht="15.95" customHeight="1" x14ac:dyDescent="0.2">
      <c r="B428" s="255"/>
      <c r="C428" s="53"/>
      <c r="D428" s="86"/>
      <c r="E428" s="42" t="str">
        <f>IF(COUNTBLANK($V428),"",IF($U428&lt;&gt;"","Ingresar Categoria!",IFERROR(INDEX(Activos!$C$6:$C$1015,MATCH($V428,Activos!$U$6:$U$1015,0)),IFERROR(INDEX($E$5:$E427,MATCH($V428,$U$5:$U427,0)),""))))</f>
        <v/>
      </c>
      <c r="F428" s="52"/>
      <c r="G428" s="51"/>
      <c r="H428" s="44"/>
      <c r="I428" s="53"/>
      <c r="J428" s="46"/>
      <c r="K428" s="46"/>
      <c r="L428" s="54"/>
      <c r="M428" s="54"/>
      <c r="N428" s="306" t="str">
        <f>IF(COUNTBLANK($V428),"",IFERROR(INDEX(Activos!$E$6:$E$1015,MATCH($V428,Activos!$U$6:$U$1015,0)),IFERROR(INDEX($N$5:$N427,MATCH($V428,$U$5:$U427,0)),"")))</f>
        <v/>
      </c>
      <c r="O428" s="256"/>
      <c r="P428" s="250"/>
      <c r="Q428" s="55">
        <v>0</v>
      </c>
      <c r="R428" s="48" t="b">
        <f>IF(COUNTBLANK($V428),FALSE,OR(IFERROR(MATCH(INDEX(Activos!$C$6:$C$1015,MATCH($V428,Activos!$U$6:$U$1015,0)),$AH$22:$AH$25,0),FALSE),IFERROR(MATCH(INDEX($E$5:$E427,MATCH($V428,$V$5:$V427,0)),$AH$22:$AH$25,0),FALSE)))</f>
        <v>0</v>
      </c>
      <c r="S428" s="48" t="b">
        <f>OR(IFERROR(MATCH($V428,Activos!$U$6:$U$1015,0),FALSE),IFERROR(MATCH($V428,$V$5:$V427,0),FALSE))</f>
        <v>1</v>
      </c>
      <c r="T428" s="48" t="str">
        <f t="shared" si="25"/>
        <v/>
      </c>
      <c r="U428" s="48" t="str">
        <f>IF(AND(ISERROR(MATCH($V428,Activos!$U$6:$U$1015,0)),ISERROR(MATCH($V428,$U$5:$U427,0))),$V428,"")</f>
        <v/>
      </c>
      <c r="V428" s="48" t="str">
        <f t="shared" si="26"/>
        <v/>
      </c>
      <c r="W428" s="48" t="b">
        <f>IF(OR(COUNTBLANK($E428),COUNTBLANK($V428)),FALSE,IF(ISERROR(MATCH($V428,Activos!$U$6:$U$1015,0)),FALSE,IF(ISERROR(MATCH(INDEX(Activos!$C$6:$C$1015,MATCH($V428,Activos!$U$6:$U$1015,0)),$AH$22:$AH$25,0)),ISERROR(MATCH($E428,$AH$26:$AH$31,0)),ISERROR(MATCH($E428,$AH$22:$AH$25,0)))))</f>
        <v>0</v>
      </c>
      <c r="X428" s="48" t="b">
        <f>IF(OR(COUNTBLANK($E428),COUNTBLANK($V428)),FALSE,IF(ISERROR(MATCH($V428,V$5:$V427,0)),FALSE,IF(ISERROR(MATCH(INDEX($E$6:$E$1015,MATCH($V428,$V$6:$V$1015,0)),$AH$22:$AH$25,0)),ISERROR(MATCH($E428,$AH$26:$AH$31,0)),ISERROR(MATCH($E428,$AH$22:$AH$25,0)))))</f>
        <v>0</v>
      </c>
      <c r="Y428" s="48" t="b">
        <f t="shared" si="27"/>
        <v>0</v>
      </c>
    </row>
    <row r="429" spans="2:25" ht="15.95" customHeight="1" x14ac:dyDescent="0.2">
      <c r="B429" s="255"/>
      <c r="C429" s="53"/>
      <c r="D429" s="86"/>
      <c r="E429" s="42" t="str">
        <f>IF(COUNTBLANK($V429),"",IF($U429&lt;&gt;"","Ingresar Categoria!",IFERROR(INDEX(Activos!$C$6:$C$1015,MATCH($V429,Activos!$U$6:$U$1015,0)),IFERROR(INDEX($E$5:$E428,MATCH($V429,$U$5:$U428,0)),""))))</f>
        <v/>
      </c>
      <c r="F429" s="52"/>
      <c r="G429" s="51"/>
      <c r="H429" s="44"/>
      <c r="I429" s="53"/>
      <c r="J429" s="46"/>
      <c r="K429" s="46"/>
      <c r="L429" s="54"/>
      <c r="M429" s="54"/>
      <c r="N429" s="306" t="str">
        <f>IF(COUNTBLANK($V429),"",IFERROR(INDEX(Activos!$E$6:$E$1015,MATCH($V429,Activos!$U$6:$U$1015,0)),IFERROR(INDEX($N$5:$N428,MATCH($V429,$U$5:$U428,0)),"")))</f>
        <v/>
      </c>
      <c r="O429" s="256"/>
      <c r="P429" s="250"/>
      <c r="Q429" s="55">
        <v>0</v>
      </c>
      <c r="R429" s="48" t="b">
        <f>IF(COUNTBLANK($V429),FALSE,OR(IFERROR(MATCH(INDEX(Activos!$C$6:$C$1015,MATCH($V429,Activos!$U$6:$U$1015,0)),$AH$22:$AH$25,0),FALSE),IFERROR(MATCH(INDEX($E$5:$E428,MATCH($V429,$V$5:$V428,0)),$AH$22:$AH$25,0),FALSE)))</f>
        <v>0</v>
      </c>
      <c r="S429" s="48" t="b">
        <f>OR(IFERROR(MATCH($V429,Activos!$U$6:$U$1015,0),FALSE),IFERROR(MATCH($V429,$V$5:$V428,0),FALSE))</f>
        <v>1</v>
      </c>
      <c r="T429" s="48" t="str">
        <f t="shared" si="25"/>
        <v/>
      </c>
      <c r="U429" s="48" t="str">
        <f>IF(AND(ISERROR(MATCH($V429,Activos!$U$6:$U$1015,0)),ISERROR(MATCH($V429,$U$5:$U428,0))),$V429,"")</f>
        <v/>
      </c>
      <c r="V429" s="48" t="str">
        <f t="shared" si="26"/>
        <v/>
      </c>
      <c r="W429" s="48" t="b">
        <f>IF(OR(COUNTBLANK($E429),COUNTBLANK($V429)),FALSE,IF(ISERROR(MATCH($V429,Activos!$U$6:$U$1015,0)),FALSE,IF(ISERROR(MATCH(INDEX(Activos!$C$6:$C$1015,MATCH($V429,Activos!$U$6:$U$1015,0)),$AH$22:$AH$25,0)),ISERROR(MATCH($E429,$AH$26:$AH$31,0)),ISERROR(MATCH($E429,$AH$22:$AH$25,0)))))</f>
        <v>0</v>
      </c>
      <c r="X429" s="48" t="b">
        <f>IF(OR(COUNTBLANK($E429),COUNTBLANK($V429)),FALSE,IF(ISERROR(MATCH($V429,V$5:$V428,0)),FALSE,IF(ISERROR(MATCH(INDEX($E$6:$E$1015,MATCH($V429,$V$6:$V$1015,0)),$AH$22:$AH$25,0)),ISERROR(MATCH($E429,$AH$26:$AH$31,0)),ISERROR(MATCH($E429,$AH$22:$AH$25,0)))))</f>
        <v>0</v>
      </c>
      <c r="Y429" s="48" t="b">
        <f t="shared" si="27"/>
        <v>0</v>
      </c>
    </row>
    <row r="430" spans="2:25" ht="15.95" customHeight="1" x14ac:dyDescent="0.2">
      <c r="B430" s="255"/>
      <c r="C430" s="53"/>
      <c r="D430" s="86"/>
      <c r="E430" s="42" t="str">
        <f>IF(COUNTBLANK($V430),"",IF($U430&lt;&gt;"","Ingresar Categoria!",IFERROR(INDEX(Activos!$C$6:$C$1015,MATCH($V430,Activos!$U$6:$U$1015,0)),IFERROR(INDEX($E$5:$E429,MATCH($V430,$U$5:$U429,0)),""))))</f>
        <v/>
      </c>
      <c r="F430" s="52"/>
      <c r="G430" s="51"/>
      <c r="H430" s="44"/>
      <c r="I430" s="53"/>
      <c r="J430" s="46"/>
      <c r="K430" s="46"/>
      <c r="L430" s="54"/>
      <c r="M430" s="54"/>
      <c r="N430" s="306" t="str">
        <f>IF(COUNTBLANK($V430),"",IFERROR(INDEX(Activos!$E$6:$E$1015,MATCH($V430,Activos!$U$6:$U$1015,0)),IFERROR(INDEX($N$5:$N429,MATCH($V430,$U$5:$U429,0)),"")))</f>
        <v/>
      </c>
      <c r="O430" s="256"/>
      <c r="P430" s="250"/>
      <c r="Q430" s="55">
        <v>0</v>
      </c>
      <c r="R430" s="48" t="b">
        <f>IF(COUNTBLANK($V430),FALSE,OR(IFERROR(MATCH(INDEX(Activos!$C$6:$C$1015,MATCH($V430,Activos!$U$6:$U$1015,0)),$AH$22:$AH$25,0),FALSE),IFERROR(MATCH(INDEX($E$5:$E429,MATCH($V430,$V$5:$V429,0)),$AH$22:$AH$25,0),FALSE)))</f>
        <v>0</v>
      </c>
      <c r="S430" s="48" t="b">
        <f>OR(IFERROR(MATCH($V430,Activos!$U$6:$U$1015,0),FALSE),IFERROR(MATCH($V430,$V$5:$V429,0),FALSE))</f>
        <v>1</v>
      </c>
      <c r="T430" s="48" t="str">
        <f t="shared" si="25"/>
        <v/>
      </c>
      <c r="U430" s="48" t="str">
        <f>IF(AND(ISERROR(MATCH($V430,Activos!$U$6:$U$1015,0)),ISERROR(MATCH($V430,$U$5:$U429,0))),$V430,"")</f>
        <v/>
      </c>
      <c r="V430" s="48" t="str">
        <f t="shared" si="26"/>
        <v/>
      </c>
      <c r="W430" s="48" t="b">
        <f>IF(OR(COUNTBLANK($E430),COUNTBLANK($V430)),FALSE,IF(ISERROR(MATCH($V430,Activos!$U$6:$U$1015,0)),FALSE,IF(ISERROR(MATCH(INDEX(Activos!$C$6:$C$1015,MATCH($V430,Activos!$U$6:$U$1015,0)),$AH$22:$AH$25,0)),ISERROR(MATCH($E430,$AH$26:$AH$31,0)),ISERROR(MATCH($E430,$AH$22:$AH$25,0)))))</f>
        <v>0</v>
      </c>
      <c r="X430" s="48" t="b">
        <f>IF(OR(COUNTBLANK($E430),COUNTBLANK($V430)),FALSE,IF(ISERROR(MATCH($V430,V$5:$V429,0)),FALSE,IF(ISERROR(MATCH(INDEX($E$6:$E$1015,MATCH($V430,$V$6:$V$1015,0)),$AH$22:$AH$25,0)),ISERROR(MATCH($E430,$AH$26:$AH$31,0)),ISERROR(MATCH($E430,$AH$22:$AH$25,0)))))</f>
        <v>0</v>
      </c>
      <c r="Y430" s="48" t="b">
        <f t="shared" si="27"/>
        <v>0</v>
      </c>
    </row>
    <row r="431" spans="2:25" ht="15.95" customHeight="1" x14ac:dyDescent="0.2">
      <c r="B431" s="255"/>
      <c r="C431" s="53"/>
      <c r="D431" s="86"/>
      <c r="E431" s="42" t="str">
        <f>IF(COUNTBLANK($V431),"",IF($U431&lt;&gt;"","Ingresar Categoria!",IFERROR(INDEX(Activos!$C$6:$C$1015,MATCH($V431,Activos!$U$6:$U$1015,0)),IFERROR(INDEX($E$5:$E430,MATCH($V431,$U$5:$U430,0)),""))))</f>
        <v/>
      </c>
      <c r="F431" s="52"/>
      <c r="G431" s="51"/>
      <c r="H431" s="44"/>
      <c r="I431" s="53"/>
      <c r="J431" s="46"/>
      <c r="K431" s="46"/>
      <c r="L431" s="54"/>
      <c r="M431" s="54"/>
      <c r="N431" s="306" t="str">
        <f>IF(COUNTBLANK($V431),"",IFERROR(INDEX(Activos!$E$6:$E$1015,MATCH($V431,Activos!$U$6:$U$1015,0)),IFERROR(INDEX($N$5:$N430,MATCH($V431,$U$5:$U430,0)),"")))</f>
        <v/>
      </c>
      <c r="O431" s="256"/>
      <c r="P431" s="250"/>
      <c r="Q431" s="55">
        <v>0</v>
      </c>
      <c r="R431" s="48" t="b">
        <f>IF(COUNTBLANK($V431),FALSE,OR(IFERROR(MATCH(INDEX(Activos!$C$6:$C$1015,MATCH($V431,Activos!$U$6:$U$1015,0)),$AH$22:$AH$25,0),FALSE),IFERROR(MATCH(INDEX($E$5:$E430,MATCH($V431,$V$5:$V430,0)),$AH$22:$AH$25,0),FALSE)))</f>
        <v>0</v>
      </c>
      <c r="S431" s="48" t="b">
        <f>OR(IFERROR(MATCH($V431,Activos!$U$6:$U$1015,0),FALSE),IFERROR(MATCH($V431,$V$5:$V430,0),FALSE))</f>
        <v>1</v>
      </c>
      <c r="T431" s="48" t="str">
        <f t="shared" si="25"/>
        <v/>
      </c>
      <c r="U431" s="48" t="str">
        <f>IF(AND(ISERROR(MATCH($V431,Activos!$U$6:$U$1015,0)),ISERROR(MATCH($V431,$U$5:$U430,0))),$V431,"")</f>
        <v/>
      </c>
      <c r="V431" s="48" t="str">
        <f t="shared" si="26"/>
        <v/>
      </c>
      <c r="W431" s="48" t="b">
        <f>IF(OR(COUNTBLANK($E431),COUNTBLANK($V431)),FALSE,IF(ISERROR(MATCH($V431,Activos!$U$6:$U$1015,0)),FALSE,IF(ISERROR(MATCH(INDEX(Activos!$C$6:$C$1015,MATCH($V431,Activos!$U$6:$U$1015,0)),$AH$22:$AH$25,0)),ISERROR(MATCH($E431,$AH$26:$AH$31,0)),ISERROR(MATCH($E431,$AH$22:$AH$25,0)))))</f>
        <v>0</v>
      </c>
      <c r="X431" s="48" t="b">
        <f>IF(OR(COUNTBLANK($E431),COUNTBLANK($V431)),FALSE,IF(ISERROR(MATCH($V431,V$5:$V430,0)),FALSE,IF(ISERROR(MATCH(INDEX($E$6:$E$1015,MATCH($V431,$V$6:$V$1015,0)),$AH$22:$AH$25,0)),ISERROR(MATCH($E431,$AH$26:$AH$31,0)),ISERROR(MATCH($E431,$AH$22:$AH$25,0)))))</f>
        <v>0</v>
      </c>
      <c r="Y431" s="48" t="b">
        <f t="shared" si="27"/>
        <v>0</v>
      </c>
    </row>
    <row r="432" spans="2:25" ht="15.95" customHeight="1" x14ac:dyDescent="0.2">
      <c r="B432" s="255"/>
      <c r="C432" s="53"/>
      <c r="D432" s="86"/>
      <c r="E432" s="42" t="str">
        <f>IF(COUNTBLANK($V432),"",IF($U432&lt;&gt;"","Ingresar Categoria!",IFERROR(INDEX(Activos!$C$6:$C$1015,MATCH($V432,Activos!$U$6:$U$1015,0)),IFERROR(INDEX($E$5:$E431,MATCH($V432,$U$5:$U431,0)),""))))</f>
        <v/>
      </c>
      <c r="F432" s="52"/>
      <c r="G432" s="51"/>
      <c r="H432" s="44"/>
      <c r="I432" s="53"/>
      <c r="J432" s="46"/>
      <c r="K432" s="46"/>
      <c r="L432" s="54"/>
      <c r="M432" s="54"/>
      <c r="N432" s="306" t="str">
        <f>IF(COUNTBLANK($V432),"",IFERROR(INDEX(Activos!$E$6:$E$1015,MATCH($V432,Activos!$U$6:$U$1015,0)),IFERROR(INDEX($N$5:$N431,MATCH($V432,$U$5:$U431,0)),"")))</f>
        <v/>
      </c>
      <c r="O432" s="256"/>
      <c r="P432" s="250"/>
      <c r="Q432" s="55">
        <v>0</v>
      </c>
      <c r="R432" s="48" t="b">
        <f>IF(COUNTBLANK($V432),FALSE,OR(IFERROR(MATCH(INDEX(Activos!$C$6:$C$1015,MATCH($V432,Activos!$U$6:$U$1015,0)),$AH$22:$AH$25,0),FALSE),IFERROR(MATCH(INDEX($E$5:$E431,MATCH($V432,$V$5:$V431,0)),$AH$22:$AH$25,0),FALSE)))</f>
        <v>0</v>
      </c>
      <c r="S432" s="48" t="b">
        <f>OR(IFERROR(MATCH($V432,Activos!$U$6:$U$1015,0),FALSE),IFERROR(MATCH($V432,$V$5:$V431,0),FALSE))</f>
        <v>1</v>
      </c>
      <c r="T432" s="48" t="str">
        <f t="shared" si="25"/>
        <v/>
      </c>
      <c r="U432" s="48" t="str">
        <f>IF(AND(ISERROR(MATCH($V432,Activos!$U$6:$U$1015,0)),ISERROR(MATCH($V432,$U$5:$U431,0))),$V432,"")</f>
        <v/>
      </c>
      <c r="V432" s="48" t="str">
        <f t="shared" si="26"/>
        <v/>
      </c>
      <c r="W432" s="48" t="b">
        <f>IF(OR(COUNTBLANK($E432),COUNTBLANK($V432)),FALSE,IF(ISERROR(MATCH($V432,Activos!$U$6:$U$1015,0)),FALSE,IF(ISERROR(MATCH(INDEX(Activos!$C$6:$C$1015,MATCH($V432,Activos!$U$6:$U$1015,0)),$AH$22:$AH$25,0)),ISERROR(MATCH($E432,$AH$26:$AH$31,0)),ISERROR(MATCH($E432,$AH$22:$AH$25,0)))))</f>
        <v>0</v>
      </c>
      <c r="X432" s="48" t="b">
        <f>IF(OR(COUNTBLANK($E432),COUNTBLANK($V432)),FALSE,IF(ISERROR(MATCH($V432,V$5:$V431,0)),FALSE,IF(ISERROR(MATCH(INDEX($E$6:$E$1015,MATCH($V432,$V$6:$V$1015,0)),$AH$22:$AH$25,0)),ISERROR(MATCH($E432,$AH$26:$AH$31,0)),ISERROR(MATCH($E432,$AH$22:$AH$25,0)))))</f>
        <v>0</v>
      </c>
      <c r="Y432" s="48" t="b">
        <f t="shared" si="27"/>
        <v>0</v>
      </c>
    </row>
    <row r="433" spans="2:25" ht="15.95" customHeight="1" x14ac:dyDescent="0.2">
      <c r="B433" s="255"/>
      <c r="C433" s="53"/>
      <c r="D433" s="86"/>
      <c r="E433" s="42" t="str">
        <f>IF(COUNTBLANK($V433),"",IF($U433&lt;&gt;"","Ingresar Categoria!",IFERROR(INDEX(Activos!$C$6:$C$1015,MATCH($V433,Activos!$U$6:$U$1015,0)),IFERROR(INDEX($E$5:$E432,MATCH($V433,$U$5:$U432,0)),""))))</f>
        <v/>
      </c>
      <c r="F433" s="52"/>
      <c r="G433" s="51"/>
      <c r="H433" s="44"/>
      <c r="I433" s="53"/>
      <c r="J433" s="46"/>
      <c r="K433" s="46"/>
      <c r="L433" s="54"/>
      <c r="M433" s="54"/>
      <c r="N433" s="306" t="str">
        <f>IF(COUNTBLANK($V433),"",IFERROR(INDEX(Activos!$E$6:$E$1015,MATCH($V433,Activos!$U$6:$U$1015,0)),IFERROR(INDEX($N$5:$N432,MATCH($V433,$U$5:$U432,0)),"")))</f>
        <v/>
      </c>
      <c r="O433" s="256"/>
      <c r="P433" s="250"/>
      <c r="Q433" s="55">
        <v>0</v>
      </c>
      <c r="R433" s="48" t="b">
        <f>IF(COUNTBLANK($V433),FALSE,OR(IFERROR(MATCH(INDEX(Activos!$C$6:$C$1015,MATCH($V433,Activos!$U$6:$U$1015,0)),$AH$22:$AH$25,0),FALSE),IFERROR(MATCH(INDEX($E$5:$E432,MATCH($V433,$V$5:$V432,0)),$AH$22:$AH$25,0),FALSE)))</f>
        <v>0</v>
      </c>
      <c r="S433" s="48" t="b">
        <f>OR(IFERROR(MATCH($V433,Activos!$U$6:$U$1015,0),FALSE),IFERROR(MATCH($V433,$V$5:$V432,0),FALSE))</f>
        <v>1</v>
      </c>
      <c r="T433" s="48" t="str">
        <f t="shared" si="25"/>
        <v/>
      </c>
      <c r="U433" s="48" t="str">
        <f>IF(AND(ISERROR(MATCH($V433,Activos!$U$6:$U$1015,0)),ISERROR(MATCH($V433,$U$5:$U432,0))),$V433,"")</f>
        <v/>
      </c>
      <c r="V433" s="48" t="str">
        <f t="shared" si="26"/>
        <v/>
      </c>
      <c r="W433" s="48" t="b">
        <f>IF(OR(COUNTBLANK($E433),COUNTBLANK($V433)),FALSE,IF(ISERROR(MATCH($V433,Activos!$U$6:$U$1015,0)),FALSE,IF(ISERROR(MATCH(INDEX(Activos!$C$6:$C$1015,MATCH($V433,Activos!$U$6:$U$1015,0)),$AH$22:$AH$25,0)),ISERROR(MATCH($E433,$AH$26:$AH$31,0)),ISERROR(MATCH($E433,$AH$22:$AH$25,0)))))</f>
        <v>0</v>
      </c>
      <c r="X433" s="48" t="b">
        <f>IF(OR(COUNTBLANK($E433),COUNTBLANK($V433)),FALSE,IF(ISERROR(MATCH($V433,V$5:$V432,0)),FALSE,IF(ISERROR(MATCH(INDEX($E$6:$E$1015,MATCH($V433,$V$6:$V$1015,0)),$AH$22:$AH$25,0)),ISERROR(MATCH($E433,$AH$26:$AH$31,0)),ISERROR(MATCH($E433,$AH$22:$AH$25,0)))))</f>
        <v>0</v>
      </c>
      <c r="Y433" s="48" t="b">
        <f t="shared" si="27"/>
        <v>0</v>
      </c>
    </row>
    <row r="434" spans="2:25" ht="15.95" customHeight="1" x14ac:dyDescent="0.2">
      <c r="B434" s="255"/>
      <c r="C434" s="53"/>
      <c r="D434" s="86"/>
      <c r="E434" s="42" t="str">
        <f>IF(COUNTBLANK($V434),"",IF($U434&lt;&gt;"","Ingresar Categoria!",IFERROR(INDEX(Activos!$C$6:$C$1015,MATCH($V434,Activos!$U$6:$U$1015,0)),IFERROR(INDEX($E$5:$E433,MATCH($V434,$U$5:$U433,0)),""))))</f>
        <v/>
      </c>
      <c r="F434" s="52"/>
      <c r="G434" s="51"/>
      <c r="H434" s="44"/>
      <c r="I434" s="53"/>
      <c r="J434" s="46"/>
      <c r="K434" s="46"/>
      <c r="L434" s="54"/>
      <c r="M434" s="54"/>
      <c r="N434" s="306" t="str">
        <f>IF(COUNTBLANK($V434),"",IFERROR(INDEX(Activos!$E$6:$E$1015,MATCH($V434,Activos!$U$6:$U$1015,0)),IFERROR(INDEX($N$5:$N433,MATCH($V434,$U$5:$U433,0)),"")))</f>
        <v/>
      </c>
      <c r="O434" s="256"/>
      <c r="P434" s="250"/>
      <c r="Q434" s="55">
        <v>0</v>
      </c>
      <c r="R434" s="48" t="b">
        <f>IF(COUNTBLANK($V434),FALSE,OR(IFERROR(MATCH(INDEX(Activos!$C$6:$C$1015,MATCH($V434,Activos!$U$6:$U$1015,0)),$AH$22:$AH$25,0),FALSE),IFERROR(MATCH(INDEX($E$5:$E433,MATCH($V434,$V$5:$V433,0)),$AH$22:$AH$25,0),FALSE)))</f>
        <v>0</v>
      </c>
      <c r="S434" s="48" t="b">
        <f>OR(IFERROR(MATCH($V434,Activos!$U$6:$U$1015,0),FALSE),IFERROR(MATCH($V434,$V$5:$V433,0),FALSE))</f>
        <v>1</v>
      </c>
      <c r="T434" s="48" t="str">
        <f t="shared" si="25"/>
        <v/>
      </c>
      <c r="U434" s="48" t="str">
        <f>IF(AND(ISERROR(MATCH($V434,Activos!$U$6:$U$1015,0)),ISERROR(MATCH($V434,$U$5:$U433,0))),$V434,"")</f>
        <v/>
      </c>
      <c r="V434" s="48" t="str">
        <f t="shared" si="26"/>
        <v/>
      </c>
      <c r="W434" s="48" t="b">
        <f>IF(OR(COUNTBLANK($E434),COUNTBLANK($V434)),FALSE,IF(ISERROR(MATCH($V434,Activos!$U$6:$U$1015,0)),FALSE,IF(ISERROR(MATCH(INDEX(Activos!$C$6:$C$1015,MATCH($V434,Activos!$U$6:$U$1015,0)),$AH$22:$AH$25,0)),ISERROR(MATCH($E434,$AH$26:$AH$31,0)),ISERROR(MATCH($E434,$AH$22:$AH$25,0)))))</f>
        <v>0</v>
      </c>
      <c r="X434" s="48" t="b">
        <f>IF(OR(COUNTBLANK($E434),COUNTBLANK($V434)),FALSE,IF(ISERROR(MATCH($V434,V$5:$V433,0)),FALSE,IF(ISERROR(MATCH(INDEX($E$6:$E$1015,MATCH($V434,$V$6:$V$1015,0)),$AH$22:$AH$25,0)),ISERROR(MATCH($E434,$AH$26:$AH$31,0)),ISERROR(MATCH($E434,$AH$22:$AH$25,0)))))</f>
        <v>0</v>
      </c>
      <c r="Y434" s="48" t="b">
        <f t="shared" si="27"/>
        <v>0</v>
      </c>
    </row>
    <row r="435" spans="2:25" ht="15.95" customHeight="1" x14ac:dyDescent="0.2">
      <c r="B435" s="255"/>
      <c r="C435" s="53"/>
      <c r="D435" s="86"/>
      <c r="E435" s="42" t="str">
        <f>IF(COUNTBLANK($V435),"",IF($U435&lt;&gt;"","Ingresar Categoria!",IFERROR(INDEX(Activos!$C$6:$C$1015,MATCH($V435,Activos!$U$6:$U$1015,0)),IFERROR(INDEX($E$5:$E434,MATCH($V435,$U$5:$U434,0)),""))))</f>
        <v/>
      </c>
      <c r="F435" s="52"/>
      <c r="G435" s="51"/>
      <c r="H435" s="44"/>
      <c r="I435" s="53"/>
      <c r="J435" s="46"/>
      <c r="K435" s="46"/>
      <c r="L435" s="54"/>
      <c r="M435" s="54"/>
      <c r="N435" s="306" t="str">
        <f>IF(COUNTBLANK($V435),"",IFERROR(INDEX(Activos!$E$6:$E$1015,MATCH($V435,Activos!$U$6:$U$1015,0)),IFERROR(INDEX($N$5:$N434,MATCH($V435,$U$5:$U434,0)),"")))</f>
        <v/>
      </c>
      <c r="O435" s="256"/>
      <c r="P435" s="250"/>
      <c r="Q435" s="55">
        <v>0</v>
      </c>
      <c r="R435" s="48" t="b">
        <f>IF(COUNTBLANK($V435),FALSE,OR(IFERROR(MATCH(INDEX(Activos!$C$6:$C$1015,MATCH($V435,Activos!$U$6:$U$1015,0)),$AH$22:$AH$25,0),FALSE),IFERROR(MATCH(INDEX($E$5:$E434,MATCH($V435,$V$5:$V434,0)),$AH$22:$AH$25,0),FALSE)))</f>
        <v>0</v>
      </c>
      <c r="S435" s="48" t="b">
        <f>OR(IFERROR(MATCH($V435,Activos!$U$6:$U$1015,0),FALSE),IFERROR(MATCH($V435,$V$5:$V434,0),FALSE))</f>
        <v>1</v>
      </c>
      <c r="T435" s="48" t="str">
        <f t="shared" si="25"/>
        <v/>
      </c>
      <c r="U435" s="48" t="str">
        <f>IF(AND(ISERROR(MATCH($V435,Activos!$U$6:$U$1015,0)),ISERROR(MATCH($V435,$U$5:$U434,0))),$V435,"")</f>
        <v/>
      </c>
      <c r="V435" s="48" t="str">
        <f t="shared" si="26"/>
        <v/>
      </c>
      <c r="W435" s="48" t="b">
        <f>IF(OR(COUNTBLANK($E435),COUNTBLANK($V435)),FALSE,IF(ISERROR(MATCH($V435,Activos!$U$6:$U$1015,0)),FALSE,IF(ISERROR(MATCH(INDEX(Activos!$C$6:$C$1015,MATCH($V435,Activos!$U$6:$U$1015,0)),$AH$22:$AH$25,0)),ISERROR(MATCH($E435,$AH$26:$AH$31,0)),ISERROR(MATCH($E435,$AH$22:$AH$25,0)))))</f>
        <v>0</v>
      </c>
      <c r="X435" s="48" t="b">
        <f>IF(OR(COUNTBLANK($E435),COUNTBLANK($V435)),FALSE,IF(ISERROR(MATCH($V435,V$5:$V434,0)),FALSE,IF(ISERROR(MATCH(INDEX($E$6:$E$1015,MATCH($V435,$V$6:$V$1015,0)),$AH$22:$AH$25,0)),ISERROR(MATCH($E435,$AH$26:$AH$31,0)),ISERROR(MATCH($E435,$AH$22:$AH$25,0)))))</f>
        <v>0</v>
      </c>
      <c r="Y435" s="48" t="b">
        <f t="shared" si="27"/>
        <v>0</v>
      </c>
    </row>
    <row r="436" spans="2:25" ht="15.95" customHeight="1" x14ac:dyDescent="0.2">
      <c r="B436" s="255"/>
      <c r="C436" s="53"/>
      <c r="D436" s="86"/>
      <c r="E436" s="42" t="str">
        <f>IF(COUNTBLANK($V436),"",IF($U436&lt;&gt;"","Ingresar Categoria!",IFERROR(INDEX(Activos!$C$6:$C$1015,MATCH($V436,Activos!$U$6:$U$1015,0)),IFERROR(INDEX($E$5:$E435,MATCH($V436,$U$5:$U435,0)),""))))</f>
        <v/>
      </c>
      <c r="F436" s="52"/>
      <c r="G436" s="51"/>
      <c r="H436" s="44"/>
      <c r="I436" s="53"/>
      <c r="J436" s="46"/>
      <c r="K436" s="46"/>
      <c r="L436" s="54"/>
      <c r="M436" s="54"/>
      <c r="N436" s="306" t="str">
        <f>IF(COUNTBLANK($V436),"",IFERROR(INDEX(Activos!$E$6:$E$1015,MATCH($V436,Activos!$U$6:$U$1015,0)),IFERROR(INDEX($N$5:$N435,MATCH($V436,$U$5:$U435,0)),"")))</f>
        <v/>
      </c>
      <c r="O436" s="256"/>
      <c r="P436" s="250"/>
      <c r="Q436" s="55">
        <v>0</v>
      </c>
      <c r="R436" s="48" t="b">
        <f>IF(COUNTBLANK($V436),FALSE,OR(IFERROR(MATCH(INDEX(Activos!$C$6:$C$1015,MATCH($V436,Activos!$U$6:$U$1015,0)),$AH$22:$AH$25,0),FALSE),IFERROR(MATCH(INDEX($E$5:$E435,MATCH($V436,$V$5:$V435,0)),$AH$22:$AH$25,0),FALSE)))</f>
        <v>0</v>
      </c>
      <c r="S436" s="48" t="b">
        <f>OR(IFERROR(MATCH($V436,Activos!$U$6:$U$1015,0),FALSE),IFERROR(MATCH($V436,$V$5:$V435,0),FALSE))</f>
        <v>1</v>
      </c>
      <c r="T436" s="48" t="str">
        <f t="shared" si="25"/>
        <v/>
      </c>
      <c r="U436" s="48" t="str">
        <f>IF(AND(ISERROR(MATCH($V436,Activos!$U$6:$U$1015,0)),ISERROR(MATCH($V436,$U$5:$U435,0))),$V436,"")</f>
        <v/>
      </c>
      <c r="V436" s="48" t="str">
        <f t="shared" si="26"/>
        <v/>
      </c>
      <c r="W436" s="48" t="b">
        <f>IF(OR(COUNTBLANK($E436),COUNTBLANK($V436)),FALSE,IF(ISERROR(MATCH($V436,Activos!$U$6:$U$1015,0)),FALSE,IF(ISERROR(MATCH(INDEX(Activos!$C$6:$C$1015,MATCH($V436,Activos!$U$6:$U$1015,0)),$AH$22:$AH$25,0)),ISERROR(MATCH($E436,$AH$26:$AH$31,0)),ISERROR(MATCH($E436,$AH$22:$AH$25,0)))))</f>
        <v>0</v>
      </c>
      <c r="X436" s="48" t="b">
        <f>IF(OR(COUNTBLANK($E436),COUNTBLANK($V436)),FALSE,IF(ISERROR(MATCH($V436,V$5:$V435,0)),FALSE,IF(ISERROR(MATCH(INDEX($E$6:$E$1015,MATCH($V436,$V$6:$V$1015,0)),$AH$22:$AH$25,0)),ISERROR(MATCH($E436,$AH$26:$AH$31,0)),ISERROR(MATCH($E436,$AH$22:$AH$25,0)))))</f>
        <v>0</v>
      </c>
      <c r="Y436" s="48" t="b">
        <f t="shared" si="27"/>
        <v>0</v>
      </c>
    </row>
    <row r="437" spans="2:25" ht="15.95" customHeight="1" x14ac:dyDescent="0.2">
      <c r="B437" s="255"/>
      <c r="C437" s="53"/>
      <c r="D437" s="86"/>
      <c r="E437" s="42" t="str">
        <f>IF(COUNTBLANK($V437),"",IF($U437&lt;&gt;"","Ingresar Categoria!",IFERROR(INDEX(Activos!$C$6:$C$1015,MATCH($V437,Activos!$U$6:$U$1015,0)),IFERROR(INDEX($E$5:$E436,MATCH($V437,$U$5:$U436,0)),""))))</f>
        <v/>
      </c>
      <c r="F437" s="52"/>
      <c r="G437" s="51"/>
      <c r="H437" s="44"/>
      <c r="I437" s="53"/>
      <c r="J437" s="46"/>
      <c r="K437" s="46"/>
      <c r="L437" s="54"/>
      <c r="M437" s="54"/>
      <c r="N437" s="306" t="str">
        <f>IF(COUNTBLANK($V437),"",IFERROR(INDEX(Activos!$E$6:$E$1015,MATCH($V437,Activos!$U$6:$U$1015,0)),IFERROR(INDEX($N$5:$N436,MATCH($V437,$U$5:$U436,0)),"")))</f>
        <v/>
      </c>
      <c r="O437" s="256"/>
      <c r="P437" s="250"/>
      <c r="Q437" s="55">
        <v>0</v>
      </c>
      <c r="R437" s="48" t="b">
        <f>IF(COUNTBLANK($V437),FALSE,OR(IFERROR(MATCH(INDEX(Activos!$C$6:$C$1015,MATCH($V437,Activos!$U$6:$U$1015,0)),$AH$22:$AH$25,0),FALSE),IFERROR(MATCH(INDEX($E$5:$E436,MATCH($V437,$V$5:$V436,0)),$AH$22:$AH$25,0),FALSE)))</f>
        <v>0</v>
      </c>
      <c r="S437" s="48" t="b">
        <f>OR(IFERROR(MATCH($V437,Activos!$U$6:$U$1015,0),FALSE),IFERROR(MATCH($V437,$V$5:$V436,0),FALSE))</f>
        <v>1</v>
      </c>
      <c r="T437" s="48" t="str">
        <f t="shared" si="25"/>
        <v/>
      </c>
      <c r="U437" s="48" t="str">
        <f>IF(AND(ISERROR(MATCH($V437,Activos!$U$6:$U$1015,0)),ISERROR(MATCH($V437,$U$5:$U436,0))),$V437,"")</f>
        <v/>
      </c>
      <c r="V437" s="48" t="str">
        <f t="shared" si="26"/>
        <v/>
      </c>
      <c r="W437" s="48" t="b">
        <f>IF(OR(COUNTBLANK($E437),COUNTBLANK($V437)),FALSE,IF(ISERROR(MATCH($V437,Activos!$U$6:$U$1015,0)),FALSE,IF(ISERROR(MATCH(INDEX(Activos!$C$6:$C$1015,MATCH($V437,Activos!$U$6:$U$1015,0)),$AH$22:$AH$25,0)),ISERROR(MATCH($E437,$AH$26:$AH$31,0)),ISERROR(MATCH($E437,$AH$22:$AH$25,0)))))</f>
        <v>0</v>
      </c>
      <c r="X437" s="48" t="b">
        <f>IF(OR(COUNTBLANK($E437),COUNTBLANK($V437)),FALSE,IF(ISERROR(MATCH($V437,V$5:$V436,0)),FALSE,IF(ISERROR(MATCH(INDEX($E$6:$E$1015,MATCH($V437,$V$6:$V$1015,0)),$AH$22:$AH$25,0)),ISERROR(MATCH($E437,$AH$26:$AH$31,0)),ISERROR(MATCH($E437,$AH$22:$AH$25,0)))))</f>
        <v>0</v>
      </c>
      <c r="Y437" s="48" t="b">
        <f t="shared" si="27"/>
        <v>0</v>
      </c>
    </row>
    <row r="438" spans="2:25" ht="15.95" customHeight="1" x14ac:dyDescent="0.2">
      <c r="B438" s="255"/>
      <c r="C438" s="53"/>
      <c r="D438" s="86"/>
      <c r="E438" s="42" t="str">
        <f>IF(COUNTBLANK($V438),"",IF($U438&lt;&gt;"","Ingresar Categoria!",IFERROR(INDEX(Activos!$C$6:$C$1015,MATCH($V438,Activos!$U$6:$U$1015,0)),IFERROR(INDEX($E$5:$E437,MATCH($V438,$U$5:$U437,0)),""))))</f>
        <v/>
      </c>
      <c r="F438" s="52"/>
      <c r="G438" s="51"/>
      <c r="H438" s="44"/>
      <c r="I438" s="53"/>
      <c r="J438" s="46"/>
      <c r="K438" s="46"/>
      <c r="L438" s="54"/>
      <c r="M438" s="54"/>
      <c r="N438" s="306" t="str">
        <f>IF(COUNTBLANK($V438),"",IFERROR(INDEX(Activos!$E$6:$E$1015,MATCH($V438,Activos!$U$6:$U$1015,0)),IFERROR(INDEX($N$5:$N437,MATCH($V438,$U$5:$U437,0)),"")))</f>
        <v/>
      </c>
      <c r="O438" s="256"/>
      <c r="P438" s="250"/>
      <c r="Q438" s="55">
        <v>0</v>
      </c>
      <c r="R438" s="48" t="b">
        <f>IF(COUNTBLANK($V438),FALSE,OR(IFERROR(MATCH(INDEX(Activos!$C$6:$C$1015,MATCH($V438,Activos!$U$6:$U$1015,0)),$AH$22:$AH$25,0),FALSE),IFERROR(MATCH(INDEX($E$5:$E437,MATCH($V438,$V$5:$V437,0)),$AH$22:$AH$25,0),FALSE)))</f>
        <v>0</v>
      </c>
      <c r="S438" s="48" t="b">
        <f>OR(IFERROR(MATCH($V438,Activos!$U$6:$U$1015,0),FALSE),IFERROR(MATCH($V438,$V$5:$V437,0),FALSE))</f>
        <v>1</v>
      </c>
      <c r="T438" s="48" t="str">
        <f t="shared" si="25"/>
        <v/>
      </c>
      <c r="U438" s="48" t="str">
        <f>IF(AND(ISERROR(MATCH($V438,Activos!$U$6:$U$1015,0)),ISERROR(MATCH($V438,$U$5:$U437,0))),$V438,"")</f>
        <v/>
      </c>
      <c r="V438" s="48" t="str">
        <f t="shared" si="26"/>
        <v/>
      </c>
      <c r="W438" s="48" t="b">
        <f>IF(OR(COUNTBLANK($E438),COUNTBLANK($V438)),FALSE,IF(ISERROR(MATCH($V438,Activos!$U$6:$U$1015,0)),FALSE,IF(ISERROR(MATCH(INDEX(Activos!$C$6:$C$1015,MATCH($V438,Activos!$U$6:$U$1015,0)),$AH$22:$AH$25,0)),ISERROR(MATCH($E438,$AH$26:$AH$31,0)),ISERROR(MATCH($E438,$AH$22:$AH$25,0)))))</f>
        <v>0</v>
      </c>
      <c r="X438" s="48" t="b">
        <f>IF(OR(COUNTBLANK($E438),COUNTBLANK($V438)),FALSE,IF(ISERROR(MATCH($V438,V$5:$V437,0)),FALSE,IF(ISERROR(MATCH(INDEX($E$6:$E$1015,MATCH($V438,$V$6:$V$1015,0)),$AH$22:$AH$25,0)),ISERROR(MATCH($E438,$AH$26:$AH$31,0)),ISERROR(MATCH($E438,$AH$22:$AH$25,0)))))</f>
        <v>0</v>
      </c>
      <c r="Y438" s="48" t="b">
        <f t="shared" si="27"/>
        <v>0</v>
      </c>
    </row>
    <row r="439" spans="2:25" ht="15.95" customHeight="1" x14ac:dyDescent="0.2">
      <c r="B439" s="255"/>
      <c r="C439" s="53"/>
      <c r="D439" s="86"/>
      <c r="E439" s="42" t="str">
        <f>IF(COUNTBLANK($V439),"",IF($U439&lt;&gt;"","Ingresar Categoria!",IFERROR(INDEX(Activos!$C$6:$C$1015,MATCH($V439,Activos!$U$6:$U$1015,0)),IFERROR(INDEX($E$5:$E438,MATCH($V439,$U$5:$U438,0)),""))))</f>
        <v/>
      </c>
      <c r="F439" s="52"/>
      <c r="G439" s="51"/>
      <c r="H439" s="44"/>
      <c r="I439" s="53"/>
      <c r="J439" s="46"/>
      <c r="K439" s="46"/>
      <c r="L439" s="54"/>
      <c r="M439" s="54"/>
      <c r="N439" s="306" t="str">
        <f>IF(COUNTBLANK($V439),"",IFERROR(INDEX(Activos!$E$6:$E$1015,MATCH($V439,Activos!$U$6:$U$1015,0)),IFERROR(INDEX($N$5:$N438,MATCH($V439,$U$5:$U438,0)),"")))</f>
        <v/>
      </c>
      <c r="O439" s="256"/>
      <c r="P439" s="250"/>
      <c r="Q439" s="55">
        <v>0</v>
      </c>
      <c r="R439" s="48" t="b">
        <f>IF(COUNTBLANK($V439),FALSE,OR(IFERROR(MATCH(INDEX(Activos!$C$6:$C$1015,MATCH($V439,Activos!$U$6:$U$1015,0)),$AH$22:$AH$25,0),FALSE),IFERROR(MATCH(INDEX($E$5:$E438,MATCH($V439,$V$5:$V438,0)),$AH$22:$AH$25,0),FALSE)))</f>
        <v>0</v>
      </c>
      <c r="S439" s="48" t="b">
        <f>OR(IFERROR(MATCH($V439,Activos!$U$6:$U$1015,0),FALSE),IFERROR(MATCH($V439,$V$5:$V438,0),FALSE))</f>
        <v>1</v>
      </c>
      <c r="T439" s="48" t="str">
        <f t="shared" si="25"/>
        <v/>
      </c>
      <c r="U439" s="48" t="str">
        <f>IF(AND(ISERROR(MATCH($V439,Activos!$U$6:$U$1015,0)),ISERROR(MATCH($V439,$U$5:$U438,0))),$V439,"")</f>
        <v/>
      </c>
      <c r="V439" s="48" t="str">
        <f t="shared" si="26"/>
        <v/>
      </c>
      <c r="W439" s="48" t="b">
        <f>IF(OR(COUNTBLANK($E439),COUNTBLANK($V439)),FALSE,IF(ISERROR(MATCH($V439,Activos!$U$6:$U$1015,0)),FALSE,IF(ISERROR(MATCH(INDEX(Activos!$C$6:$C$1015,MATCH($V439,Activos!$U$6:$U$1015,0)),$AH$22:$AH$25,0)),ISERROR(MATCH($E439,$AH$26:$AH$31,0)),ISERROR(MATCH($E439,$AH$22:$AH$25,0)))))</f>
        <v>0</v>
      </c>
      <c r="X439" s="48" t="b">
        <f>IF(OR(COUNTBLANK($E439),COUNTBLANK($V439)),FALSE,IF(ISERROR(MATCH($V439,V$5:$V438,0)),FALSE,IF(ISERROR(MATCH(INDEX($E$6:$E$1015,MATCH($V439,$V$6:$V$1015,0)),$AH$22:$AH$25,0)),ISERROR(MATCH($E439,$AH$26:$AH$31,0)),ISERROR(MATCH($E439,$AH$22:$AH$25,0)))))</f>
        <v>0</v>
      </c>
      <c r="Y439" s="48" t="b">
        <f t="shared" si="27"/>
        <v>0</v>
      </c>
    </row>
    <row r="440" spans="2:25" ht="15.95" customHeight="1" x14ac:dyDescent="0.2">
      <c r="B440" s="255"/>
      <c r="C440" s="53"/>
      <c r="D440" s="86"/>
      <c r="E440" s="42" t="str">
        <f>IF(COUNTBLANK($V440),"",IF($U440&lt;&gt;"","Ingresar Categoria!",IFERROR(INDEX(Activos!$C$6:$C$1015,MATCH($V440,Activos!$U$6:$U$1015,0)),IFERROR(INDEX($E$5:$E439,MATCH($V440,$U$5:$U439,0)),""))))</f>
        <v/>
      </c>
      <c r="F440" s="52"/>
      <c r="G440" s="51"/>
      <c r="H440" s="44"/>
      <c r="I440" s="53"/>
      <c r="J440" s="46"/>
      <c r="K440" s="46"/>
      <c r="L440" s="54"/>
      <c r="M440" s="54"/>
      <c r="N440" s="306" t="str">
        <f>IF(COUNTBLANK($V440),"",IFERROR(INDEX(Activos!$E$6:$E$1015,MATCH($V440,Activos!$U$6:$U$1015,0)),IFERROR(INDEX($N$5:$N439,MATCH($V440,$U$5:$U439,0)),"")))</f>
        <v/>
      </c>
      <c r="O440" s="256"/>
      <c r="P440" s="250"/>
      <c r="Q440" s="55">
        <v>0</v>
      </c>
      <c r="R440" s="48" t="b">
        <f>IF(COUNTBLANK($V440),FALSE,OR(IFERROR(MATCH(INDEX(Activos!$C$6:$C$1015,MATCH($V440,Activos!$U$6:$U$1015,0)),$AH$22:$AH$25,0),FALSE),IFERROR(MATCH(INDEX($E$5:$E439,MATCH($V440,$V$5:$V439,0)),$AH$22:$AH$25,0),FALSE)))</f>
        <v>0</v>
      </c>
      <c r="S440" s="48" t="b">
        <f>OR(IFERROR(MATCH($V440,Activos!$U$6:$U$1015,0),FALSE),IFERROR(MATCH($V440,$V$5:$V439,0),FALSE))</f>
        <v>1</v>
      </c>
      <c r="T440" s="48" t="str">
        <f t="shared" si="25"/>
        <v/>
      </c>
      <c r="U440" s="48" t="str">
        <f>IF(AND(ISERROR(MATCH($V440,Activos!$U$6:$U$1015,0)),ISERROR(MATCH($V440,$U$5:$U439,0))),$V440,"")</f>
        <v/>
      </c>
      <c r="V440" s="48" t="str">
        <f t="shared" si="26"/>
        <v/>
      </c>
      <c r="W440" s="48" t="b">
        <f>IF(OR(COUNTBLANK($E440),COUNTBLANK($V440)),FALSE,IF(ISERROR(MATCH($V440,Activos!$U$6:$U$1015,0)),FALSE,IF(ISERROR(MATCH(INDEX(Activos!$C$6:$C$1015,MATCH($V440,Activos!$U$6:$U$1015,0)),$AH$22:$AH$25,0)),ISERROR(MATCH($E440,$AH$26:$AH$31,0)),ISERROR(MATCH($E440,$AH$22:$AH$25,0)))))</f>
        <v>0</v>
      </c>
      <c r="X440" s="48" t="b">
        <f>IF(OR(COUNTBLANK($E440),COUNTBLANK($V440)),FALSE,IF(ISERROR(MATCH($V440,V$5:$V439,0)),FALSE,IF(ISERROR(MATCH(INDEX($E$6:$E$1015,MATCH($V440,$V$6:$V$1015,0)),$AH$22:$AH$25,0)),ISERROR(MATCH($E440,$AH$26:$AH$31,0)),ISERROR(MATCH($E440,$AH$22:$AH$25,0)))))</f>
        <v>0</v>
      </c>
      <c r="Y440" s="48" t="b">
        <f t="shared" si="27"/>
        <v>0</v>
      </c>
    </row>
    <row r="441" spans="2:25" ht="15.95" customHeight="1" x14ac:dyDescent="0.2">
      <c r="B441" s="255"/>
      <c r="C441" s="53"/>
      <c r="D441" s="86"/>
      <c r="E441" s="42" t="str">
        <f>IF(COUNTBLANK($V441),"",IF($U441&lt;&gt;"","Ingresar Categoria!",IFERROR(INDEX(Activos!$C$6:$C$1015,MATCH($V441,Activos!$U$6:$U$1015,0)),IFERROR(INDEX($E$5:$E440,MATCH($V441,$U$5:$U440,0)),""))))</f>
        <v/>
      </c>
      <c r="F441" s="52"/>
      <c r="G441" s="51"/>
      <c r="H441" s="44"/>
      <c r="I441" s="53"/>
      <c r="J441" s="46"/>
      <c r="K441" s="46"/>
      <c r="L441" s="54"/>
      <c r="M441" s="54"/>
      <c r="N441" s="306" t="str">
        <f>IF(COUNTBLANK($V441),"",IFERROR(INDEX(Activos!$E$6:$E$1015,MATCH($V441,Activos!$U$6:$U$1015,0)),IFERROR(INDEX($N$5:$N440,MATCH($V441,$U$5:$U440,0)),"")))</f>
        <v/>
      </c>
      <c r="O441" s="256"/>
      <c r="P441" s="250"/>
      <c r="Q441" s="55">
        <v>0</v>
      </c>
      <c r="R441" s="48" t="b">
        <f>IF(COUNTBLANK($V441),FALSE,OR(IFERROR(MATCH(INDEX(Activos!$C$6:$C$1015,MATCH($V441,Activos!$U$6:$U$1015,0)),$AH$22:$AH$25,0),FALSE),IFERROR(MATCH(INDEX($E$5:$E440,MATCH($V441,$V$5:$V440,0)),$AH$22:$AH$25,0),FALSE)))</f>
        <v>0</v>
      </c>
      <c r="S441" s="48" t="b">
        <f>OR(IFERROR(MATCH($V441,Activos!$U$6:$U$1015,0),FALSE),IFERROR(MATCH($V441,$V$5:$V440,0),FALSE))</f>
        <v>1</v>
      </c>
      <c r="T441" s="48" t="str">
        <f t="shared" si="25"/>
        <v/>
      </c>
      <c r="U441" s="48" t="str">
        <f>IF(AND(ISERROR(MATCH($V441,Activos!$U$6:$U$1015,0)),ISERROR(MATCH($V441,$U$5:$U440,0))),$V441,"")</f>
        <v/>
      </c>
      <c r="V441" s="48" t="str">
        <f t="shared" si="26"/>
        <v/>
      </c>
      <c r="W441" s="48" t="b">
        <f>IF(OR(COUNTBLANK($E441),COUNTBLANK($V441)),FALSE,IF(ISERROR(MATCH($V441,Activos!$U$6:$U$1015,0)),FALSE,IF(ISERROR(MATCH(INDEX(Activos!$C$6:$C$1015,MATCH($V441,Activos!$U$6:$U$1015,0)),$AH$22:$AH$25,0)),ISERROR(MATCH($E441,$AH$26:$AH$31,0)),ISERROR(MATCH($E441,$AH$22:$AH$25,0)))))</f>
        <v>0</v>
      </c>
      <c r="X441" s="48" t="b">
        <f>IF(OR(COUNTBLANK($E441),COUNTBLANK($V441)),FALSE,IF(ISERROR(MATCH($V441,V$5:$V440,0)),FALSE,IF(ISERROR(MATCH(INDEX($E$6:$E$1015,MATCH($V441,$V$6:$V$1015,0)),$AH$22:$AH$25,0)),ISERROR(MATCH($E441,$AH$26:$AH$31,0)),ISERROR(MATCH($E441,$AH$22:$AH$25,0)))))</f>
        <v>0</v>
      </c>
      <c r="Y441" s="48" t="b">
        <f t="shared" si="27"/>
        <v>0</v>
      </c>
    </row>
    <row r="442" spans="2:25" ht="15.95" customHeight="1" x14ac:dyDescent="0.2">
      <c r="B442" s="255"/>
      <c r="C442" s="53"/>
      <c r="D442" s="86"/>
      <c r="E442" s="42" t="str">
        <f>IF(COUNTBLANK($V442),"",IF($U442&lt;&gt;"","Ingresar Categoria!",IFERROR(INDEX(Activos!$C$6:$C$1015,MATCH($V442,Activos!$U$6:$U$1015,0)),IFERROR(INDEX($E$5:$E441,MATCH($V442,$U$5:$U441,0)),""))))</f>
        <v/>
      </c>
      <c r="F442" s="52"/>
      <c r="G442" s="51"/>
      <c r="H442" s="44"/>
      <c r="I442" s="53"/>
      <c r="J442" s="46"/>
      <c r="K442" s="46"/>
      <c r="L442" s="54"/>
      <c r="M442" s="54"/>
      <c r="N442" s="306" t="str">
        <f>IF(COUNTBLANK($V442),"",IFERROR(INDEX(Activos!$E$6:$E$1015,MATCH($V442,Activos!$U$6:$U$1015,0)),IFERROR(INDEX($N$5:$N441,MATCH($V442,$U$5:$U441,0)),"")))</f>
        <v/>
      </c>
      <c r="O442" s="256"/>
      <c r="P442" s="250"/>
      <c r="Q442" s="55">
        <v>0</v>
      </c>
      <c r="R442" s="48" t="b">
        <f>IF(COUNTBLANK($V442),FALSE,OR(IFERROR(MATCH(INDEX(Activos!$C$6:$C$1015,MATCH($V442,Activos!$U$6:$U$1015,0)),$AH$22:$AH$25,0),FALSE),IFERROR(MATCH(INDEX($E$5:$E441,MATCH($V442,$V$5:$V441,0)),$AH$22:$AH$25,0),FALSE)))</f>
        <v>0</v>
      </c>
      <c r="S442" s="48" t="b">
        <f>OR(IFERROR(MATCH($V442,Activos!$U$6:$U$1015,0),FALSE),IFERROR(MATCH($V442,$V$5:$V441,0),FALSE))</f>
        <v>1</v>
      </c>
      <c r="T442" s="48" t="str">
        <f t="shared" si="25"/>
        <v/>
      </c>
      <c r="U442" s="48" t="str">
        <f>IF(AND(ISERROR(MATCH($V442,Activos!$U$6:$U$1015,0)),ISERROR(MATCH($V442,$U$5:$U441,0))),$V442,"")</f>
        <v/>
      </c>
      <c r="V442" s="48" t="str">
        <f t="shared" si="26"/>
        <v/>
      </c>
      <c r="W442" s="48" t="b">
        <f>IF(OR(COUNTBLANK($E442),COUNTBLANK($V442)),FALSE,IF(ISERROR(MATCH($V442,Activos!$U$6:$U$1015,0)),FALSE,IF(ISERROR(MATCH(INDEX(Activos!$C$6:$C$1015,MATCH($V442,Activos!$U$6:$U$1015,0)),$AH$22:$AH$25,0)),ISERROR(MATCH($E442,$AH$26:$AH$31,0)),ISERROR(MATCH($E442,$AH$22:$AH$25,0)))))</f>
        <v>0</v>
      </c>
      <c r="X442" s="48" t="b">
        <f>IF(OR(COUNTBLANK($E442),COUNTBLANK($V442)),FALSE,IF(ISERROR(MATCH($V442,V$5:$V441,0)),FALSE,IF(ISERROR(MATCH(INDEX($E$6:$E$1015,MATCH($V442,$V$6:$V$1015,0)),$AH$22:$AH$25,0)),ISERROR(MATCH($E442,$AH$26:$AH$31,0)),ISERROR(MATCH($E442,$AH$22:$AH$25,0)))))</f>
        <v>0</v>
      </c>
      <c r="Y442" s="48" t="b">
        <f t="shared" si="27"/>
        <v>0</v>
      </c>
    </row>
    <row r="443" spans="2:25" ht="15.95" customHeight="1" x14ac:dyDescent="0.2">
      <c r="B443" s="255"/>
      <c r="C443" s="53"/>
      <c r="D443" s="86"/>
      <c r="E443" s="42" t="str">
        <f>IF(COUNTBLANK($V443),"",IF($U443&lt;&gt;"","Ingresar Categoria!",IFERROR(INDEX(Activos!$C$6:$C$1015,MATCH($V443,Activos!$U$6:$U$1015,0)),IFERROR(INDEX($E$5:$E442,MATCH($V443,$U$5:$U442,0)),""))))</f>
        <v/>
      </c>
      <c r="F443" s="52"/>
      <c r="G443" s="51"/>
      <c r="H443" s="44"/>
      <c r="I443" s="53"/>
      <c r="J443" s="46"/>
      <c r="K443" s="46"/>
      <c r="L443" s="54"/>
      <c r="M443" s="54"/>
      <c r="N443" s="306" t="str">
        <f>IF(COUNTBLANK($V443),"",IFERROR(INDEX(Activos!$E$6:$E$1015,MATCH($V443,Activos!$U$6:$U$1015,0)),IFERROR(INDEX($N$5:$N442,MATCH($V443,$U$5:$U442,0)),"")))</f>
        <v/>
      </c>
      <c r="O443" s="256"/>
      <c r="P443" s="250"/>
      <c r="Q443" s="55">
        <v>0</v>
      </c>
      <c r="R443" s="48" t="b">
        <f>IF(COUNTBLANK($V443),FALSE,OR(IFERROR(MATCH(INDEX(Activos!$C$6:$C$1015,MATCH($V443,Activos!$U$6:$U$1015,0)),$AH$22:$AH$25,0),FALSE),IFERROR(MATCH(INDEX($E$5:$E442,MATCH($V443,$V$5:$V442,0)),$AH$22:$AH$25,0),FALSE)))</f>
        <v>0</v>
      </c>
      <c r="S443" s="48" t="b">
        <f>OR(IFERROR(MATCH($V443,Activos!$U$6:$U$1015,0),FALSE),IFERROR(MATCH($V443,$V$5:$V442,0),FALSE))</f>
        <v>1</v>
      </c>
      <c r="T443" s="48" t="str">
        <f t="shared" si="25"/>
        <v/>
      </c>
      <c r="U443" s="48" t="str">
        <f>IF(AND(ISERROR(MATCH($V443,Activos!$U$6:$U$1015,0)),ISERROR(MATCH($V443,$U$5:$U442,0))),$V443,"")</f>
        <v/>
      </c>
      <c r="V443" s="48" t="str">
        <f t="shared" si="26"/>
        <v/>
      </c>
      <c r="W443" s="48" t="b">
        <f>IF(OR(COUNTBLANK($E443),COUNTBLANK($V443)),FALSE,IF(ISERROR(MATCH($V443,Activos!$U$6:$U$1015,0)),FALSE,IF(ISERROR(MATCH(INDEX(Activos!$C$6:$C$1015,MATCH($V443,Activos!$U$6:$U$1015,0)),$AH$22:$AH$25,0)),ISERROR(MATCH($E443,$AH$26:$AH$31,0)),ISERROR(MATCH($E443,$AH$22:$AH$25,0)))))</f>
        <v>0</v>
      </c>
      <c r="X443" s="48" t="b">
        <f>IF(OR(COUNTBLANK($E443),COUNTBLANK($V443)),FALSE,IF(ISERROR(MATCH($V443,V$5:$V442,0)),FALSE,IF(ISERROR(MATCH(INDEX($E$6:$E$1015,MATCH($V443,$V$6:$V$1015,0)),$AH$22:$AH$25,0)),ISERROR(MATCH($E443,$AH$26:$AH$31,0)),ISERROR(MATCH($E443,$AH$22:$AH$25,0)))))</f>
        <v>0</v>
      </c>
      <c r="Y443" s="48" t="b">
        <f t="shared" si="27"/>
        <v>0</v>
      </c>
    </row>
    <row r="444" spans="2:25" ht="15.95" customHeight="1" x14ac:dyDescent="0.2">
      <c r="B444" s="255"/>
      <c r="C444" s="53"/>
      <c r="D444" s="86"/>
      <c r="E444" s="42" t="str">
        <f>IF(COUNTBLANK($V444),"",IF($U444&lt;&gt;"","Ingresar Categoria!",IFERROR(INDEX(Activos!$C$6:$C$1015,MATCH($V444,Activos!$U$6:$U$1015,0)),IFERROR(INDEX($E$5:$E443,MATCH($V444,$U$5:$U443,0)),""))))</f>
        <v/>
      </c>
      <c r="F444" s="52"/>
      <c r="G444" s="51"/>
      <c r="H444" s="44"/>
      <c r="I444" s="53"/>
      <c r="J444" s="46"/>
      <c r="K444" s="46"/>
      <c r="L444" s="54"/>
      <c r="M444" s="54"/>
      <c r="N444" s="306" t="str">
        <f>IF(COUNTBLANK($V444),"",IFERROR(INDEX(Activos!$E$6:$E$1015,MATCH($V444,Activos!$U$6:$U$1015,0)),IFERROR(INDEX($N$5:$N443,MATCH($V444,$U$5:$U443,0)),"")))</f>
        <v/>
      </c>
      <c r="O444" s="256"/>
      <c r="P444" s="250"/>
      <c r="Q444" s="55">
        <v>0</v>
      </c>
      <c r="R444" s="48" t="b">
        <f>IF(COUNTBLANK($V444),FALSE,OR(IFERROR(MATCH(INDEX(Activos!$C$6:$C$1015,MATCH($V444,Activos!$U$6:$U$1015,0)),$AH$22:$AH$25,0),FALSE),IFERROR(MATCH(INDEX($E$5:$E443,MATCH($V444,$V$5:$V443,0)),$AH$22:$AH$25,0),FALSE)))</f>
        <v>0</v>
      </c>
      <c r="S444" s="48" t="b">
        <f>OR(IFERROR(MATCH($V444,Activos!$U$6:$U$1015,0),FALSE),IFERROR(MATCH($V444,$V$5:$V443,0),FALSE))</f>
        <v>1</v>
      </c>
      <c r="T444" s="48" t="str">
        <f t="shared" si="25"/>
        <v/>
      </c>
      <c r="U444" s="48" t="str">
        <f>IF(AND(ISERROR(MATCH($V444,Activos!$U$6:$U$1015,0)),ISERROR(MATCH($V444,$U$5:$U443,0))),$V444,"")</f>
        <v/>
      </c>
      <c r="V444" s="48" t="str">
        <f t="shared" si="26"/>
        <v/>
      </c>
      <c r="W444" s="48" t="b">
        <f>IF(OR(COUNTBLANK($E444),COUNTBLANK($V444)),FALSE,IF(ISERROR(MATCH($V444,Activos!$U$6:$U$1015,0)),FALSE,IF(ISERROR(MATCH(INDEX(Activos!$C$6:$C$1015,MATCH($V444,Activos!$U$6:$U$1015,0)),$AH$22:$AH$25,0)),ISERROR(MATCH($E444,$AH$26:$AH$31,0)),ISERROR(MATCH($E444,$AH$22:$AH$25,0)))))</f>
        <v>0</v>
      </c>
      <c r="X444" s="48" t="b">
        <f>IF(OR(COUNTBLANK($E444),COUNTBLANK($V444)),FALSE,IF(ISERROR(MATCH($V444,V$5:$V443,0)),FALSE,IF(ISERROR(MATCH(INDEX($E$6:$E$1015,MATCH($V444,$V$6:$V$1015,0)),$AH$22:$AH$25,0)),ISERROR(MATCH($E444,$AH$26:$AH$31,0)),ISERROR(MATCH($E444,$AH$22:$AH$25,0)))))</f>
        <v>0</v>
      </c>
      <c r="Y444" s="48" t="b">
        <f t="shared" si="27"/>
        <v>0</v>
      </c>
    </row>
    <row r="445" spans="2:25" ht="15.95" customHeight="1" x14ac:dyDescent="0.2">
      <c r="B445" s="255"/>
      <c r="C445" s="53"/>
      <c r="D445" s="86"/>
      <c r="E445" s="42" t="str">
        <f>IF(COUNTBLANK($V445),"",IF($U445&lt;&gt;"","Ingresar Categoria!",IFERROR(INDEX(Activos!$C$6:$C$1015,MATCH($V445,Activos!$U$6:$U$1015,0)),IFERROR(INDEX($E$5:$E444,MATCH($V445,$U$5:$U444,0)),""))))</f>
        <v/>
      </c>
      <c r="F445" s="52"/>
      <c r="G445" s="51"/>
      <c r="H445" s="44"/>
      <c r="I445" s="53"/>
      <c r="J445" s="46"/>
      <c r="K445" s="46"/>
      <c r="L445" s="54"/>
      <c r="M445" s="54"/>
      <c r="N445" s="306" t="str">
        <f>IF(COUNTBLANK($V445),"",IFERROR(INDEX(Activos!$E$6:$E$1015,MATCH($V445,Activos!$U$6:$U$1015,0)),IFERROR(INDEX($N$5:$N444,MATCH($V445,$U$5:$U444,0)),"")))</f>
        <v/>
      </c>
      <c r="O445" s="256"/>
      <c r="P445" s="250"/>
      <c r="Q445" s="55">
        <v>0</v>
      </c>
      <c r="R445" s="48" t="b">
        <f>IF(COUNTBLANK($V445),FALSE,OR(IFERROR(MATCH(INDEX(Activos!$C$6:$C$1015,MATCH($V445,Activos!$U$6:$U$1015,0)),$AH$22:$AH$25,0),FALSE),IFERROR(MATCH(INDEX($E$5:$E444,MATCH($V445,$V$5:$V444,0)),$AH$22:$AH$25,0),FALSE)))</f>
        <v>0</v>
      </c>
      <c r="S445" s="48" t="b">
        <f>OR(IFERROR(MATCH($V445,Activos!$U$6:$U$1015,0),FALSE),IFERROR(MATCH($V445,$V$5:$V444,0),FALSE))</f>
        <v>1</v>
      </c>
      <c r="T445" s="48" t="str">
        <f t="shared" si="25"/>
        <v/>
      </c>
      <c r="U445" s="48" t="str">
        <f>IF(AND(ISERROR(MATCH($V445,Activos!$U$6:$U$1015,0)),ISERROR(MATCH($V445,$U$5:$U444,0))),$V445,"")</f>
        <v/>
      </c>
      <c r="V445" s="48" t="str">
        <f t="shared" si="26"/>
        <v/>
      </c>
      <c r="W445" s="48" t="b">
        <f>IF(OR(COUNTBLANK($E445),COUNTBLANK($V445)),FALSE,IF(ISERROR(MATCH($V445,Activos!$U$6:$U$1015,0)),FALSE,IF(ISERROR(MATCH(INDEX(Activos!$C$6:$C$1015,MATCH($V445,Activos!$U$6:$U$1015,0)),$AH$22:$AH$25,0)),ISERROR(MATCH($E445,$AH$26:$AH$31,0)),ISERROR(MATCH($E445,$AH$22:$AH$25,0)))))</f>
        <v>0</v>
      </c>
      <c r="X445" s="48" t="b">
        <f>IF(OR(COUNTBLANK($E445),COUNTBLANK($V445)),FALSE,IF(ISERROR(MATCH($V445,V$5:$V444,0)),FALSE,IF(ISERROR(MATCH(INDEX($E$6:$E$1015,MATCH($V445,$V$6:$V$1015,0)),$AH$22:$AH$25,0)),ISERROR(MATCH($E445,$AH$26:$AH$31,0)),ISERROR(MATCH($E445,$AH$22:$AH$25,0)))))</f>
        <v>0</v>
      </c>
      <c r="Y445" s="48" t="b">
        <f t="shared" si="27"/>
        <v>0</v>
      </c>
    </row>
    <row r="446" spans="2:25" ht="15.95" customHeight="1" x14ac:dyDescent="0.2">
      <c r="B446" s="255"/>
      <c r="C446" s="53"/>
      <c r="D446" s="86"/>
      <c r="E446" s="42" t="str">
        <f>IF(COUNTBLANK($V446),"",IF($U446&lt;&gt;"","Ingresar Categoria!",IFERROR(INDEX(Activos!$C$6:$C$1015,MATCH($V446,Activos!$U$6:$U$1015,0)),IFERROR(INDEX($E$5:$E445,MATCH($V446,$U$5:$U445,0)),""))))</f>
        <v/>
      </c>
      <c r="F446" s="52"/>
      <c r="G446" s="51"/>
      <c r="H446" s="44"/>
      <c r="I446" s="53"/>
      <c r="J446" s="46"/>
      <c r="K446" s="46"/>
      <c r="L446" s="54"/>
      <c r="M446" s="54"/>
      <c r="N446" s="306" t="str">
        <f>IF(COUNTBLANK($V446),"",IFERROR(INDEX(Activos!$E$6:$E$1015,MATCH($V446,Activos!$U$6:$U$1015,0)),IFERROR(INDEX($N$5:$N445,MATCH($V446,$U$5:$U445,0)),"")))</f>
        <v/>
      </c>
      <c r="O446" s="256"/>
      <c r="P446" s="250"/>
      <c r="Q446" s="55">
        <v>0</v>
      </c>
      <c r="R446" s="48" t="b">
        <f>IF(COUNTBLANK($V446),FALSE,OR(IFERROR(MATCH(INDEX(Activos!$C$6:$C$1015,MATCH($V446,Activos!$U$6:$U$1015,0)),$AH$22:$AH$25,0),FALSE),IFERROR(MATCH(INDEX($E$5:$E445,MATCH($V446,$V$5:$V445,0)),$AH$22:$AH$25,0),FALSE)))</f>
        <v>0</v>
      </c>
      <c r="S446" s="48" t="b">
        <f>OR(IFERROR(MATCH($V446,Activos!$U$6:$U$1015,0),FALSE),IFERROR(MATCH($V446,$V$5:$V445,0),FALSE))</f>
        <v>1</v>
      </c>
      <c r="T446" s="48" t="str">
        <f t="shared" si="25"/>
        <v/>
      </c>
      <c r="U446" s="48" t="str">
        <f>IF(AND(ISERROR(MATCH($V446,Activos!$U$6:$U$1015,0)),ISERROR(MATCH($V446,$U$5:$U445,0))),$V446,"")</f>
        <v/>
      </c>
      <c r="V446" s="48" t="str">
        <f t="shared" si="26"/>
        <v/>
      </c>
      <c r="W446" s="48" t="b">
        <f>IF(OR(COUNTBLANK($E446),COUNTBLANK($V446)),FALSE,IF(ISERROR(MATCH($V446,Activos!$U$6:$U$1015,0)),FALSE,IF(ISERROR(MATCH(INDEX(Activos!$C$6:$C$1015,MATCH($V446,Activos!$U$6:$U$1015,0)),$AH$22:$AH$25,0)),ISERROR(MATCH($E446,$AH$26:$AH$31,0)),ISERROR(MATCH($E446,$AH$22:$AH$25,0)))))</f>
        <v>0</v>
      </c>
      <c r="X446" s="48" t="b">
        <f>IF(OR(COUNTBLANK($E446),COUNTBLANK($V446)),FALSE,IF(ISERROR(MATCH($V446,V$5:$V445,0)),FALSE,IF(ISERROR(MATCH(INDEX($E$6:$E$1015,MATCH($V446,$V$6:$V$1015,0)),$AH$22:$AH$25,0)),ISERROR(MATCH($E446,$AH$26:$AH$31,0)),ISERROR(MATCH($E446,$AH$22:$AH$25,0)))))</f>
        <v>0</v>
      </c>
      <c r="Y446" s="48" t="b">
        <f t="shared" si="27"/>
        <v>0</v>
      </c>
    </row>
    <row r="447" spans="2:25" ht="15.95" customHeight="1" x14ac:dyDescent="0.2">
      <c r="B447" s="255"/>
      <c r="C447" s="53"/>
      <c r="D447" s="86"/>
      <c r="E447" s="42" t="str">
        <f>IF(COUNTBLANK($V447),"",IF($U447&lt;&gt;"","Ingresar Categoria!",IFERROR(INDEX(Activos!$C$6:$C$1015,MATCH($V447,Activos!$U$6:$U$1015,0)),IFERROR(INDEX($E$5:$E446,MATCH($V447,$U$5:$U446,0)),""))))</f>
        <v/>
      </c>
      <c r="F447" s="52"/>
      <c r="G447" s="51"/>
      <c r="H447" s="44"/>
      <c r="I447" s="53"/>
      <c r="J447" s="46"/>
      <c r="K447" s="46"/>
      <c r="L447" s="54"/>
      <c r="M447" s="54"/>
      <c r="N447" s="306" t="str">
        <f>IF(COUNTBLANK($V447),"",IFERROR(INDEX(Activos!$E$6:$E$1015,MATCH($V447,Activos!$U$6:$U$1015,0)),IFERROR(INDEX($N$5:$N446,MATCH($V447,$U$5:$U446,0)),"")))</f>
        <v/>
      </c>
      <c r="O447" s="256"/>
      <c r="P447" s="250"/>
      <c r="Q447" s="55">
        <v>0</v>
      </c>
      <c r="R447" s="48" t="b">
        <f>IF(COUNTBLANK($V447),FALSE,OR(IFERROR(MATCH(INDEX(Activos!$C$6:$C$1015,MATCH($V447,Activos!$U$6:$U$1015,0)),$AH$22:$AH$25,0),FALSE),IFERROR(MATCH(INDEX($E$5:$E446,MATCH($V447,$V$5:$V446,0)),$AH$22:$AH$25,0),FALSE)))</f>
        <v>0</v>
      </c>
      <c r="S447" s="48" t="b">
        <f>OR(IFERROR(MATCH($V447,Activos!$U$6:$U$1015,0),FALSE),IFERROR(MATCH($V447,$V$5:$V446,0),FALSE))</f>
        <v>1</v>
      </c>
      <c r="T447" s="48" t="str">
        <f t="shared" si="25"/>
        <v/>
      </c>
      <c r="U447" s="48" t="str">
        <f>IF(AND(ISERROR(MATCH($V447,Activos!$U$6:$U$1015,0)),ISERROR(MATCH($V447,$U$5:$U446,0))),$V447,"")</f>
        <v/>
      </c>
      <c r="V447" s="48" t="str">
        <f t="shared" si="26"/>
        <v/>
      </c>
      <c r="W447" s="48" t="b">
        <f>IF(OR(COUNTBLANK($E447),COUNTBLANK($V447)),FALSE,IF(ISERROR(MATCH($V447,Activos!$U$6:$U$1015,0)),FALSE,IF(ISERROR(MATCH(INDEX(Activos!$C$6:$C$1015,MATCH($V447,Activos!$U$6:$U$1015,0)),$AH$22:$AH$25,0)),ISERROR(MATCH($E447,$AH$26:$AH$31,0)),ISERROR(MATCH($E447,$AH$22:$AH$25,0)))))</f>
        <v>0</v>
      </c>
      <c r="X447" s="48" t="b">
        <f>IF(OR(COUNTBLANK($E447),COUNTBLANK($V447)),FALSE,IF(ISERROR(MATCH($V447,V$5:$V446,0)),FALSE,IF(ISERROR(MATCH(INDEX($E$6:$E$1015,MATCH($V447,$V$6:$V$1015,0)),$AH$22:$AH$25,0)),ISERROR(MATCH($E447,$AH$26:$AH$31,0)),ISERROR(MATCH($E447,$AH$22:$AH$25,0)))))</f>
        <v>0</v>
      </c>
      <c r="Y447" s="48" t="b">
        <f t="shared" si="27"/>
        <v>0</v>
      </c>
    </row>
    <row r="448" spans="2:25" ht="15.95" customHeight="1" x14ac:dyDescent="0.2">
      <c r="B448" s="255"/>
      <c r="C448" s="53"/>
      <c r="D448" s="86"/>
      <c r="E448" s="42" t="str">
        <f>IF(COUNTBLANK($V448),"",IF($U448&lt;&gt;"","Ingresar Categoria!",IFERROR(INDEX(Activos!$C$6:$C$1015,MATCH($V448,Activos!$U$6:$U$1015,0)),IFERROR(INDEX($E$5:$E447,MATCH($V448,$U$5:$U447,0)),""))))</f>
        <v/>
      </c>
      <c r="F448" s="52"/>
      <c r="G448" s="51"/>
      <c r="H448" s="44"/>
      <c r="I448" s="53"/>
      <c r="J448" s="46"/>
      <c r="K448" s="46"/>
      <c r="L448" s="54"/>
      <c r="M448" s="54"/>
      <c r="N448" s="306" t="str">
        <f>IF(COUNTBLANK($V448),"",IFERROR(INDEX(Activos!$E$6:$E$1015,MATCH($V448,Activos!$U$6:$U$1015,0)),IFERROR(INDEX($N$5:$N447,MATCH($V448,$U$5:$U447,0)),"")))</f>
        <v/>
      </c>
      <c r="O448" s="256"/>
      <c r="P448" s="250"/>
      <c r="Q448" s="55">
        <v>0</v>
      </c>
      <c r="R448" s="48" t="b">
        <f>IF(COUNTBLANK($V448),FALSE,OR(IFERROR(MATCH(INDEX(Activos!$C$6:$C$1015,MATCH($V448,Activos!$U$6:$U$1015,0)),$AH$22:$AH$25,0),FALSE),IFERROR(MATCH(INDEX($E$5:$E447,MATCH($V448,$V$5:$V447,0)),$AH$22:$AH$25,0),FALSE)))</f>
        <v>0</v>
      </c>
      <c r="S448" s="48" t="b">
        <f>OR(IFERROR(MATCH($V448,Activos!$U$6:$U$1015,0),FALSE),IFERROR(MATCH($V448,$V$5:$V447,0),FALSE))</f>
        <v>1</v>
      </c>
      <c r="T448" s="48" t="str">
        <f t="shared" si="25"/>
        <v/>
      </c>
      <c r="U448" s="48" t="str">
        <f>IF(AND(ISERROR(MATCH($V448,Activos!$U$6:$U$1015,0)),ISERROR(MATCH($V448,$U$5:$U447,0))),$V448,"")</f>
        <v/>
      </c>
      <c r="V448" s="48" t="str">
        <f t="shared" si="26"/>
        <v/>
      </c>
      <c r="W448" s="48" t="b">
        <f>IF(OR(COUNTBLANK($E448),COUNTBLANK($V448)),FALSE,IF(ISERROR(MATCH($V448,Activos!$U$6:$U$1015,0)),FALSE,IF(ISERROR(MATCH(INDEX(Activos!$C$6:$C$1015,MATCH($V448,Activos!$U$6:$U$1015,0)),$AH$22:$AH$25,0)),ISERROR(MATCH($E448,$AH$26:$AH$31,0)),ISERROR(MATCH($E448,$AH$22:$AH$25,0)))))</f>
        <v>0</v>
      </c>
      <c r="X448" s="48" t="b">
        <f>IF(OR(COUNTBLANK($E448),COUNTBLANK($V448)),FALSE,IF(ISERROR(MATCH($V448,V$5:$V447,0)),FALSE,IF(ISERROR(MATCH(INDEX($E$6:$E$1015,MATCH($V448,$V$6:$V$1015,0)),$AH$22:$AH$25,0)),ISERROR(MATCH($E448,$AH$26:$AH$31,0)),ISERROR(MATCH($E448,$AH$22:$AH$25,0)))))</f>
        <v>0</v>
      </c>
      <c r="Y448" s="48" t="b">
        <f t="shared" si="27"/>
        <v>0</v>
      </c>
    </row>
    <row r="449" spans="2:25" ht="15.95" customHeight="1" x14ac:dyDescent="0.2">
      <c r="B449" s="255"/>
      <c r="C449" s="53"/>
      <c r="D449" s="86"/>
      <c r="E449" s="42" t="str">
        <f>IF(COUNTBLANK($V449),"",IF($U449&lt;&gt;"","Ingresar Categoria!",IFERROR(INDEX(Activos!$C$6:$C$1015,MATCH($V449,Activos!$U$6:$U$1015,0)),IFERROR(INDEX($E$5:$E448,MATCH($V449,$U$5:$U448,0)),""))))</f>
        <v/>
      </c>
      <c r="F449" s="52"/>
      <c r="G449" s="51"/>
      <c r="H449" s="44"/>
      <c r="I449" s="53"/>
      <c r="J449" s="46"/>
      <c r="K449" s="46"/>
      <c r="L449" s="54"/>
      <c r="M449" s="54"/>
      <c r="N449" s="306" t="str">
        <f>IF(COUNTBLANK($V449),"",IFERROR(INDEX(Activos!$E$6:$E$1015,MATCH($V449,Activos!$U$6:$U$1015,0)),IFERROR(INDEX($N$5:$N448,MATCH($V449,$U$5:$U448,0)),"")))</f>
        <v/>
      </c>
      <c r="O449" s="256"/>
      <c r="P449" s="250"/>
      <c r="Q449" s="55">
        <v>0</v>
      </c>
      <c r="R449" s="48" t="b">
        <f>IF(COUNTBLANK($V449),FALSE,OR(IFERROR(MATCH(INDEX(Activos!$C$6:$C$1015,MATCH($V449,Activos!$U$6:$U$1015,0)),$AH$22:$AH$25,0),FALSE),IFERROR(MATCH(INDEX($E$5:$E448,MATCH($V449,$V$5:$V448,0)),$AH$22:$AH$25,0),FALSE)))</f>
        <v>0</v>
      </c>
      <c r="S449" s="48" t="b">
        <f>OR(IFERROR(MATCH($V449,Activos!$U$6:$U$1015,0),FALSE),IFERROR(MATCH($V449,$V$5:$V448,0),FALSE))</f>
        <v>1</v>
      </c>
      <c r="T449" s="48" t="str">
        <f t="shared" si="25"/>
        <v/>
      </c>
      <c r="U449" s="48" t="str">
        <f>IF(AND(ISERROR(MATCH($V449,Activos!$U$6:$U$1015,0)),ISERROR(MATCH($V449,$U$5:$U448,0))),$V449,"")</f>
        <v/>
      </c>
      <c r="V449" s="48" t="str">
        <f t="shared" si="26"/>
        <v/>
      </c>
      <c r="W449" s="48" t="b">
        <f>IF(OR(COUNTBLANK($E449),COUNTBLANK($V449)),FALSE,IF(ISERROR(MATCH($V449,Activos!$U$6:$U$1015,0)),FALSE,IF(ISERROR(MATCH(INDEX(Activos!$C$6:$C$1015,MATCH($V449,Activos!$U$6:$U$1015,0)),$AH$22:$AH$25,0)),ISERROR(MATCH($E449,$AH$26:$AH$31,0)),ISERROR(MATCH($E449,$AH$22:$AH$25,0)))))</f>
        <v>0</v>
      </c>
      <c r="X449" s="48" t="b">
        <f>IF(OR(COUNTBLANK($E449),COUNTBLANK($V449)),FALSE,IF(ISERROR(MATCH($V449,V$5:$V448,0)),FALSE,IF(ISERROR(MATCH(INDEX($E$6:$E$1015,MATCH($V449,$V$6:$V$1015,0)),$AH$22:$AH$25,0)),ISERROR(MATCH($E449,$AH$26:$AH$31,0)),ISERROR(MATCH($E449,$AH$22:$AH$25,0)))))</f>
        <v>0</v>
      </c>
      <c r="Y449" s="48" t="b">
        <f t="shared" si="27"/>
        <v>0</v>
      </c>
    </row>
    <row r="450" spans="2:25" ht="15.95" customHeight="1" x14ac:dyDescent="0.2">
      <c r="B450" s="255"/>
      <c r="C450" s="53"/>
      <c r="D450" s="86"/>
      <c r="E450" s="42" t="str">
        <f>IF(COUNTBLANK($V450),"",IF($U450&lt;&gt;"","Ingresar Categoria!",IFERROR(INDEX(Activos!$C$6:$C$1015,MATCH($V450,Activos!$U$6:$U$1015,0)),IFERROR(INDEX($E$5:$E449,MATCH($V450,$U$5:$U449,0)),""))))</f>
        <v/>
      </c>
      <c r="F450" s="52"/>
      <c r="G450" s="51"/>
      <c r="H450" s="44"/>
      <c r="I450" s="53"/>
      <c r="J450" s="46"/>
      <c r="K450" s="46"/>
      <c r="L450" s="54"/>
      <c r="M450" s="54"/>
      <c r="N450" s="306" t="str">
        <f>IF(COUNTBLANK($V450),"",IFERROR(INDEX(Activos!$E$6:$E$1015,MATCH($V450,Activos!$U$6:$U$1015,0)),IFERROR(INDEX($N$5:$N449,MATCH($V450,$U$5:$U449,0)),"")))</f>
        <v/>
      </c>
      <c r="O450" s="256"/>
      <c r="P450" s="250"/>
      <c r="Q450" s="55">
        <v>0</v>
      </c>
      <c r="R450" s="48" t="b">
        <f>IF(COUNTBLANK($V450),FALSE,OR(IFERROR(MATCH(INDEX(Activos!$C$6:$C$1015,MATCH($V450,Activos!$U$6:$U$1015,0)),$AH$22:$AH$25,0),FALSE),IFERROR(MATCH(INDEX($E$5:$E449,MATCH($V450,$V$5:$V449,0)),$AH$22:$AH$25,0),FALSE)))</f>
        <v>0</v>
      </c>
      <c r="S450" s="48" t="b">
        <f>OR(IFERROR(MATCH($V450,Activos!$U$6:$U$1015,0),FALSE),IFERROR(MATCH($V450,$V$5:$V449,0),FALSE))</f>
        <v>1</v>
      </c>
      <c r="T450" s="48" t="str">
        <f t="shared" si="25"/>
        <v/>
      </c>
      <c r="U450" s="48" t="str">
        <f>IF(AND(ISERROR(MATCH($V450,Activos!$U$6:$U$1015,0)),ISERROR(MATCH($V450,$U$5:$U449,0))),$V450,"")</f>
        <v/>
      </c>
      <c r="V450" s="48" t="str">
        <f t="shared" si="26"/>
        <v/>
      </c>
      <c r="W450" s="48" t="b">
        <f>IF(OR(COUNTBLANK($E450),COUNTBLANK($V450)),FALSE,IF(ISERROR(MATCH($V450,Activos!$U$6:$U$1015,0)),FALSE,IF(ISERROR(MATCH(INDEX(Activos!$C$6:$C$1015,MATCH($V450,Activos!$U$6:$U$1015,0)),$AH$22:$AH$25,0)),ISERROR(MATCH($E450,$AH$26:$AH$31,0)),ISERROR(MATCH($E450,$AH$22:$AH$25,0)))))</f>
        <v>0</v>
      </c>
      <c r="X450" s="48" t="b">
        <f>IF(OR(COUNTBLANK($E450),COUNTBLANK($V450)),FALSE,IF(ISERROR(MATCH($V450,V$5:$V449,0)),FALSE,IF(ISERROR(MATCH(INDEX($E$6:$E$1015,MATCH($V450,$V$6:$V$1015,0)),$AH$22:$AH$25,0)),ISERROR(MATCH($E450,$AH$26:$AH$31,0)),ISERROR(MATCH($E450,$AH$22:$AH$25,0)))))</f>
        <v>0</v>
      </c>
      <c r="Y450" s="48" t="b">
        <f t="shared" si="27"/>
        <v>0</v>
      </c>
    </row>
    <row r="451" spans="2:25" ht="15.95" customHeight="1" x14ac:dyDescent="0.2">
      <c r="B451" s="291"/>
      <c r="C451" s="53"/>
      <c r="D451" s="86"/>
      <c r="E451" s="42" t="str">
        <f>IF(COUNTBLANK($V451),"",IF($U451&lt;&gt;"","Ingresar Categoria!",IFERROR(INDEX(Activos!$C$6:$C$1015,MATCH($V451,Activos!$U$6:$U$1015,0)),IFERROR(INDEX($E$5:$E450,MATCH($V451,$U$5:$U450,0)),""))))</f>
        <v/>
      </c>
      <c r="F451" s="52"/>
      <c r="G451" s="51"/>
      <c r="H451" s="44"/>
      <c r="I451" s="53"/>
      <c r="J451" s="46"/>
      <c r="K451" s="46"/>
      <c r="L451" s="54"/>
      <c r="M451" s="54"/>
      <c r="N451" s="306" t="str">
        <f>IF(COUNTBLANK($V451),"",IFERROR(INDEX(Activos!$E$6:$E$1015,MATCH($V451,Activos!$U$6:$U$1015,0)),IFERROR(INDEX($N$5:$N450,MATCH($V451,$U$5:$U450,0)),"")))</f>
        <v/>
      </c>
      <c r="O451" s="256"/>
      <c r="P451" s="250"/>
      <c r="Q451" s="55">
        <v>0</v>
      </c>
      <c r="R451" s="48" t="b">
        <f>IF(COUNTBLANK($V451),FALSE,OR(IFERROR(MATCH(INDEX(Activos!$C$6:$C$1015,MATCH($V451,Activos!$U$6:$U$1015,0)),$AH$22:$AH$25,0),FALSE),IFERROR(MATCH(INDEX($E$5:$E450,MATCH($V451,$V$5:$V450,0)),$AH$22:$AH$25,0),FALSE)))</f>
        <v>0</v>
      </c>
      <c r="S451" s="48" t="b">
        <f>OR(IFERROR(MATCH($V451,Activos!$U$6:$U$1015,0),FALSE),IFERROR(MATCH($V451,$V$5:$V450,0),FALSE))</f>
        <v>1</v>
      </c>
      <c r="T451" s="48" t="str">
        <f t="shared" si="25"/>
        <v/>
      </c>
      <c r="U451" s="48" t="str">
        <f>IF(AND(ISERROR(MATCH($V451,Activos!$U$6:$U$1015,0)),ISERROR(MATCH($V451,$U$5:$U450,0))),$V451,"")</f>
        <v/>
      </c>
      <c r="V451" s="48" t="str">
        <f t="shared" si="26"/>
        <v/>
      </c>
      <c r="W451" s="48" t="b">
        <f>IF(OR(COUNTBLANK($E451),COUNTBLANK($V451)),FALSE,IF(ISERROR(MATCH($V451,Activos!$U$6:$U$1015,0)),FALSE,IF(ISERROR(MATCH(INDEX(Activos!$C$6:$C$1015,MATCH($V451,Activos!$U$6:$U$1015,0)),$AH$22:$AH$25,0)),ISERROR(MATCH($E451,$AH$26:$AH$31,0)),ISERROR(MATCH($E451,$AH$22:$AH$25,0)))))</f>
        <v>0</v>
      </c>
      <c r="X451" s="48" t="b">
        <f>IF(OR(COUNTBLANK($E451),COUNTBLANK($V451)),FALSE,IF(ISERROR(MATCH($V451,V$5:$V450,0)),FALSE,IF(ISERROR(MATCH(INDEX($E$6:$E$1015,MATCH($V451,$V$6:$V$1015,0)),$AH$22:$AH$25,0)),ISERROR(MATCH($E451,$AH$26:$AH$31,0)),ISERROR(MATCH($E451,$AH$22:$AH$25,0)))))</f>
        <v>0</v>
      </c>
      <c r="Y451" s="48" t="b">
        <f t="shared" si="27"/>
        <v>0</v>
      </c>
    </row>
    <row r="452" spans="2:25" ht="15.95" customHeight="1" x14ac:dyDescent="0.2">
      <c r="B452" s="255"/>
      <c r="C452" s="53"/>
      <c r="D452" s="86"/>
      <c r="E452" s="42" t="str">
        <f>IF(COUNTBLANK($V452),"",IF($U452&lt;&gt;"","Ingresar Categoria!",IFERROR(INDEX(Activos!$C$6:$C$1015,MATCH($V452,Activos!$U$6:$U$1015,0)),IFERROR(INDEX($E$5:$E451,MATCH($V452,$U$5:$U451,0)),""))))</f>
        <v/>
      </c>
      <c r="F452" s="52"/>
      <c r="G452" s="51"/>
      <c r="H452" s="44"/>
      <c r="I452" s="53"/>
      <c r="J452" s="46"/>
      <c r="K452" s="46"/>
      <c r="L452" s="54"/>
      <c r="M452" s="54"/>
      <c r="N452" s="306" t="str">
        <f>IF(COUNTBLANK($V452),"",IFERROR(INDEX(Activos!$E$6:$E$1015,MATCH($V452,Activos!$U$6:$U$1015,0)),IFERROR(INDEX($N$5:$N451,MATCH($V452,$U$5:$U451,0)),"")))</f>
        <v/>
      </c>
      <c r="O452" s="256"/>
      <c r="P452" s="250"/>
      <c r="Q452" s="55">
        <v>0</v>
      </c>
      <c r="R452" s="48" t="b">
        <f>IF(COUNTBLANK($V452),FALSE,OR(IFERROR(MATCH(INDEX(Activos!$C$6:$C$1015,MATCH($V452,Activos!$U$6:$U$1015,0)),$AH$22:$AH$25,0),FALSE),IFERROR(MATCH(INDEX($E$5:$E451,MATCH($V452,$V$5:$V451,0)),$AH$22:$AH$25,0),FALSE)))</f>
        <v>0</v>
      </c>
      <c r="S452" s="48" t="b">
        <f>OR(IFERROR(MATCH($V452,Activos!$U$6:$U$1015,0),FALSE),IFERROR(MATCH($V452,$V$5:$V451,0),FALSE))</f>
        <v>1</v>
      </c>
      <c r="T452" s="48" t="str">
        <f t="shared" si="25"/>
        <v/>
      </c>
      <c r="U452" s="48" t="str">
        <f>IF(AND(ISERROR(MATCH($V452,Activos!$U$6:$U$1015,0)),ISERROR(MATCH($V452,$U$5:$U451,0))),$V452,"")</f>
        <v/>
      </c>
      <c r="V452" s="48" t="str">
        <f t="shared" si="26"/>
        <v/>
      </c>
      <c r="W452" s="48" t="b">
        <f>IF(OR(COUNTBLANK($E452),COUNTBLANK($V452)),FALSE,IF(ISERROR(MATCH($V452,Activos!$U$6:$U$1015,0)),FALSE,IF(ISERROR(MATCH(INDEX(Activos!$C$6:$C$1015,MATCH($V452,Activos!$U$6:$U$1015,0)),$AH$22:$AH$25,0)),ISERROR(MATCH($E452,$AH$26:$AH$31,0)),ISERROR(MATCH($E452,$AH$22:$AH$25,0)))))</f>
        <v>0</v>
      </c>
      <c r="X452" s="48" t="b">
        <f>IF(OR(COUNTBLANK($E452),COUNTBLANK($V452)),FALSE,IF(ISERROR(MATCH($V452,V$5:$V451,0)),FALSE,IF(ISERROR(MATCH(INDEX($E$6:$E$1015,MATCH($V452,$V$6:$V$1015,0)),$AH$22:$AH$25,0)),ISERROR(MATCH($E452,$AH$26:$AH$31,0)),ISERROR(MATCH($E452,$AH$22:$AH$25,0)))))</f>
        <v>0</v>
      </c>
      <c r="Y452" s="48" t="b">
        <f t="shared" si="27"/>
        <v>0</v>
      </c>
    </row>
    <row r="453" spans="2:25" ht="15.95" customHeight="1" x14ac:dyDescent="0.2">
      <c r="B453" s="255"/>
      <c r="C453" s="53"/>
      <c r="D453" s="86"/>
      <c r="E453" s="42" t="str">
        <f>IF(COUNTBLANK($V453),"",IF($U453&lt;&gt;"","Ingresar Categoria!",IFERROR(INDEX(Activos!$C$6:$C$1015,MATCH($V453,Activos!$U$6:$U$1015,0)),IFERROR(INDEX($E$5:$E452,MATCH($V453,$U$5:$U452,0)),""))))</f>
        <v/>
      </c>
      <c r="F453" s="52"/>
      <c r="G453" s="51"/>
      <c r="H453" s="44"/>
      <c r="I453" s="53"/>
      <c r="J453" s="46"/>
      <c r="K453" s="46"/>
      <c r="L453" s="54"/>
      <c r="M453" s="54"/>
      <c r="N453" s="306" t="str">
        <f>IF(COUNTBLANK($V453),"",IFERROR(INDEX(Activos!$E$6:$E$1015,MATCH($V453,Activos!$U$6:$U$1015,0)),IFERROR(INDEX($N$5:$N452,MATCH($V453,$U$5:$U452,0)),"")))</f>
        <v/>
      </c>
      <c r="O453" s="256"/>
      <c r="P453" s="250"/>
      <c r="Q453" s="55">
        <v>0</v>
      </c>
      <c r="R453" s="48" t="b">
        <f>IF(COUNTBLANK($V453),FALSE,OR(IFERROR(MATCH(INDEX(Activos!$C$6:$C$1015,MATCH($V453,Activos!$U$6:$U$1015,0)),$AH$22:$AH$25,0),FALSE),IFERROR(MATCH(INDEX($E$5:$E452,MATCH($V453,$V$5:$V452,0)),$AH$22:$AH$25,0),FALSE)))</f>
        <v>0</v>
      </c>
      <c r="S453" s="48" t="b">
        <f>OR(IFERROR(MATCH($V453,Activos!$U$6:$U$1015,0),FALSE),IFERROR(MATCH($V453,$V$5:$V452,0),FALSE))</f>
        <v>1</v>
      </c>
      <c r="T453" s="48" t="str">
        <f t="shared" si="25"/>
        <v/>
      </c>
      <c r="U453" s="48" t="str">
        <f>IF(AND(ISERROR(MATCH($V453,Activos!$U$6:$U$1015,0)),ISERROR(MATCH($V453,$U$5:$U452,0))),$V453,"")</f>
        <v/>
      </c>
      <c r="V453" s="48" t="str">
        <f t="shared" si="26"/>
        <v/>
      </c>
      <c r="W453" s="48" t="b">
        <f>IF(OR(COUNTBLANK($E453),COUNTBLANK($V453)),FALSE,IF(ISERROR(MATCH($V453,Activos!$U$6:$U$1015,0)),FALSE,IF(ISERROR(MATCH(INDEX(Activos!$C$6:$C$1015,MATCH($V453,Activos!$U$6:$U$1015,0)),$AH$22:$AH$25,0)),ISERROR(MATCH($E453,$AH$26:$AH$31,0)),ISERROR(MATCH($E453,$AH$22:$AH$25,0)))))</f>
        <v>0</v>
      </c>
      <c r="X453" s="48" t="b">
        <f>IF(OR(COUNTBLANK($E453),COUNTBLANK($V453)),FALSE,IF(ISERROR(MATCH($V453,V$5:$V452,0)),FALSE,IF(ISERROR(MATCH(INDEX($E$6:$E$1015,MATCH($V453,$V$6:$V$1015,0)),$AH$22:$AH$25,0)),ISERROR(MATCH($E453,$AH$26:$AH$31,0)),ISERROR(MATCH($E453,$AH$22:$AH$25,0)))))</f>
        <v>0</v>
      </c>
      <c r="Y453" s="48" t="b">
        <f t="shared" si="27"/>
        <v>0</v>
      </c>
    </row>
    <row r="454" spans="2:25" ht="15.95" customHeight="1" x14ac:dyDescent="0.2">
      <c r="B454" s="255"/>
      <c r="C454" s="53"/>
      <c r="D454" s="86"/>
      <c r="E454" s="42" t="str">
        <f>IF(COUNTBLANK($V454),"",IF($U454&lt;&gt;"","Ingresar Categoria!",IFERROR(INDEX(Activos!$C$6:$C$1015,MATCH($V454,Activos!$U$6:$U$1015,0)),IFERROR(INDEX($E$5:$E453,MATCH($V454,$U$5:$U453,0)),""))))</f>
        <v/>
      </c>
      <c r="F454" s="52"/>
      <c r="G454" s="51"/>
      <c r="H454" s="44"/>
      <c r="I454" s="53"/>
      <c r="J454" s="46"/>
      <c r="K454" s="46"/>
      <c r="L454" s="54"/>
      <c r="M454" s="54"/>
      <c r="N454" s="306" t="str">
        <f>IF(COUNTBLANK($V454),"",IFERROR(INDEX(Activos!$E$6:$E$1015,MATCH($V454,Activos!$U$6:$U$1015,0)),IFERROR(INDEX($N$5:$N453,MATCH($V454,$U$5:$U453,0)),"")))</f>
        <v/>
      </c>
      <c r="O454" s="256"/>
      <c r="P454" s="250"/>
      <c r="Q454" s="55">
        <v>0</v>
      </c>
      <c r="R454" s="48" t="b">
        <f>IF(COUNTBLANK($V454),FALSE,OR(IFERROR(MATCH(INDEX(Activos!$C$6:$C$1015,MATCH($V454,Activos!$U$6:$U$1015,0)),$AH$22:$AH$25,0),FALSE),IFERROR(MATCH(INDEX($E$5:$E453,MATCH($V454,$V$5:$V453,0)),$AH$22:$AH$25,0),FALSE)))</f>
        <v>0</v>
      </c>
      <c r="S454" s="48" t="b">
        <f>OR(IFERROR(MATCH($V454,Activos!$U$6:$U$1015,0),FALSE),IFERROR(MATCH($V454,$V$5:$V453,0),FALSE))</f>
        <v>1</v>
      </c>
      <c r="T454" s="48" t="str">
        <f t="shared" ref="T454:T517" si="28">IF(COUNTIFS($V$6:$V$1015,$V454)&gt;1,$V454,"")</f>
        <v/>
      </c>
      <c r="U454" s="48" t="str">
        <f>IF(AND(ISERROR(MATCH($V454,Activos!$U$6:$U$1015,0)),ISERROR(MATCH($V454,$U$5:$U453,0))),$V454,"")</f>
        <v/>
      </c>
      <c r="V454" s="48" t="str">
        <f t="shared" si="26"/>
        <v/>
      </c>
      <c r="W454" s="48" t="b">
        <f>IF(OR(COUNTBLANK($E454),COUNTBLANK($V454)),FALSE,IF(ISERROR(MATCH($V454,Activos!$U$6:$U$1015,0)),FALSE,IF(ISERROR(MATCH(INDEX(Activos!$C$6:$C$1015,MATCH($V454,Activos!$U$6:$U$1015,0)),$AH$22:$AH$25,0)),ISERROR(MATCH($E454,$AH$26:$AH$31,0)),ISERROR(MATCH($E454,$AH$22:$AH$25,0)))))</f>
        <v>0</v>
      </c>
      <c r="X454" s="48" t="b">
        <f>IF(OR(COUNTBLANK($E454),COUNTBLANK($V454)),FALSE,IF(ISERROR(MATCH($V454,V$5:$V453,0)),FALSE,IF(ISERROR(MATCH(INDEX($E$6:$E$1015,MATCH($V454,$V$6:$V$1015,0)),$AH$22:$AH$25,0)),ISERROR(MATCH($E454,$AH$26:$AH$31,0)),ISERROR(MATCH($E454,$AH$22:$AH$25,0)))))</f>
        <v>0</v>
      </c>
      <c r="Y454" s="48" t="b">
        <f t="shared" si="27"/>
        <v>0</v>
      </c>
    </row>
    <row r="455" spans="2:25" ht="15.95" customHeight="1" x14ac:dyDescent="0.2">
      <c r="B455" s="255"/>
      <c r="C455" s="53"/>
      <c r="D455" s="86"/>
      <c r="E455" s="42" t="str">
        <f>IF(COUNTBLANK($V455),"",IF($U455&lt;&gt;"","Ingresar Categoria!",IFERROR(INDEX(Activos!$C$6:$C$1015,MATCH($V455,Activos!$U$6:$U$1015,0)),IFERROR(INDEX($E$5:$E454,MATCH($V455,$U$5:$U454,0)),""))))</f>
        <v/>
      </c>
      <c r="F455" s="52"/>
      <c r="G455" s="51"/>
      <c r="H455" s="44"/>
      <c r="I455" s="53"/>
      <c r="J455" s="46"/>
      <c r="K455" s="46"/>
      <c r="L455" s="54"/>
      <c r="M455" s="54"/>
      <c r="N455" s="306" t="str">
        <f>IF(COUNTBLANK($V455),"",IFERROR(INDEX(Activos!$E$6:$E$1015,MATCH($V455,Activos!$U$6:$U$1015,0)),IFERROR(INDEX($N$5:$N454,MATCH($V455,$U$5:$U454,0)),"")))</f>
        <v/>
      </c>
      <c r="O455" s="256"/>
      <c r="P455" s="250"/>
      <c r="Q455" s="55">
        <v>0</v>
      </c>
      <c r="R455" s="48" t="b">
        <f>IF(COUNTBLANK($V455),FALSE,OR(IFERROR(MATCH(INDEX(Activos!$C$6:$C$1015,MATCH($V455,Activos!$U$6:$U$1015,0)),$AH$22:$AH$25,0),FALSE),IFERROR(MATCH(INDEX($E$5:$E454,MATCH($V455,$V$5:$V454,0)),$AH$22:$AH$25,0),FALSE)))</f>
        <v>0</v>
      </c>
      <c r="S455" s="48" t="b">
        <f>OR(IFERROR(MATCH($V455,Activos!$U$6:$U$1015,0),FALSE),IFERROR(MATCH($V455,$V$5:$V454,0),FALSE))</f>
        <v>1</v>
      </c>
      <c r="T455" s="48" t="str">
        <f t="shared" si="28"/>
        <v/>
      </c>
      <c r="U455" s="48" t="str">
        <f>IF(AND(ISERROR(MATCH($V455,Activos!$U$6:$U$1015,0)),ISERROR(MATCH($V455,$U$5:$U454,0))),$V455,"")</f>
        <v/>
      </c>
      <c r="V455" s="48" t="str">
        <f t="shared" ref="V455:V518" si="29">TEXT(TRIM(CLEAN($F455)),"??????")</f>
        <v/>
      </c>
      <c r="W455" s="48" t="b">
        <f>IF(OR(COUNTBLANK($E455),COUNTBLANK($V455)),FALSE,IF(ISERROR(MATCH($V455,Activos!$U$6:$U$1015,0)),FALSE,IF(ISERROR(MATCH(INDEX(Activos!$C$6:$C$1015,MATCH($V455,Activos!$U$6:$U$1015,0)),$AH$22:$AH$25,0)),ISERROR(MATCH($E455,$AH$26:$AH$31,0)),ISERROR(MATCH($E455,$AH$22:$AH$25,0)))))</f>
        <v>0</v>
      </c>
      <c r="X455" s="48" t="b">
        <f>IF(OR(COUNTBLANK($E455),COUNTBLANK($V455)),FALSE,IF(ISERROR(MATCH($V455,V$5:$V454,0)),FALSE,IF(ISERROR(MATCH(INDEX($E$6:$E$1015,MATCH($V455,$V$6:$V$1015,0)),$AH$22:$AH$25,0)),ISERROR(MATCH($E455,$AH$26:$AH$31,0)),ISERROR(MATCH($E455,$AH$22:$AH$25,0)))))</f>
        <v>0</v>
      </c>
      <c r="Y455" s="48" t="b">
        <f t="shared" ref="Y455:Y518" si="30">AND(ISTEXT($J455)+ISTEXT($K455)&gt;0,COUNTBLANK($J455:$K455)&lt;2)</f>
        <v>0</v>
      </c>
    </row>
    <row r="456" spans="2:25" ht="15.95" customHeight="1" x14ac:dyDescent="0.2">
      <c r="B456" s="255"/>
      <c r="C456" s="53"/>
      <c r="D456" s="86"/>
      <c r="E456" s="42" t="str">
        <f>IF(COUNTBLANK($V456),"",IF($U456&lt;&gt;"","Ingresar Categoria!",IFERROR(INDEX(Activos!$C$6:$C$1015,MATCH($V456,Activos!$U$6:$U$1015,0)),IFERROR(INDEX($E$5:$E455,MATCH($V456,$U$5:$U455,0)),""))))</f>
        <v/>
      </c>
      <c r="F456" s="52"/>
      <c r="G456" s="51"/>
      <c r="H456" s="44"/>
      <c r="I456" s="53"/>
      <c r="J456" s="46"/>
      <c r="K456" s="46"/>
      <c r="L456" s="54"/>
      <c r="M456" s="54"/>
      <c r="N456" s="306" t="str">
        <f>IF(COUNTBLANK($V456),"",IFERROR(INDEX(Activos!$E$6:$E$1015,MATCH($V456,Activos!$U$6:$U$1015,0)),IFERROR(INDEX($N$5:$N455,MATCH($V456,$U$5:$U455,0)),"")))</f>
        <v/>
      </c>
      <c r="O456" s="256"/>
      <c r="P456" s="250"/>
      <c r="Q456" s="55">
        <v>0</v>
      </c>
      <c r="R456" s="48" t="b">
        <f>IF(COUNTBLANK($V456),FALSE,OR(IFERROR(MATCH(INDEX(Activos!$C$6:$C$1015,MATCH($V456,Activos!$U$6:$U$1015,0)),$AH$22:$AH$25,0),FALSE),IFERROR(MATCH(INDEX($E$5:$E455,MATCH($V456,$V$5:$V455,0)),$AH$22:$AH$25,0),FALSE)))</f>
        <v>0</v>
      </c>
      <c r="S456" s="48" t="b">
        <f>OR(IFERROR(MATCH($V456,Activos!$U$6:$U$1015,0),FALSE),IFERROR(MATCH($V456,$V$5:$V455,0),FALSE))</f>
        <v>1</v>
      </c>
      <c r="T456" s="48" t="str">
        <f t="shared" si="28"/>
        <v/>
      </c>
      <c r="U456" s="48" t="str">
        <f>IF(AND(ISERROR(MATCH($V456,Activos!$U$6:$U$1015,0)),ISERROR(MATCH($V456,$U$5:$U455,0))),$V456,"")</f>
        <v/>
      </c>
      <c r="V456" s="48" t="str">
        <f t="shared" si="29"/>
        <v/>
      </c>
      <c r="W456" s="48" t="b">
        <f>IF(OR(COUNTBLANK($E456),COUNTBLANK($V456)),FALSE,IF(ISERROR(MATCH($V456,Activos!$U$6:$U$1015,0)),FALSE,IF(ISERROR(MATCH(INDEX(Activos!$C$6:$C$1015,MATCH($V456,Activos!$U$6:$U$1015,0)),$AH$22:$AH$25,0)),ISERROR(MATCH($E456,$AH$26:$AH$31,0)),ISERROR(MATCH($E456,$AH$22:$AH$25,0)))))</f>
        <v>0</v>
      </c>
      <c r="X456" s="48" t="b">
        <f>IF(OR(COUNTBLANK($E456),COUNTBLANK($V456)),FALSE,IF(ISERROR(MATCH($V456,V$5:$V455,0)),FALSE,IF(ISERROR(MATCH(INDEX($E$6:$E$1015,MATCH($V456,$V$6:$V$1015,0)),$AH$22:$AH$25,0)),ISERROR(MATCH($E456,$AH$26:$AH$31,0)),ISERROR(MATCH($E456,$AH$22:$AH$25,0)))))</f>
        <v>0</v>
      </c>
      <c r="Y456" s="48" t="b">
        <f t="shared" si="30"/>
        <v>0</v>
      </c>
    </row>
    <row r="457" spans="2:25" ht="15.95" customHeight="1" x14ac:dyDescent="0.2">
      <c r="B457" s="255"/>
      <c r="C457" s="53"/>
      <c r="D457" s="86"/>
      <c r="E457" s="42" t="str">
        <f>IF(COUNTBLANK($V457),"",IF($U457&lt;&gt;"","Ingresar Categoria!",IFERROR(INDEX(Activos!$C$6:$C$1015,MATCH($V457,Activos!$U$6:$U$1015,0)),IFERROR(INDEX($E$5:$E456,MATCH($V457,$U$5:$U456,0)),""))))</f>
        <v/>
      </c>
      <c r="F457" s="52"/>
      <c r="G457" s="51"/>
      <c r="H457" s="44"/>
      <c r="I457" s="53"/>
      <c r="J457" s="46"/>
      <c r="K457" s="46"/>
      <c r="L457" s="54"/>
      <c r="M457" s="54"/>
      <c r="N457" s="306" t="str">
        <f>IF(COUNTBLANK($V457),"",IFERROR(INDEX(Activos!$E$6:$E$1015,MATCH($V457,Activos!$U$6:$U$1015,0)),IFERROR(INDEX($N$5:$N456,MATCH($V457,$U$5:$U456,0)),"")))</f>
        <v/>
      </c>
      <c r="O457" s="256"/>
      <c r="P457" s="250"/>
      <c r="Q457" s="55">
        <v>0</v>
      </c>
      <c r="R457" s="48" t="b">
        <f>IF(COUNTBLANK($V457),FALSE,OR(IFERROR(MATCH(INDEX(Activos!$C$6:$C$1015,MATCH($V457,Activos!$U$6:$U$1015,0)),$AH$22:$AH$25,0),FALSE),IFERROR(MATCH(INDEX($E$5:$E456,MATCH($V457,$V$5:$V456,0)),$AH$22:$AH$25,0),FALSE)))</f>
        <v>0</v>
      </c>
      <c r="S457" s="48" t="b">
        <f>OR(IFERROR(MATCH($V457,Activos!$U$6:$U$1015,0),FALSE),IFERROR(MATCH($V457,$V$5:$V456,0),FALSE))</f>
        <v>1</v>
      </c>
      <c r="T457" s="48" t="str">
        <f t="shared" si="28"/>
        <v/>
      </c>
      <c r="U457" s="48" t="str">
        <f>IF(AND(ISERROR(MATCH($V457,Activos!$U$6:$U$1015,0)),ISERROR(MATCH($V457,$U$5:$U456,0))),$V457,"")</f>
        <v/>
      </c>
      <c r="V457" s="48" t="str">
        <f t="shared" si="29"/>
        <v/>
      </c>
      <c r="W457" s="48" t="b">
        <f>IF(OR(COUNTBLANK($E457),COUNTBLANK($V457)),FALSE,IF(ISERROR(MATCH($V457,Activos!$U$6:$U$1015,0)),FALSE,IF(ISERROR(MATCH(INDEX(Activos!$C$6:$C$1015,MATCH($V457,Activos!$U$6:$U$1015,0)),$AH$22:$AH$25,0)),ISERROR(MATCH($E457,$AH$26:$AH$31,0)),ISERROR(MATCH($E457,$AH$22:$AH$25,0)))))</f>
        <v>0</v>
      </c>
      <c r="X457" s="48" t="b">
        <f>IF(OR(COUNTBLANK($E457),COUNTBLANK($V457)),FALSE,IF(ISERROR(MATCH($V457,V$5:$V456,0)),FALSE,IF(ISERROR(MATCH(INDEX($E$6:$E$1015,MATCH($V457,$V$6:$V$1015,0)),$AH$22:$AH$25,0)),ISERROR(MATCH($E457,$AH$26:$AH$31,0)),ISERROR(MATCH($E457,$AH$22:$AH$25,0)))))</f>
        <v>0</v>
      </c>
      <c r="Y457" s="48" t="b">
        <f t="shared" si="30"/>
        <v>0</v>
      </c>
    </row>
    <row r="458" spans="2:25" ht="15.95" customHeight="1" x14ac:dyDescent="0.2">
      <c r="B458" s="255"/>
      <c r="C458" s="53"/>
      <c r="D458" s="86"/>
      <c r="E458" s="42" t="str">
        <f>IF(COUNTBLANK($V458),"",IF($U458&lt;&gt;"","Ingresar Categoria!",IFERROR(INDEX(Activos!$C$6:$C$1015,MATCH($V458,Activos!$U$6:$U$1015,0)),IFERROR(INDEX($E$5:$E457,MATCH($V458,$U$5:$U457,0)),""))))</f>
        <v/>
      </c>
      <c r="F458" s="52"/>
      <c r="G458" s="51"/>
      <c r="H458" s="44"/>
      <c r="I458" s="53"/>
      <c r="J458" s="46"/>
      <c r="K458" s="46"/>
      <c r="L458" s="54"/>
      <c r="M458" s="54"/>
      <c r="N458" s="306" t="str">
        <f>IF(COUNTBLANK($V458),"",IFERROR(INDEX(Activos!$E$6:$E$1015,MATCH($V458,Activos!$U$6:$U$1015,0)),IFERROR(INDEX($N$5:$N457,MATCH($V458,$U$5:$U457,0)),"")))</f>
        <v/>
      </c>
      <c r="O458" s="256"/>
      <c r="P458" s="250"/>
      <c r="Q458" s="55">
        <v>0</v>
      </c>
      <c r="R458" s="48" t="b">
        <f>IF(COUNTBLANK($V458),FALSE,OR(IFERROR(MATCH(INDEX(Activos!$C$6:$C$1015,MATCH($V458,Activos!$U$6:$U$1015,0)),$AH$22:$AH$25,0),FALSE),IFERROR(MATCH(INDEX($E$5:$E457,MATCH($V458,$V$5:$V457,0)),$AH$22:$AH$25,0),FALSE)))</f>
        <v>0</v>
      </c>
      <c r="S458" s="48" t="b">
        <f>OR(IFERROR(MATCH($V458,Activos!$U$6:$U$1015,0),FALSE),IFERROR(MATCH($V458,$V$5:$V457,0),FALSE))</f>
        <v>1</v>
      </c>
      <c r="T458" s="48" t="str">
        <f t="shared" si="28"/>
        <v/>
      </c>
      <c r="U458" s="48" t="str">
        <f>IF(AND(ISERROR(MATCH($V458,Activos!$U$6:$U$1015,0)),ISERROR(MATCH($V458,$U$5:$U457,0))),$V458,"")</f>
        <v/>
      </c>
      <c r="V458" s="48" t="str">
        <f t="shared" si="29"/>
        <v/>
      </c>
      <c r="W458" s="48" t="b">
        <f>IF(OR(COUNTBLANK($E458),COUNTBLANK($V458)),FALSE,IF(ISERROR(MATCH($V458,Activos!$U$6:$U$1015,0)),FALSE,IF(ISERROR(MATCH(INDEX(Activos!$C$6:$C$1015,MATCH($V458,Activos!$U$6:$U$1015,0)),$AH$22:$AH$25,0)),ISERROR(MATCH($E458,$AH$26:$AH$31,0)),ISERROR(MATCH($E458,$AH$22:$AH$25,0)))))</f>
        <v>0</v>
      </c>
      <c r="X458" s="48" t="b">
        <f>IF(OR(COUNTBLANK($E458),COUNTBLANK($V458)),FALSE,IF(ISERROR(MATCH($V458,V$5:$V457,0)),FALSE,IF(ISERROR(MATCH(INDEX($E$6:$E$1015,MATCH($V458,$V$6:$V$1015,0)),$AH$22:$AH$25,0)),ISERROR(MATCH($E458,$AH$26:$AH$31,0)),ISERROR(MATCH($E458,$AH$22:$AH$25,0)))))</f>
        <v>0</v>
      </c>
      <c r="Y458" s="48" t="b">
        <f t="shared" si="30"/>
        <v>0</v>
      </c>
    </row>
    <row r="459" spans="2:25" ht="15.95" customHeight="1" x14ac:dyDescent="0.2">
      <c r="B459" s="255"/>
      <c r="C459" s="53"/>
      <c r="D459" s="86"/>
      <c r="E459" s="42" t="str">
        <f>IF(COUNTBLANK($V459),"",IF($U459&lt;&gt;"","Ingresar Categoria!",IFERROR(INDEX(Activos!$C$6:$C$1015,MATCH($V459,Activos!$U$6:$U$1015,0)),IFERROR(INDEX($E$5:$E458,MATCH($V459,$U$5:$U458,0)),""))))</f>
        <v/>
      </c>
      <c r="F459" s="52"/>
      <c r="G459" s="51"/>
      <c r="H459" s="44"/>
      <c r="I459" s="53"/>
      <c r="J459" s="46"/>
      <c r="K459" s="46"/>
      <c r="L459" s="54"/>
      <c r="M459" s="54"/>
      <c r="N459" s="306" t="str">
        <f>IF(COUNTBLANK($V459),"",IFERROR(INDEX(Activos!$E$6:$E$1015,MATCH($V459,Activos!$U$6:$U$1015,0)),IFERROR(INDEX($N$5:$N458,MATCH($V459,$U$5:$U458,0)),"")))</f>
        <v/>
      </c>
      <c r="O459" s="256"/>
      <c r="P459" s="250"/>
      <c r="Q459" s="55">
        <v>0</v>
      </c>
      <c r="R459" s="48" t="b">
        <f>IF(COUNTBLANK($V459),FALSE,OR(IFERROR(MATCH(INDEX(Activos!$C$6:$C$1015,MATCH($V459,Activos!$U$6:$U$1015,0)),$AH$22:$AH$25,0),FALSE),IFERROR(MATCH(INDEX($E$5:$E458,MATCH($V459,$V$5:$V458,0)),$AH$22:$AH$25,0),FALSE)))</f>
        <v>0</v>
      </c>
      <c r="S459" s="48" t="b">
        <f>OR(IFERROR(MATCH($V459,Activos!$U$6:$U$1015,0),FALSE),IFERROR(MATCH($V459,$V$5:$V458,0),FALSE))</f>
        <v>1</v>
      </c>
      <c r="T459" s="48" t="str">
        <f t="shared" si="28"/>
        <v/>
      </c>
      <c r="U459" s="48" t="str">
        <f>IF(AND(ISERROR(MATCH($V459,Activos!$U$6:$U$1015,0)),ISERROR(MATCH($V459,$U$5:$U458,0))),$V459,"")</f>
        <v/>
      </c>
      <c r="V459" s="48" t="str">
        <f t="shared" si="29"/>
        <v/>
      </c>
      <c r="W459" s="48" t="b">
        <f>IF(OR(COUNTBLANK($E459),COUNTBLANK($V459)),FALSE,IF(ISERROR(MATCH($V459,Activos!$U$6:$U$1015,0)),FALSE,IF(ISERROR(MATCH(INDEX(Activos!$C$6:$C$1015,MATCH($V459,Activos!$U$6:$U$1015,0)),$AH$22:$AH$25,0)),ISERROR(MATCH($E459,$AH$26:$AH$31,0)),ISERROR(MATCH($E459,$AH$22:$AH$25,0)))))</f>
        <v>0</v>
      </c>
      <c r="X459" s="48" t="b">
        <f>IF(OR(COUNTBLANK($E459),COUNTBLANK($V459)),FALSE,IF(ISERROR(MATCH($V459,V$5:$V458,0)),FALSE,IF(ISERROR(MATCH(INDEX($E$6:$E$1015,MATCH($V459,$V$6:$V$1015,0)),$AH$22:$AH$25,0)),ISERROR(MATCH($E459,$AH$26:$AH$31,0)),ISERROR(MATCH($E459,$AH$22:$AH$25,0)))))</f>
        <v>0</v>
      </c>
      <c r="Y459" s="48" t="b">
        <f t="shared" si="30"/>
        <v>0</v>
      </c>
    </row>
    <row r="460" spans="2:25" ht="15.95" customHeight="1" x14ac:dyDescent="0.2">
      <c r="B460" s="255"/>
      <c r="C460" s="53"/>
      <c r="D460" s="86"/>
      <c r="E460" s="42" t="str">
        <f>IF(COUNTBLANK($V460),"",IF($U460&lt;&gt;"","Ingresar Categoria!",IFERROR(INDEX(Activos!$C$6:$C$1015,MATCH($V460,Activos!$U$6:$U$1015,0)),IFERROR(INDEX($E$5:$E459,MATCH($V460,$U$5:$U459,0)),""))))</f>
        <v/>
      </c>
      <c r="F460" s="52"/>
      <c r="G460" s="51"/>
      <c r="H460" s="44"/>
      <c r="I460" s="53"/>
      <c r="J460" s="46"/>
      <c r="K460" s="46"/>
      <c r="L460" s="54"/>
      <c r="M460" s="54"/>
      <c r="N460" s="306" t="str">
        <f>IF(COUNTBLANK($V460),"",IFERROR(INDEX(Activos!$E$6:$E$1015,MATCH($V460,Activos!$U$6:$U$1015,0)),IFERROR(INDEX($N$5:$N459,MATCH($V460,$U$5:$U459,0)),"")))</f>
        <v/>
      </c>
      <c r="O460" s="256"/>
      <c r="P460" s="250"/>
      <c r="Q460" s="55">
        <v>0</v>
      </c>
      <c r="R460" s="48" t="b">
        <f>IF(COUNTBLANK($V460),FALSE,OR(IFERROR(MATCH(INDEX(Activos!$C$6:$C$1015,MATCH($V460,Activos!$U$6:$U$1015,0)),$AH$22:$AH$25,0),FALSE),IFERROR(MATCH(INDEX($E$5:$E459,MATCH($V460,$V$5:$V459,0)),$AH$22:$AH$25,0),FALSE)))</f>
        <v>0</v>
      </c>
      <c r="S460" s="48" t="b">
        <f>OR(IFERROR(MATCH($V460,Activos!$U$6:$U$1015,0),FALSE),IFERROR(MATCH($V460,$V$5:$V459,0),FALSE))</f>
        <v>1</v>
      </c>
      <c r="T460" s="48" t="str">
        <f t="shared" si="28"/>
        <v/>
      </c>
      <c r="U460" s="48" t="str">
        <f>IF(AND(ISERROR(MATCH($V460,Activos!$U$6:$U$1015,0)),ISERROR(MATCH($V460,$U$5:$U459,0))),$V460,"")</f>
        <v/>
      </c>
      <c r="V460" s="48" t="str">
        <f t="shared" si="29"/>
        <v/>
      </c>
      <c r="W460" s="48" t="b">
        <f>IF(OR(COUNTBLANK($E460),COUNTBLANK($V460)),FALSE,IF(ISERROR(MATCH($V460,Activos!$U$6:$U$1015,0)),FALSE,IF(ISERROR(MATCH(INDEX(Activos!$C$6:$C$1015,MATCH($V460,Activos!$U$6:$U$1015,0)),$AH$22:$AH$25,0)),ISERROR(MATCH($E460,$AH$26:$AH$31,0)),ISERROR(MATCH($E460,$AH$22:$AH$25,0)))))</f>
        <v>0</v>
      </c>
      <c r="X460" s="48" t="b">
        <f>IF(OR(COUNTBLANK($E460),COUNTBLANK($V460)),FALSE,IF(ISERROR(MATCH($V460,V$5:$V459,0)),FALSE,IF(ISERROR(MATCH(INDEX($E$6:$E$1015,MATCH($V460,$V$6:$V$1015,0)),$AH$22:$AH$25,0)),ISERROR(MATCH($E460,$AH$26:$AH$31,0)),ISERROR(MATCH($E460,$AH$22:$AH$25,0)))))</f>
        <v>0</v>
      </c>
      <c r="Y460" s="48" t="b">
        <f t="shared" si="30"/>
        <v>0</v>
      </c>
    </row>
    <row r="461" spans="2:25" ht="15.95" customHeight="1" x14ac:dyDescent="0.2">
      <c r="B461" s="255"/>
      <c r="C461" s="53"/>
      <c r="D461" s="86"/>
      <c r="E461" s="42" t="str">
        <f>IF(COUNTBLANK($V461),"",IF($U461&lt;&gt;"","Ingresar Categoria!",IFERROR(INDEX(Activos!$C$6:$C$1015,MATCH($V461,Activos!$U$6:$U$1015,0)),IFERROR(INDEX($E$5:$E460,MATCH($V461,$U$5:$U460,0)),""))))</f>
        <v/>
      </c>
      <c r="F461" s="52"/>
      <c r="G461" s="51"/>
      <c r="H461" s="44"/>
      <c r="I461" s="53"/>
      <c r="J461" s="46"/>
      <c r="K461" s="46"/>
      <c r="L461" s="54"/>
      <c r="M461" s="54"/>
      <c r="N461" s="306" t="str">
        <f>IF(COUNTBLANK($V461),"",IFERROR(INDEX(Activos!$E$6:$E$1015,MATCH($V461,Activos!$U$6:$U$1015,0)),IFERROR(INDEX($N$5:$N460,MATCH($V461,$U$5:$U460,0)),"")))</f>
        <v/>
      </c>
      <c r="O461" s="256"/>
      <c r="P461" s="250"/>
      <c r="Q461" s="55">
        <v>0</v>
      </c>
      <c r="R461" s="48" t="b">
        <f>IF(COUNTBLANK($V461),FALSE,OR(IFERROR(MATCH(INDEX(Activos!$C$6:$C$1015,MATCH($V461,Activos!$U$6:$U$1015,0)),$AH$22:$AH$25,0),FALSE),IFERROR(MATCH(INDEX($E$5:$E460,MATCH($V461,$V$5:$V460,0)),$AH$22:$AH$25,0),FALSE)))</f>
        <v>0</v>
      </c>
      <c r="S461" s="48" t="b">
        <f>OR(IFERROR(MATCH($V461,Activos!$U$6:$U$1015,0),FALSE),IFERROR(MATCH($V461,$V$5:$V460,0),FALSE))</f>
        <v>1</v>
      </c>
      <c r="T461" s="48" t="str">
        <f t="shared" si="28"/>
        <v/>
      </c>
      <c r="U461" s="48" t="str">
        <f>IF(AND(ISERROR(MATCH($V461,Activos!$U$6:$U$1015,0)),ISERROR(MATCH($V461,$U$5:$U460,0))),$V461,"")</f>
        <v/>
      </c>
      <c r="V461" s="48" t="str">
        <f t="shared" si="29"/>
        <v/>
      </c>
      <c r="W461" s="48" t="b">
        <f>IF(OR(COUNTBLANK($E461),COUNTBLANK($V461)),FALSE,IF(ISERROR(MATCH($V461,Activos!$U$6:$U$1015,0)),FALSE,IF(ISERROR(MATCH(INDEX(Activos!$C$6:$C$1015,MATCH($V461,Activos!$U$6:$U$1015,0)),$AH$22:$AH$25,0)),ISERROR(MATCH($E461,$AH$26:$AH$31,0)),ISERROR(MATCH($E461,$AH$22:$AH$25,0)))))</f>
        <v>0</v>
      </c>
      <c r="X461" s="48" t="b">
        <f>IF(OR(COUNTBLANK($E461),COUNTBLANK($V461)),FALSE,IF(ISERROR(MATCH($V461,V$5:$V460,0)),FALSE,IF(ISERROR(MATCH(INDEX($E$6:$E$1015,MATCH($V461,$V$6:$V$1015,0)),$AH$22:$AH$25,0)),ISERROR(MATCH($E461,$AH$26:$AH$31,0)),ISERROR(MATCH($E461,$AH$22:$AH$25,0)))))</f>
        <v>0</v>
      </c>
      <c r="Y461" s="48" t="b">
        <f t="shared" si="30"/>
        <v>0</v>
      </c>
    </row>
    <row r="462" spans="2:25" ht="15.95" customHeight="1" x14ac:dyDescent="0.2">
      <c r="B462" s="255"/>
      <c r="C462" s="53"/>
      <c r="D462" s="86"/>
      <c r="E462" s="42" t="str">
        <f>IF(COUNTBLANK($V462),"",IF($U462&lt;&gt;"","Ingresar Categoria!",IFERROR(INDEX(Activos!$C$6:$C$1015,MATCH($V462,Activos!$U$6:$U$1015,0)),IFERROR(INDEX($E$5:$E461,MATCH($V462,$U$5:$U461,0)),""))))</f>
        <v/>
      </c>
      <c r="F462" s="52"/>
      <c r="G462" s="51"/>
      <c r="H462" s="44"/>
      <c r="I462" s="53"/>
      <c r="J462" s="46"/>
      <c r="K462" s="46"/>
      <c r="L462" s="54"/>
      <c r="M462" s="54"/>
      <c r="N462" s="306" t="str">
        <f>IF(COUNTBLANK($V462),"",IFERROR(INDEX(Activos!$E$6:$E$1015,MATCH($V462,Activos!$U$6:$U$1015,0)),IFERROR(INDEX($N$5:$N461,MATCH($V462,$U$5:$U461,0)),"")))</f>
        <v/>
      </c>
      <c r="O462" s="256"/>
      <c r="P462" s="250"/>
      <c r="Q462" s="55">
        <v>0</v>
      </c>
      <c r="R462" s="48" t="b">
        <f>IF(COUNTBLANK($V462),FALSE,OR(IFERROR(MATCH(INDEX(Activos!$C$6:$C$1015,MATCH($V462,Activos!$U$6:$U$1015,0)),$AH$22:$AH$25,0),FALSE),IFERROR(MATCH(INDEX($E$5:$E461,MATCH($V462,$V$5:$V461,0)),$AH$22:$AH$25,0),FALSE)))</f>
        <v>0</v>
      </c>
      <c r="S462" s="48" t="b">
        <f>OR(IFERROR(MATCH($V462,Activos!$U$6:$U$1015,0),FALSE),IFERROR(MATCH($V462,$V$5:$V461,0),FALSE))</f>
        <v>1</v>
      </c>
      <c r="T462" s="48" t="str">
        <f t="shared" si="28"/>
        <v/>
      </c>
      <c r="U462" s="48" t="str">
        <f>IF(AND(ISERROR(MATCH($V462,Activos!$U$6:$U$1015,0)),ISERROR(MATCH($V462,$U$5:$U461,0))),$V462,"")</f>
        <v/>
      </c>
      <c r="V462" s="48" t="str">
        <f t="shared" si="29"/>
        <v/>
      </c>
      <c r="W462" s="48" t="b">
        <f>IF(OR(COUNTBLANK($E462),COUNTBLANK($V462)),FALSE,IF(ISERROR(MATCH($V462,Activos!$U$6:$U$1015,0)),FALSE,IF(ISERROR(MATCH(INDEX(Activos!$C$6:$C$1015,MATCH($V462,Activos!$U$6:$U$1015,0)),$AH$22:$AH$25,0)),ISERROR(MATCH($E462,$AH$26:$AH$31,0)),ISERROR(MATCH($E462,$AH$22:$AH$25,0)))))</f>
        <v>0</v>
      </c>
      <c r="X462" s="48" t="b">
        <f>IF(OR(COUNTBLANK($E462),COUNTBLANK($V462)),FALSE,IF(ISERROR(MATCH($V462,V$5:$V461,0)),FALSE,IF(ISERROR(MATCH(INDEX($E$6:$E$1015,MATCH($V462,$V$6:$V$1015,0)),$AH$22:$AH$25,0)),ISERROR(MATCH($E462,$AH$26:$AH$31,0)),ISERROR(MATCH($E462,$AH$22:$AH$25,0)))))</f>
        <v>0</v>
      </c>
      <c r="Y462" s="48" t="b">
        <f t="shared" si="30"/>
        <v>0</v>
      </c>
    </row>
    <row r="463" spans="2:25" ht="15.95" customHeight="1" x14ac:dyDescent="0.2">
      <c r="B463" s="255"/>
      <c r="C463" s="53"/>
      <c r="D463" s="86"/>
      <c r="E463" s="42" t="str">
        <f>IF(COUNTBLANK($V463),"",IF($U463&lt;&gt;"","Ingresar Categoria!",IFERROR(INDEX(Activos!$C$6:$C$1015,MATCH($V463,Activos!$U$6:$U$1015,0)),IFERROR(INDEX($E$5:$E462,MATCH($V463,$U$5:$U462,0)),""))))</f>
        <v/>
      </c>
      <c r="F463" s="52"/>
      <c r="G463" s="51"/>
      <c r="H463" s="44"/>
      <c r="I463" s="53"/>
      <c r="J463" s="46"/>
      <c r="K463" s="46"/>
      <c r="L463" s="54"/>
      <c r="M463" s="54"/>
      <c r="N463" s="306" t="str">
        <f>IF(COUNTBLANK($V463),"",IFERROR(INDEX(Activos!$E$6:$E$1015,MATCH($V463,Activos!$U$6:$U$1015,0)),IFERROR(INDEX($N$5:$N462,MATCH($V463,$U$5:$U462,0)),"")))</f>
        <v/>
      </c>
      <c r="O463" s="256"/>
      <c r="P463" s="250"/>
      <c r="Q463" s="55">
        <v>0</v>
      </c>
      <c r="R463" s="48" t="b">
        <f>IF(COUNTBLANK($V463),FALSE,OR(IFERROR(MATCH(INDEX(Activos!$C$6:$C$1015,MATCH($V463,Activos!$U$6:$U$1015,0)),$AH$22:$AH$25,0),FALSE),IFERROR(MATCH(INDEX($E$5:$E462,MATCH($V463,$V$5:$V462,0)),$AH$22:$AH$25,0),FALSE)))</f>
        <v>0</v>
      </c>
      <c r="S463" s="48" t="b">
        <f>OR(IFERROR(MATCH($V463,Activos!$U$6:$U$1015,0),FALSE),IFERROR(MATCH($V463,$V$5:$V462,0),FALSE))</f>
        <v>1</v>
      </c>
      <c r="T463" s="48" t="str">
        <f t="shared" si="28"/>
        <v/>
      </c>
      <c r="U463" s="48" t="str">
        <f>IF(AND(ISERROR(MATCH($V463,Activos!$U$6:$U$1015,0)),ISERROR(MATCH($V463,$U$5:$U462,0))),$V463,"")</f>
        <v/>
      </c>
      <c r="V463" s="48" t="str">
        <f t="shared" si="29"/>
        <v/>
      </c>
      <c r="W463" s="48" t="b">
        <f>IF(OR(COUNTBLANK($E463),COUNTBLANK($V463)),FALSE,IF(ISERROR(MATCH($V463,Activos!$U$6:$U$1015,0)),FALSE,IF(ISERROR(MATCH(INDEX(Activos!$C$6:$C$1015,MATCH($V463,Activos!$U$6:$U$1015,0)),$AH$22:$AH$25,0)),ISERROR(MATCH($E463,$AH$26:$AH$31,0)),ISERROR(MATCH($E463,$AH$22:$AH$25,0)))))</f>
        <v>0</v>
      </c>
      <c r="X463" s="48" t="b">
        <f>IF(OR(COUNTBLANK($E463),COUNTBLANK($V463)),FALSE,IF(ISERROR(MATCH($V463,V$5:$V462,0)),FALSE,IF(ISERROR(MATCH(INDEX($E$6:$E$1015,MATCH($V463,$V$6:$V$1015,0)),$AH$22:$AH$25,0)),ISERROR(MATCH($E463,$AH$26:$AH$31,0)),ISERROR(MATCH($E463,$AH$22:$AH$25,0)))))</f>
        <v>0</v>
      </c>
      <c r="Y463" s="48" t="b">
        <f t="shared" si="30"/>
        <v>0</v>
      </c>
    </row>
    <row r="464" spans="2:25" ht="15.95" customHeight="1" x14ac:dyDescent="0.2">
      <c r="B464" s="255"/>
      <c r="C464" s="53"/>
      <c r="D464" s="86"/>
      <c r="E464" s="42" t="str">
        <f>IF(COUNTBLANK($V464),"",IF($U464&lt;&gt;"","Ingresar Categoria!",IFERROR(INDEX(Activos!$C$6:$C$1015,MATCH($V464,Activos!$U$6:$U$1015,0)),IFERROR(INDEX($E$5:$E463,MATCH($V464,$U$5:$U463,0)),""))))</f>
        <v/>
      </c>
      <c r="F464" s="52"/>
      <c r="G464" s="51"/>
      <c r="H464" s="44"/>
      <c r="I464" s="53"/>
      <c r="J464" s="46"/>
      <c r="K464" s="46"/>
      <c r="L464" s="54"/>
      <c r="M464" s="54"/>
      <c r="N464" s="306" t="str">
        <f>IF(COUNTBLANK($V464),"",IFERROR(INDEX(Activos!$E$6:$E$1015,MATCH($V464,Activos!$U$6:$U$1015,0)),IFERROR(INDEX($N$5:$N463,MATCH($V464,$U$5:$U463,0)),"")))</f>
        <v/>
      </c>
      <c r="O464" s="256"/>
      <c r="P464" s="250"/>
      <c r="Q464" s="55">
        <v>0</v>
      </c>
      <c r="R464" s="48" t="b">
        <f>IF(COUNTBLANK($V464),FALSE,OR(IFERROR(MATCH(INDEX(Activos!$C$6:$C$1015,MATCH($V464,Activos!$U$6:$U$1015,0)),$AH$22:$AH$25,0),FALSE),IFERROR(MATCH(INDEX($E$5:$E463,MATCH($V464,$V$5:$V463,0)),$AH$22:$AH$25,0),FALSE)))</f>
        <v>0</v>
      </c>
      <c r="S464" s="48" t="b">
        <f>OR(IFERROR(MATCH($V464,Activos!$U$6:$U$1015,0),FALSE),IFERROR(MATCH($V464,$V$5:$V463,0),FALSE))</f>
        <v>1</v>
      </c>
      <c r="T464" s="48" t="str">
        <f t="shared" si="28"/>
        <v/>
      </c>
      <c r="U464" s="48" t="str">
        <f>IF(AND(ISERROR(MATCH($V464,Activos!$U$6:$U$1015,0)),ISERROR(MATCH($V464,$U$5:$U463,0))),$V464,"")</f>
        <v/>
      </c>
      <c r="V464" s="48" t="str">
        <f t="shared" si="29"/>
        <v/>
      </c>
      <c r="W464" s="48" t="b">
        <f>IF(OR(COUNTBLANK($E464),COUNTBLANK($V464)),FALSE,IF(ISERROR(MATCH($V464,Activos!$U$6:$U$1015,0)),FALSE,IF(ISERROR(MATCH(INDEX(Activos!$C$6:$C$1015,MATCH($V464,Activos!$U$6:$U$1015,0)),$AH$22:$AH$25,0)),ISERROR(MATCH($E464,$AH$26:$AH$31,0)),ISERROR(MATCH($E464,$AH$22:$AH$25,0)))))</f>
        <v>0</v>
      </c>
      <c r="X464" s="48" t="b">
        <f>IF(OR(COUNTBLANK($E464),COUNTBLANK($V464)),FALSE,IF(ISERROR(MATCH($V464,V$5:$V463,0)),FALSE,IF(ISERROR(MATCH(INDEX($E$6:$E$1015,MATCH($V464,$V$6:$V$1015,0)),$AH$22:$AH$25,0)),ISERROR(MATCH($E464,$AH$26:$AH$31,0)),ISERROR(MATCH($E464,$AH$22:$AH$25,0)))))</f>
        <v>0</v>
      </c>
      <c r="Y464" s="48" t="b">
        <f t="shared" si="30"/>
        <v>0</v>
      </c>
    </row>
    <row r="465" spans="2:25" ht="15.95" customHeight="1" x14ac:dyDescent="0.2">
      <c r="B465" s="255"/>
      <c r="C465" s="53"/>
      <c r="D465" s="86"/>
      <c r="E465" s="42" t="str">
        <f>IF(COUNTBLANK($V465),"",IF($U465&lt;&gt;"","Ingresar Categoria!",IFERROR(INDEX(Activos!$C$6:$C$1015,MATCH($V465,Activos!$U$6:$U$1015,0)),IFERROR(INDEX($E$5:$E464,MATCH($V465,$U$5:$U464,0)),""))))</f>
        <v/>
      </c>
      <c r="F465" s="52"/>
      <c r="G465" s="51"/>
      <c r="H465" s="44"/>
      <c r="I465" s="53"/>
      <c r="J465" s="46"/>
      <c r="K465" s="46"/>
      <c r="L465" s="54"/>
      <c r="M465" s="54"/>
      <c r="N465" s="306" t="str">
        <f>IF(COUNTBLANK($V465),"",IFERROR(INDEX(Activos!$E$6:$E$1015,MATCH($V465,Activos!$U$6:$U$1015,0)),IFERROR(INDEX($N$5:$N464,MATCH($V465,$U$5:$U464,0)),"")))</f>
        <v/>
      </c>
      <c r="O465" s="256"/>
      <c r="P465" s="250"/>
      <c r="Q465" s="55">
        <v>0</v>
      </c>
      <c r="R465" s="48" t="b">
        <f>IF(COUNTBLANK($V465),FALSE,OR(IFERROR(MATCH(INDEX(Activos!$C$6:$C$1015,MATCH($V465,Activos!$U$6:$U$1015,0)),$AH$22:$AH$25,0),FALSE),IFERROR(MATCH(INDEX($E$5:$E464,MATCH($V465,$V$5:$V464,0)),$AH$22:$AH$25,0),FALSE)))</f>
        <v>0</v>
      </c>
      <c r="S465" s="48" t="b">
        <f>OR(IFERROR(MATCH($V465,Activos!$U$6:$U$1015,0),FALSE),IFERROR(MATCH($V465,$V$5:$V464,0),FALSE))</f>
        <v>1</v>
      </c>
      <c r="T465" s="48" t="str">
        <f t="shared" si="28"/>
        <v/>
      </c>
      <c r="U465" s="48" t="str">
        <f>IF(AND(ISERROR(MATCH($V465,Activos!$U$6:$U$1015,0)),ISERROR(MATCH($V465,$U$5:$U464,0))),$V465,"")</f>
        <v/>
      </c>
      <c r="V465" s="48" t="str">
        <f t="shared" si="29"/>
        <v/>
      </c>
      <c r="W465" s="48" t="b">
        <f>IF(OR(COUNTBLANK($E465),COUNTBLANK($V465)),FALSE,IF(ISERROR(MATCH($V465,Activos!$U$6:$U$1015,0)),FALSE,IF(ISERROR(MATCH(INDEX(Activos!$C$6:$C$1015,MATCH($V465,Activos!$U$6:$U$1015,0)),$AH$22:$AH$25,0)),ISERROR(MATCH($E465,$AH$26:$AH$31,0)),ISERROR(MATCH($E465,$AH$22:$AH$25,0)))))</f>
        <v>0</v>
      </c>
      <c r="X465" s="48" t="b">
        <f>IF(OR(COUNTBLANK($E465),COUNTBLANK($V465)),FALSE,IF(ISERROR(MATCH($V465,V$5:$V464,0)),FALSE,IF(ISERROR(MATCH(INDEX($E$6:$E$1015,MATCH($V465,$V$6:$V$1015,0)),$AH$22:$AH$25,0)),ISERROR(MATCH($E465,$AH$26:$AH$31,0)),ISERROR(MATCH($E465,$AH$22:$AH$25,0)))))</f>
        <v>0</v>
      </c>
      <c r="Y465" s="48" t="b">
        <f t="shared" si="30"/>
        <v>0</v>
      </c>
    </row>
    <row r="466" spans="2:25" ht="15.95" customHeight="1" x14ac:dyDescent="0.2">
      <c r="B466" s="255"/>
      <c r="C466" s="53"/>
      <c r="D466" s="86"/>
      <c r="E466" s="42" t="str">
        <f>IF(COUNTBLANK($V466),"",IF($U466&lt;&gt;"","Ingresar Categoria!",IFERROR(INDEX(Activos!$C$6:$C$1015,MATCH($V466,Activos!$U$6:$U$1015,0)),IFERROR(INDEX($E$5:$E465,MATCH($V466,$U$5:$U465,0)),""))))</f>
        <v/>
      </c>
      <c r="F466" s="52"/>
      <c r="G466" s="51"/>
      <c r="H466" s="44"/>
      <c r="I466" s="53"/>
      <c r="J466" s="46"/>
      <c r="K466" s="46"/>
      <c r="L466" s="54"/>
      <c r="M466" s="54"/>
      <c r="N466" s="306" t="str">
        <f>IF(COUNTBLANK($V466),"",IFERROR(INDEX(Activos!$E$6:$E$1015,MATCH($V466,Activos!$U$6:$U$1015,0)),IFERROR(INDEX($N$5:$N465,MATCH($V466,$U$5:$U465,0)),"")))</f>
        <v/>
      </c>
      <c r="O466" s="256"/>
      <c r="P466" s="250"/>
      <c r="Q466" s="55">
        <v>0</v>
      </c>
      <c r="R466" s="48" t="b">
        <f>IF(COUNTBLANK($V466),FALSE,OR(IFERROR(MATCH(INDEX(Activos!$C$6:$C$1015,MATCH($V466,Activos!$U$6:$U$1015,0)),$AH$22:$AH$25,0),FALSE),IFERROR(MATCH(INDEX($E$5:$E465,MATCH($V466,$V$5:$V465,0)),$AH$22:$AH$25,0),FALSE)))</f>
        <v>0</v>
      </c>
      <c r="S466" s="48" t="b">
        <f>OR(IFERROR(MATCH($V466,Activos!$U$6:$U$1015,0),FALSE),IFERROR(MATCH($V466,$V$5:$V465,0),FALSE))</f>
        <v>1</v>
      </c>
      <c r="T466" s="48" t="str">
        <f t="shared" si="28"/>
        <v/>
      </c>
      <c r="U466" s="48" t="str">
        <f>IF(AND(ISERROR(MATCH($V466,Activos!$U$6:$U$1015,0)),ISERROR(MATCH($V466,$U$5:$U465,0))),$V466,"")</f>
        <v/>
      </c>
      <c r="V466" s="48" t="str">
        <f t="shared" si="29"/>
        <v/>
      </c>
      <c r="W466" s="48" t="b">
        <f>IF(OR(COUNTBLANK($E466),COUNTBLANK($V466)),FALSE,IF(ISERROR(MATCH($V466,Activos!$U$6:$U$1015,0)),FALSE,IF(ISERROR(MATCH(INDEX(Activos!$C$6:$C$1015,MATCH($V466,Activos!$U$6:$U$1015,0)),$AH$22:$AH$25,0)),ISERROR(MATCH($E466,$AH$26:$AH$31,0)),ISERROR(MATCH($E466,$AH$22:$AH$25,0)))))</f>
        <v>0</v>
      </c>
      <c r="X466" s="48" t="b">
        <f>IF(OR(COUNTBLANK($E466),COUNTBLANK($V466)),FALSE,IF(ISERROR(MATCH($V466,V$5:$V465,0)),FALSE,IF(ISERROR(MATCH(INDEX($E$6:$E$1015,MATCH($V466,$V$6:$V$1015,0)),$AH$22:$AH$25,0)),ISERROR(MATCH($E466,$AH$26:$AH$31,0)),ISERROR(MATCH($E466,$AH$22:$AH$25,0)))))</f>
        <v>0</v>
      </c>
      <c r="Y466" s="48" t="b">
        <f t="shared" si="30"/>
        <v>0</v>
      </c>
    </row>
    <row r="467" spans="2:25" ht="15.95" customHeight="1" x14ac:dyDescent="0.2">
      <c r="B467" s="255"/>
      <c r="C467" s="53"/>
      <c r="D467" s="86"/>
      <c r="E467" s="42" t="str">
        <f>IF(COUNTBLANK($V467),"",IF($U467&lt;&gt;"","Ingresar Categoria!",IFERROR(INDEX(Activos!$C$6:$C$1015,MATCH($V467,Activos!$U$6:$U$1015,0)),IFERROR(INDEX($E$5:$E466,MATCH($V467,$U$5:$U466,0)),""))))</f>
        <v/>
      </c>
      <c r="F467" s="52"/>
      <c r="G467" s="51"/>
      <c r="H467" s="44"/>
      <c r="I467" s="53"/>
      <c r="J467" s="46"/>
      <c r="K467" s="46"/>
      <c r="L467" s="54"/>
      <c r="M467" s="54"/>
      <c r="N467" s="306" t="str">
        <f>IF(COUNTBLANK($V467),"",IFERROR(INDEX(Activos!$E$6:$E$1015,MATCH($V467,Activos!$U$6:$U$1015,0)),IFERROR(INDEX($N$5:$N466,MATCH($V467,$U$5:$U466,0)),"")))</f>
        <v/>
      </c>
      <c r="O467" s="256"/>
      <c r="P467" s="250"/>
      <c r="Q467" s="55">
        <v>0</v>
      </c>
      <c r="R467" s="48" t="b">
        <f>IF(COUNTBLANK($V467),FALSE,OR(IFERROR(MATCH(INDEX(Activos!$C$6:$C$1015,MATCH($V467,Activos!$U$6:$U$1015,0)),$AH$22:$AH$25,0),FALSE),IFERROR(MATCH(INDEX($E$5:$E466,MATCH($V467,$V$5:$V466,0)),$AH$22:$AH$25,0),FALSE)))</f>
        <v>0</v>
      </c>
      <c r="S467" s="48" t="b">
        <f>OR(IFERROR(MATCH($V467,Activos!$U$6:$U$1015,0),FALSE),IFERROR(MATCH($V467,$V$5:$V466,0),FALSE))</f>
        <v>1</v>
      </c>
      <c r="T467" s="48" t="str">
        <f t="shared" si="28"/>
        <v/>
      </c>
      <c r="U467" s="48" t="str">
        <f>IF(AND(ISERROR(MATCH($V467,Activos!$U$6:$U$1015,0)),ISERROR(MATCH($V467,$U$5:$U466,0))),$V467,"")</f>
        <v/>
      </c>
      <c r="V467" s="48" t="str">
        <f t="shared" si="29"/>
        <v/>
      </c>
      <c r="W467" s="48" t="b">
        <f>IF(OR(COUNTBLANK($E467),COUNTBLANK($V467)),FALSE,IF(ISERROR(MATCH($V467,Activos!$U$6:$U$1015,0)),FALSE,IF(ISERROR(MATCH(INDEX(Activos!$C$6:$C$1015,MATCH($V467,Activos!$U$6:$U$1015,0)),$AH$22:$AH$25,0)),ISERROR(MATCH($E467,$AH$26:$AH$31,0)),ISERROR(MATCH($E467,$AH$22:$AH$25,0)))))</f>
        <v>0</v>
      </c>
      <c r="X467" s="48" t="b">
        <f>IF(OR(COUNTBLANK($E467),COUNTBLANK($V467)),FALSE,IF(ISERROR(MATCH($V467,V$5:$V466,0)),FALSE,IF(ISERROR(MATCH(INDEX($E$6:$E$1015,MATCH($V467,$V$6:$V$1015,0)),$AH$22:$AH$25,0)),ISERROR(MATCH($E467,$AH$26:$AH$31,0)),ISERROR(MATCH($E467,$AH$22:$AH$25,0)))))</f>
        <v>0</v>
      </c>
      <c r="Y467" s="48" t="b">
        <f t="shared" si="30"/>
        <v>0</v>
      </c>
    </row>
    <row r="468" spans="2:25" ht="15.95" customHeight="1" x14ac:dyDescent="0.2">
      <c r="B468" s="255"/>
      <c r="C468" s="53"/>
      <c r="D468" s="86"/>
      <c r="E468" s="42" t="str">
        <f>IF(COUNTBLANK($V468),"",IF($U468&lt;&gt;"","Ingresar Categoria!",IFERROR(INDEX(Activos!$C$6:$C$1015,MATCH($V468,Activos!$U$6:$U$1015,0)),IFERROR(INDEX($E$5:$E467,MATCH($V468,$U$5:$U467,0)),""))))</f>
        <v/>
      </c>
      <c r="F468" s="52"/>
      <c r="G468" s="51"/>
      <c r="H468" s="44"/>
      <c r="I468" s="53"/>
      <c r="J468" s="46"/>
      <c r="K468" s="46"/>
      <c r="L468" s="54"/>
      <c r="M468" s="54"/>
      <c r="N468" s="306" t="str">
        <f>IF(COUNTBLANK($V468),"",IFERROR(INDEX(Activos!$E$6:$E$1015,MATCH($V468,Activos!$U$6:$U$1015,0)),IFERROR(INDEX($N$5:$N467,MATCH($V468,$U$5:$U467,0)),"")))</f>
        <v/>
      </c>
      <c r="O468" s="256"/>
      <c r="P468" s="250"/>
      <c r="Q468" s="55">
        <v>0</v>
      </c>
      <c r="R468" s="48" t="b">
        <f>IF(COUNTBLANK($V468),FALSE,OR(IFERROR(MATCH(INDEX(Activos!$C$6:$C$1015,MATCH($V468,Activos!$U$6:$U$1015,0)),$AH$22:$AH$25,0),FALSE),IFERROR(MATCH(INDEX($E$5:$E467,MATCH($V468,$V$5:$V467,0)),$AH$22:$AH$25,0),FALSE)))</f>
        <v>0</v>
      </c>
      <c r="S468" s="48" t="b">
        <f>OR(IFERROR(MATCH($V468,Activos!$U$6:$U$1015,0),FALSE),IFERROR(MATCH($V468,$V$5:$V467,0),FALSE))</f>
        <v>1</v>
      </c>
      <c r="T468" s="48" t="str">
        <f t="shared" si="28"/>
        <v/>
      </c>
      <c r="U468" s="48" t="str">
        <f>IF(AND(ISERROR(MATCH($V468,Activos!$U$6:$U$1015,0)),ISERROR(MATCH($V468,$U$5:$U467,0))),$V468,"")</f>
        <v/>
      </c>
      <c r="V468" s="48" t="str">
        <f t="shared" si="29"/>
        <v/>
      </c>
      <c r="W468" s="48" t="b">
        <f>IF(OR(COUNTBLANK($E468),COUNTBLANK($V468)),FALSE,IF(ISERROR(MATCH($V468,Activos!$U$6:$U$1015,0)),FALSE,IF(ISERROR(MATCH(INDEX(Activos!$C$6:$C$1015,MATCH($V468,Activos!$U$6:$U$1015,0)),$AH$22:$AH$25,0)),ISERROR(MATCH($E468,$AH$26:$AH$31,0)),ISERROR(MATCH($E468,$AH$22:$AH$25,0)))))</f>
        <v>0</v>
      </c>
      <c r="X468" s="48" t="b">
        <f>IF(OR(COUNTBLANK($E468),COUNTBLANK($V468)),FALSE,IF(ISERROR(MATCH($V468,V$5:$V467,0)),FALSE,IF(ISERROR(MATCH(INDEX($E$6:$E$1015,MATCH($V468,$V$6:$V$1015,0)),$AH$22:$AH$25,0)),ISERROR(MATCH($E468,$AH$26:$AH$31,0)),ISERROR(MATCH($E468,$AH$22:$AH$25,0)))))</f>
        <v>0</v>
      </c>
      <c r="Y468" s="48" t="b">
        <f t="shared" si="30"/>
        <v>0</v>
      </c>
    </row>
    <row r="469" spans="2:25" ht="15.95" customHeight="1" x14ac:dyDescent="0.2">
      <c r="B469" s="255"/>
      <c r="C469" s="53"/>
      <c r="D469" s="86"/>
      <c r="E469" s="42" t="str">
        <f>IF(COUNTBLANK($V469),"",IF($U469&lt;&gt;"","Ingresar Categoria!",IFERROR(INDEX(Activos!$C$6:$C$1015,MATCH($V469,Activos!$U$6:$U$1015,0)),IFERROR(INDEX($E$5:$E468,MATCH($V469,$U$5:$U468,0)),""))))</f>
        <v/>
      </c>
      <c r="F469" s="52"/>
      <c r="G469" s="51"/>
      <c r="H469" s="44"/>
      <c r="I469" s="53"/>
      <c r="J469" s="46"/>
      <c r="K469" s="46"/>
      <c r="L469" s="54"/>
      <c r="M469" s="54"/>
      <c r="N469" s="306" t="str">
        <f>IF(COUNTBLANK($V469),"",IFERROR(INDEX(Activos!$E$6:$E$1015,MATCH($V469,Activos!$U$6:$U$1015,0)),IFERROR(INDEX($N$5:$N468,MATCH($V469,$U$5:$U468,0)),"")))</f>
        <v/>
      </c>
      <c r="O469" s="256"/>
      <c r="P469" s="250"/>
      <c r="Q469" s="55">
        <v>0</v>
      </c>
      <c r="R469" s="48" t="b">
        <f>IF(COUNTBLANK($V469),FALSE,OR(IFERROR(MATCH(INDEX(Activos!$C$6:$C$1015,MATCH($V469,Activos!$U$6:$U$1015,0)),$AH$22:$AH$25,0),FALSE),IFERROR(MATCH(INDEX($E$5:$E468,MATCH($V469,$V$5:$V468,0)),$AH$22:$AH$25,0),FALSE)))</f>
        <v>0</v>
      </c>
      <c r="S469" s="48" t="b">
        <f>OR(IFERROR(MATCH($V469,Activos!$U$6:$U$1015,0),FALSE),IFERROR(MATCH($V469,$V$5:$V468,0),FALSE))</f>
        <v>1</v>
      </c>
      <c r="T469" s="48" t="str">
        <f t="shared" si="28"/>
        <v/>
      </c>
      <c r="U469" s="48" t="str">
        <f>IF(AND(ISERROR(MATCH($V469,Activos!$U$6:$U$1015,0)),ISERROR(MATCH($V469,$U$5:$U468,0))),$V469,"")</f>
        <v/>
      </c>
      <c r="V469" s="48" t="str">
        <f t="shared" si="29"/>
        <v/>
      </c>
      <c r="W469" s="48" t="b">
        <f>IF(OR(COUNTBLANK($E469),COUNTBLANK($V469)),FALSE,IF(ISERROR(MATCH($V469,Activos!$U$6:$U$1015,0)),FALSE,IF(ISERROR(MATCH(INDEX(Activos!$C$6:$C$1015,MATCH($V469,Activos!$U$6:$U$1015,0)),$AH$22:$AH$25,0)),ISERROR(MATCH($E469,$AH$26:$AH$31,0)),ISERROR(MATCH($E469,$AH$22:$AH$25,0)))))</f>
        <v>0</v>
      </c>
      <c r="X469" s="48" t="b">
        <f>IF(OR(COUNTBLANK($E469),COUNTBLANK($V469)),FALSE,IF(ISERROR(MATCH($V469,V$5:$V468,0)),FALSE,IF(ISERROR(MATCH(INDEX($E$6:$E$1015,MATCH($V469,$V$6:$V$1015,0)),$AH$22:$AH$25,0)),ISERROR(MATCH($E469,$AH$26:$AH$31,0)),ISERROR(MATCH($E469,$AH$22:$AH$25,0)))))</f>
        <v>0</v>
      </c>
      <c r="Y469" s="48" t="b">
        <f t="shared" si="30"/>
        <v>0</v>
      </c>
    </row>
    <row r="470" spans="2:25" ht="15.95" customHeight="1" x14ac:dyDescent="0.2">
      <c r="B470" s="255"/>
      <c r="C470" s="53"/>
      <c r="D470" s="86"/>
      <c r="E470" s="42" t="str">
        <f>IF(COUNTBLANK($V470),"",IF($U470&lt;&gt;"","Ingresar Categoria!",IFERROR(INDEX(Activos!$C$6:$C$1015,MATCH($V470,Activos!$U$6:$U$1015,0)),IFERROR(INDEX($E$5:$E469,MATCH($V470,$U$5:$U469,0)),""))))</f>
        <v/>
      </c>
      <c r="F470" s="52"/>
      <c r="G470" s="51"/>
      <c r="H470" s="44"/>
      <c r="I470" s="53"/>
      <c r="J470" s="46"/>
      <c r="K470" s="46"/>
      <c r="L470" s="54"/>
      <c r="M470" s="54"/>
      <c r="N470" s="306" t="str">
        <f>IF(COUNTBLANK($V470),"",IFERROR(INDEX(Activos!$E$6:$E$1015,MATCH($V470,Activos!$U$6:$U$1015,0)),IFERROR(INDEX($N$5:$N469,MATCH($V470,$U$5:$U469,0)),"")))</f>
        <v/>
      </c>
      <c r="O470" s="256"/>
      <c r="P470" s="250"/>
      <c r="Q470" s="55">
        <v>0</v>
      </c>
      <c r="R470" s="48" t="b">
        <f>IF(COUNTBLANK($V470),FALSE,OR(IFERROR(MATCH(INDEX(Activos!$C$6:$C$1015,MATCH($V470,Activos!$U$6:$U$1015,0)),$AH$22:$AH$25,0),FALSE),IFERROR(MATCH(INDEX($E$5:$E469,MATCH($V470,$V$5:$V469,0)),$AH$22:$AH$25,0),FALSE)))</f>
        <v>0</v>
      </c>
      <c r="S470" s="48" t="b">
        <f>OR(IFERROR(MATCH($V470,Activos!$U$6:$U$1015,0),FALSE),IFERROR(MATCH($V470,$V$5:$V469,0),FALSE))</f>
        <v>1</v>
      </c>
      <c r="T470" s="48" t="str">
        <f t="shared" si="28"/>
        <v/>
      </c>
      <c r="U470" s="48" t="str">
        <f>IF(AND(ISERROR(MATCH($V470,Activos!$U$6:$U$1015,0)),ISERROR(MATCH($V470,$U$5:$U469,0))),$V470,"")</f>
        <v/>
      </c>
      <c r="V470" s="48" t="str">
        <f t="shared" si="29"/>
        <v/>
      </c>
      <c r="W470" s="48" t="b">
        <f>IF(OR(COUNTBLANK($E470),COUNTBLANK($V470)),FALSE,IF(ISERROR(MATCH($V470,Activos!$U$6:$U$1015,0)),FALSE,IF(ISERROR(MATCH(INDEX(Activos!$C$6:$C$1015,MATCH($V470,Activos!$U$6:$U$1015,0)),$AH$22:$AH$25,0)),ISERROR(MATCH($E470,$AH$26:$AH$31,0)),ISERROR(MATCH($E470,$AH$22:$AH$25,0)))))</f>
        <v>0</v>
      </c>
      <c r="X470" s="48" t="b">
        <f>IF(OR(COUNTBLANK($E470),COUNTBLANK($V470)),FALSE,IF(ISERROR(MATCH($V470,V$5:$V469,0)),FALSE,IF(ISERROR(MATCH(INDEX($E$6:$E$1015,MATCH($V470,$V$6:$V$1015,0)),$AH$22:$AH$25,0)),ISERROR(MATCH($E470,$AH$26:$AH$31,0)),ISERROR(MATCH($E470,$AH$22:$AH$25,0)))))</f>
        <v>0</v>
      </c>
      <c r="Y470" s="48" t="b">
        <f t="shared" si="30"/>
        <v>0</v>
      </c>
    </row>
    <row r="471" spans="2:25" ht="15.95" customHeight="1" x14ac:dyDescent="0.2">
      <c r="B471" s="255"/>
      <c r="C471" s="53"/>
      <c r="D471" s="86"/>
      <c r="E471" s="42" t="str">
        <f>IF(COUNTBLANK($V471),"",IF($U471&lt;&gt;"","Ingresar Categoria!",IFERROR(INDEX(Activos!$C$6:$C$1015,MATCH($V471,Activos!$U$6:$U$1015,0)),IFERROR(INDEX($E$5:$E470,MATCH($V471,$U$5:$U470,0)),""))))</f>
        <v/>
      </c>
      <c r="F471" s="52"/>
      <c r="G471" s="51"/>
      <c r="H471" s="44"/>
      <c r="I471" s="53"/>
      <c r="J471" s="46"/>
      <c r="K471" s="46"/>
      <c r="L471" s="54"/>
      <c r="M471" s="54"/>
      <c r="N471" s="306" t="str">
        <f>IF(COUNTBLANK($V471),"",IFERROR(INDEX(Activos!$E$6:$E$1015,MATCH($V471,Activos!$U$6:$U$1015,0)),IFERROR(INDEX($N$5:$N470,MATCH($V471,$U$5:$U470,0)),"")))</f>
        <v/>
      </c>
      <c r="O471" s="256"/>
      <c r="P471" s="250"/>
      <c r="Q471" s="55">
        <v>0</v>
      </c>
      <c r="R471" s="48" t="b">
        <f>IF(COUNTBLANK($V471),FALSE,OR(IFERROR(MATCH(INDEX(Activos!$C$6:$C$1015,MATCH($V471,Activos!$U$6:$U$1015,0)),$AH$22:$AH$25,0),FALSE),IFERROR(MATCH(INDEX($E$5:$E470,MATCH($V471,$V$5:$V470,0)),$AH$22:$AH$25,0),FALSE)))</f>
        <v>0</v>
      </c>
      <c r="S471" s="48" t="b">
        <f>OR(IFERROR(MATCH($V471,Activos!$U$6:$U$1015,0),FALSE),IFERROR(MATCH($V471,$V$5:$V470,0),FALSE))</f>
        <v>1</v>
      </c>
      <c r="T471" s="48" t="str">
        <f t="shared" si="28"/>
        <v/>
      </c>
      <c r="U471" s="48" t="str">
        <f>IF(AND(ISERROR(MATCH($V471,Activos!$U$6:$U$1015,0)),ISERROR(MATCH($V471,$U$5:$U470,0))),$V471,"")</f>
        <v/>
      </c>
      <c r="V471" s="48" t="str">
        <f t="shared" si="29"/>
        <v/>
      </c>
      <c r="W471" s="48" t="b">
        <f>IF(OR(COUNTBLANK($E471),COUNTBLANK($V471)),FALSE,IF(ISERROR(MATCH($V471,Activos!$U$6:$U$1015,0)),FALSE,IF(ISERROR(MATCH(INDEX(Activos!$C$6:$C$1015,MATCH($V471,Activos!$U$6:$U$1015,0)),$AH$22:$AH$25,0)),ISERROR(MATCH($E471,$AH$26:$AH$31,0)),ISERROR(MATCH($E471,$AH$22:$AH$25,0)))))</f>
        <v>0</v>
      </c>
      <c r="X471" s="48" t="b">
        <f>IF(OR(COUNTBLANK($E471),COUNTBLANK($V471)),FALSE,IF(ISERROR(MATCH($V471,V$5:$V470,0)),FALSE,IF(ISERROR(MATCH(INDEX($E$6:$E$1015,MATCH($V471,$V$6:$V$1015,0)),$AH$22:$AH$25,0)),ISERROR(MATCH($E471,$AH$26:$AH$31,0)),ISERROR(MATCH($E471,$AH$22:$AH$25,0)))))</f>
        <v>0</v>
      </c>
      <c r="Y471" s="48" t="b">
        <f t="shared" si="30"/>
        <v>0</v>
      </c>
    </row>
    <row r="472" spans="2:25" ht="15.95" customHeight="1" x14ac:dyDescent="0.2">
      <c r="B472" s="255"/>
      <c r="C472" s="53"/>
      <c r="D472" s="86"/>
      <c r="E472" s="42" t="str">
        <f>IF(COUNTBLANK($V472),"",IF($U472&lt;&gt;"","Ingresar Categoria!",IFERROR(INDEX(Activos!$C$6:$C$1015,MATCH($V472,Activos!$U$6:$U$1015,0)),IFERROR(INDEX($E$5:$E471,MATCH($V472,$U$5:$U471,0)),""))))</f>
        <v/>
      </c>
      <c r="F472" s="52"/>
      <c r="G472" s="51"/>
      <c r="H472" s="44"/>
      <c r="I472" s="53"/>
      <c r="J472" s="46"/>
      <c r="K472" s="46"/>
      <c r="L472" s="54"/>
      <c r="M472" s="54"/>
      <c r="N472" s="306" t="str">
        <f>IF(COUNTBLANK($V472),"",IFERROR(INDEX(Activos!$E$6:$E$1015,MATCH($V472,Activos!$U$6:$U$1015,0)),IFERROR(INDEX($N$5:$N471,MATCH($V472,$U$5:$U471,0)),"")))</f>
        <v/>
      </c>
      <c r="O472" s="256"/>
      <c r="P472" s="250"/>
      <c r="Q472" s="55">
        <v>0</v>
      </c>
      <c r="R472" s="48" t="b">
        <f>IF(COUNTBLANK($V472),FALSE,OR(IFERROR(MATCH(INDEX(Activos!$C$6:$C$1015,MATCH($V472,Activos!$U$6:$U$1015,0)),$AH$22:$AH$25,0),FALSE),IFERROR(MATCH(INDEX($E$5:$E471,MATCH($V472,$V$5:$V471,0)),$AH$22:$AH$25,0),FALSE)))</f>
        <v>0</v>
      </c>
      <c r="S472" s="48" t="b">
        <f>OR(IFERROR(MATCH($V472,Activos!$U$6:$U$1015,0),FALSE),IFERROR(MATCH($V472,$V$5:$V471,0),FALSE))</f>
        <v>1</v>
      </c>
      <c r="T472" s="48" t="str">
        <f t="shared" si="28"/>
        <v/>
      </c>
      <c r="U472" s="48" t="str">
        <f>IF(AND(ISERROR(MATCH($V472,Activos!$U$6:$U$1015,0)),ISERROR(MATCH($V472,$U$5:$U471,0))),$V472,"")</f>
        <v/>
      </c>
      <c r="V472" s="48" t="str">
        <f t="shared" si="29"/>
        <v/>
      </c>
      <c r="W472" s="48" t="b">
        <f>IF(OR(COUNTBLANK($E472),COUNTBLANK($V472)),FALSE,IF(ISERROR(MATCH($V472,Activos!$U$6:$U$1015,0)),FALSE,IF(ISERROR(MATCH(INDEX(Activos!$C$6:$C$1015,MATCH($V472,Activos!$U$6:$U$1015,0)),$AH$22:$AH$25,0)),ISERROR(MATCH($E472,$AH$26:$AH$31,0)),ISERROR(MATCH($E472,$AH$22:$AH$25,0)))))</f>
        <v>0</v>
      </c>
      <c r="X472" s="48" t="b">
        <f>IF(OR(COUNTBLANK($E472),COUNTBLANK($V472)),FALSE,IF(ISERROR(MATCH($V472,V$5:$V471,0)),FALSE,IF(ISERROR(MATCH(INDEX($E$6:$E$1015,MATCH($V472,$V$6:$V$1015,0)),$AH$22:$AH$25,0)),ISERROR(MATCH($E472,$AH$26:$AH$31,0)),ISERROR(MATCH($E472,$AH$22:$AH$25,0)))))</f>
        <v>0</v>
      </c>
      <c r="Y472" s="48" t="b">
        <f t="shared" si="30"/>
        <v>0</v>
      </c>
    </row>
    <row r="473" spans="2:25" ht="15.95" customHeight="1" x14ac:dyDescent="0.2">
      <c r="B473" s="255"/>
      <c r="C473" s="53"/>
      <c r="D473" s="86"/>
      <c r="E473" s="42" t="str">
        <f>IF(COUNTBLANK($V473),"",IF($U473&lt;&gt;"","Ingresar Categoria!",IFERROR(INDEX(Activos!$C$6:$C$1015,MATCH($V473,Activos!$U$6:$U$1015,0)),IFERROR(INDEX($E$5:$E472,MATCH($V473,$U$5:$U472,0)),""))))</f>
        <v/>
      </c>
      <c r="F473" s="52"/>
      <c r="G473" s="51"/>
      <c r="H473" s="44"/>
      <c r="I473" s="53"/>
      <c r="J473" s="46"/>
      <c r="K473" s="46"/>
      <c r="L473" s="54"/>
      <c r="M473" s="54"/>
      <c r="N473" s="306" t="str">
        <f>IF(COUNTBLANK($V473),"",IFERROR(INDEX(Activos!$E$6:$E$1015,MATCH($V473,Activos!$U$6:$U$1015,0)),IFERROR(INDEX($N$5:$N472,MATCH($V473,$U$5:$U472,0)),"")))</f>
        <v/>
      </c>
      <c r="O473" s="256"/>
      <c r="P473" s="250"/>
      <c r="Q473" s="55">
        <v>0</v>
      </c>
      <c r="R473" s="48" t="b">
        <f>IF(COUNTBLANK($V473),FALSE,OR(IFERROR(MATCH(INDEX(Activos!$C$6:$C$1015,MATCH($V473,Activos!$U$6:$U$1015,0)),$AH$22:$AH$25,0),FALSE),IFERROR(MATCH(INDEX($E$5:$E472,MATCH($V473,$V$5:$V472,0)),$AH$22:$AH$25,0),FALSE)))</f>
        <v>0</v>
      </c>
      <c r="S473" s="48" t="b">
        <f>OR(IFERROR(MATCH($V473,Activos!$U$6:$U$1015,0),FALSE),IFERROR(MATCH($V473,$V$5:$V472,0),FALSE))</f>
        <v>1</v>
      </c>
      <c r="T473" s="48" t="str">
        <f t="shared" si="28"/>
        <v/>
      </c>
      <c r="U473" s="48" t="str">
        <f>IF(AND(ISERROR(MATCH($V473,Activos!$U$6:$U$1015,0)),ISERROR(MATCH($V473,$U$5:$U472,0))),$V473,"")</f>
        <v/>
      </c>
      <c r="V473" s="48" t="str">
        <f t="shared" si="29"/>
        <v/>
      </c>
      <c r="W473" s="48" t="b">
        <f>IF(OR(COUNTBLANK($E473),COUNTBLANK($V473)),FALSE,IF(ISERROR(MATCH($V473,Activos!$U$6:$U$1015,0)),FALSE,IF(ISERROR(MATCH(INDEX(Activos!$C$6:$C$1015,MATCH($V473,Activos!$U$6:$U$1015,0)),$AH$22:$AH$25,0)),ISERROR(MATCH($E473,$AH$26:$AH$31,0)),ISERROR(MATCH($E473,$AH$22:$AH$25,0)))))</f>
        <v>0</v>
      </c>
      <c r="X473" s="48" t="b">
        <f>IF(OR(COUNTBLANK($E473),COUNTBLANK($V473)),FALSE,IF(ISERROR(MATCH($V473,V$5:$V472,0)),FALSE,IF(ISERROR(MATCH(INDEX($E$6:$E$1015,MATCH($V473,$V$6:$V$1015,0)),$AH$22:$AH$25,0)),ISERROR(MATCH($E473,$AH$26:$AH$31,0)),ISERROR(MATCH($E473,$AH$22:$AH$25,0)))))</f>
        <v>0</v>
      </c>
      <c r="Y473" s="48" t="b">
        <f t="shared" si="30"/>
        <v>0</v>
      </c>
    </row>
    <row r="474" spans="2:25" ht="15.95" customHeight="1" x14ac:dyDescent="0.2">
      <c r="B474" s="255"/>
      <c r="C474" s="53"/>
      <c r="D474" s="86"/>
      <c r="E474" s="42" t="str">
        <f>IF(COUNTBLANK($V474),"",IF($U474&lt;&gt;"","Ingresar Categoria!",IFERROR(INDEX(Activos!$C$6:$C$1015,MATCH($V474,Activos!$U$6:$U$1015,0)),IFERROR(INDEX($E$5:$E473,MATCH($V474,$U$5:$U473,0)),""))))</f>
        <v/>
      </c>
      <c r="F474" s="52"/>
      <c r="G474" s="51"/>
      <c r="H474" s="44"/>
      <c r="I474" s="53"/>
      <c r="J474" s="46"/>
      <c r="K474" s="46"/>
      <c r="L474" s="54"/>
      <c r="M474" s="54"/>
      <c r="N474" s="306" t="str">
        <f>IF(COUNTBLANK($V474),"",IFERROR(INDEX(Activos!$E$6:$E$1015,MATCH($V474,Activos!$U$6:$U$1015,0)),IFERROR(INDEX($N$5:$N473,MATCH($V474,$U$5:$U473,0)),"")))</f>
        <v/>
      </c>
      <c r="O474" s="256"/>
      <c r="P474" s="250"/>
      <c r="Q474" s="55">
        <v>0</v>
      </c>
      <c r="R474" s="48" t="b">
        <f>IF(COUNTBLANK($V474),FALSE,OR(IFERROR(MATCH(INDEX(Activos!$C$6:$C$1015,MATCH($V474,Activos!$U$6:$U$1015,0)),$AH$22:$AH$25,0),FALSE),IFERROR(MATCH(INDEX($E$5:$E473,MATCH($V474,$V$5:$V473,0)),$AH$22:$AH$25,0),FALSE)))</f>
        <v>0</v>
      </c>
      <c r="S474" s="48" t="b">
        <f>OR(IFERROR(MATCH($V474,Activos!$U$6:$U$1015,0),FALSE),IFERROR(MATCH($V474,$V$5:$V473,0),FALSE))</f>
        <v>1</v>
      </c>
      <c r="T474" s="48" t="str">
        <f t="shared" si="28"/>
        <v/>
      </c>
      <c r="U474" s="48" t="str">
        <f>IF(AND(ISERROR(MATCH($V474,Activos!$U$6:$U$1015,0)),ISERROR(MATCH($V474,$U$5:$U473,0))),$V474,"")</f>
        <v/>
      </c>
      <c r="V474" s="48" t="str">
        <f t="shared" si="29"/>
        <v/>
      </c>
      <c r="W474" s="48" t="b">
        <f>IF(OR(COUNTBLANK($E474),COUNTBLANK($V474)),FALSE,IF(ISERROR(MATCH($V474,Activos!$U$6:$U$1015,0)),FALSE,IF(ISERROR(MATCH(INDEX(Activos!$C$6:$C$1015,MATCH($V474,Activos!$U$6:$U$1015,0)),$AH$22:$AH$25,0)),ISERROR(MATCH($E474,$AH$26:$AH$31,0)),ISERROR(MATCH($E474,$AH$22:$AH$25,0)))))</f>
        <v>0</v>
      </c>
      <c r="X474" s="48" t="b">
        <f>IF(OR(COUNTBLANK($E474),COUNTBLANK($V474)),FALSE,IF(ISERROR(MATCH($V474,V$5:$V473,0)),FALSE,IF(ISERROR(MATCH(INDEX($E$6:$E$1015,MATCH($V474,$V$6:$V$1015,0)),$AH$22:$AH$25,0)),ISERROR(MATCH($E474,$AH$26:$AH$31,0)),ISERROR(MATCH($E474,$AH$22:$AH$25,0)))))</f>
        <v>0</v>
      </c>
      <c r="Y474" s="48" t="b">
        <f t="shared" si="30"/>
        <v>0</v>
      </c>
    </row>
    <row r="475" spans="2:25" ht="15.95" customHeight="1" x14ac:dyDescent="0.2">
      <c r="B475" s="255"/>
      <c r="C475" s="53"/>
      <c r="D475" s="86"/>
      <c r="E475" s="42" t="str">
        <f>IF(COUNTBLANK($V475),"",IF($U475&lt;&gt;"","Ingresar Categoria!",IFERROR(INDEX(Activos!$C$6:$C$1015,MATCH($V475,Activos!$U$6:$U$1015,0)),IFERROR(INDEX($E$5:$E474,MATCH($V475,$U$5:$U474,0)),""))))</f>
        <v/>
      </c>
      <c r="F475" s="52"/>
      <c r="G475" s="51"/>
      <c r="H475" s="44"/>
      <c r="I475" s="53"/>
      <c r="J475" s="46"/>
      <c r="K475" s="46"/>
      <c r="L475" s="54"/>
      <c r="M475" s="54"/>
      <c r="N475" s="306" t="str">
        <f>IF(COUNTBLANK($V475),"",IFERROR(INDEX(Activos!$E$6:$E$1015,MATCH($V475,Activos!$U$6:$U$1015,0)),IFERROR(INDEX($N$5:$N474,MATCH($V475,$U$5:$U474,0)),"")))</f>
        <v/>
      </c>
      <c r="O475" s="256"/>
      <c r="P475" s="250"/>
      <c r="Q475" s="55">
        <v>0</v>
      </c>
      <c r="R475" s="48" t="b">
        <f>IF(COUNTBLANK($V475),FALSE,OR(IFERROR(MATCH(INDEX(Activos!$C$6:$C$1015,MATCH($V475,Activos!$U$6:$U$1015,0)),$AH$22:$AH$25,0),FALSE),IFERROR(MATCH(INDEX($E$5:$E474,MATCH($V475,$V$5:$V474,0)),$AH$22:$AH$25,0),FALSE)))</f>
        <v>0</v>
      </c>
      <c r="S475" s="48" t="b">
        <f>OR(IFERROR(MATCH($V475,Activos!$U$6:$U$1015,0),FALSE),IFERROR(MATCH($V475,$V$5:$V474,0),FALSE))</f>
        <v>1</v>
      </c>
      <c r="T475" s="48" t="str">
        <f t="shared" si="28"/>
        <v/>
      </c>
      <c r="U475" s="48" t="str">
        <f>IF(AND(ISERROR(MATCH($V475,Activos!$U$6:$U$1015,0)),ISERROR(MATCH($V475,$U$5:$U474,0))),$V475,"")</f>
        <v/>
      </c>
      <c r="V475" s="48" t="str">
        <f t="shared" si="29"/>
        <v/>
      </c>
      <c r="W475" s="48" t="b">
        <f>IF(OR(COUNTBLANK($E475),COUNTBLANK($V475)),FALSE,IF(ISERROR(MATCH($V475,Activos!$U$6:$U$1015,0)),FALSE,IF(ISERROR(MATCH(INDEX(Activos!$C$6:$C$1015,MATCH($V475,Activos!$U$6:$U$1015,0)),$AH$22:$AH$25,0)),ISERROR(MATCH($E475,$AH$26:$AH$31,0)),ISERROR(MATCH($E475,$AH$22:$AH$25,0)))))</f>
        <v>0</v>
      </c>
      <c r="X475" s="48" t="b">
        <f>IF(OR(COUNTBLANK($E475),COUNTBLANK($V475)),FALSE,IF(ISERROR(MATCH($V475,V$5:$V474,0)),FALSE,IF(ISERROR(MATCH(INDEX($E$6:$E$1015,MATCH($V475,$V$6:$V$1015,0)),$AH$22:$AH$25,0)),ISERROR(MATCH($E475,$AH$26:$AH$31,0)),ISERROR(MATCH($E475,$AH$22:$AH$25,0)))))</f>
        <v>0</v>
      </c>
      <c r="Y475" s="48" t="b">
        <f t="shared" si="30"/>
        <v>0</v>
      </c>
    </row>
    <row r="476" spans="2:25" ht="15.95" customHeight="1" x14ac:dyDescent="0.2">
      <c r="B476" s="255"/>
      <c r="C476" s="53"/>
      <c r="D476" s="86"/>
      <c r="E476" s="42" t="str">
        <f>IF(COUNTBLANK($V476),"",IF($U476&lt;&gt;"","Ingresar Categoria!",IFERROR(INDEX(Activos!$C$6:$C$1015,MATCH($V476,Activos!$U$6:$U$1015,0)),IFERROR(INDEX($E$5:$E475,MATCH($V476,$U$5:$U475,0)),""))))</f>
        <v/>
      </c>
      <c r="F476" s="52"/>
      <c r="G476" s="51"/>
      <c r="H476" s="44"/>
      <c r="I476" s="53"/>
      <c r="J476" s="46"/>
      <c r="K476" s="46"/>
      <c r="L476" s="54"/>
      <c r="M476" s="54"/>
      <c r="N476" s="306" t="str">
        <f>IF(COUNTBLANK($V476),"",IFERROR(INDEX(Activos!$E$6:$E$1015,MATCH($V476,Activos!$U$6:$U$1015,0)),IFERROR(INDEX($N$5:$N475,MATCH($V476,$U$5:$U475,0)),"")))</f>
        <v/>
      </c>
      <c r="O476" s="256"/>
      <c r="P476" s="250"/>
      <c r="Q476" s="55">
        <v>0</v>
      </c>
      <c r="R476" s="48" t="b">
        <f>IF(COUNTBLANK($V476),FALSE,OR(IFERROR(MATCH(INDEX(Activos!$C$6:$C$1015,MATCH($V476,Activos!$U$6:$U$1015,0)),$AH$22:$AH$25,0),FALSE),IFERROR(MATCH(INDEX($E$5:$E475,MATCH($V476,$V$5:$V475,0)),$AH$22:$AH$25,0),FALSE)))</f>
        <v>0</v>
      </c>
      <c r="S476" s="48" t="b">
        <f>OR(IFERROR(MATCH($V476,Activos!$U$6:$U$1015,0),FALSE),IFERROR(MATCH($V476,$V$5:$V475,0),FALSE))</f>
        <v>1</v>
      </c>
      <c r="T476" s="48" t="str">
        <f t="shared" si="28"/>
        <v/>
      </c>
      <c r="U476" s="48" t="str">
        <f>IF(AND(ISERROR(MATCH($V476,Activos!$U$6:$U$1015,0)),ISERROR(MATCH($V476,$U$5:$U475,0))),$V476,"")</f>
        <v/>
      </c>
      <c r="V476" s="48" t="str">
        <f t="shared" si="29"/>
        <v/>
      </c>
      <c r="W476" s="48" t="b">
        <f>IF(OR(COUNTBLANK($E476),COUNTBLANK($V476)),FALSE,IF(ISERROR(MATCH($V476,Activos!$U$6:$U$1015,0)),FALSE,IF(ISERROR(MATCH(INDEX(Activos!$C$6:$C$1015,MATCH($V476,Activos!$U$6:$U$1015,0)),$AH$22:$AH$25,0)),ISERROR(MATCH($E476,$AH$26:$AH$31,0)),ISERROR(MATCH($E476,$AH$22:$AH$25,0)))))</f>
        <v>0</v>
      </c>
      <c r="X476" s="48" t="b">
        <f>IF(OR(COUNTBLANK($E476),COUNTBLANK($V476)),FALSE,IF(ISERROR(MATCH($V476,V$5:$V475,0)),FALSE,IF(ISERROR(MATCH(INDEX($E$6:$E$1015,MATCH($V476,$V$6:$V$1015,0)),$AH$22:$AH$25,0)),ISERROR(MATCH($E476,$AH$26:$AH$31,0)),ISERROR(MATCH($E476,$AH$22:$AH$25,0)))))</f>
        <v>0</v>
      </c>
      <c r="Y476" s="48" t="b">
        <f t="shared" si="30"/>
        <v>0</v>
      </c>
    </row>
    <row r="477" spans="2:25" ht="15.95" customHeight="1" x14ac:dyDescent="0.2">
      <c r="B477" s="255"/>
      <c r="C477" s="53"/>
      <c r="D477" s="86"/>
      <c r="E477" s="42" t="str">
        <f>IF(COUNTBLANK($V477),"",IF($U477&lt;&gt;"","Ingresar Categoria!",IFERROR(INDEX(Activos!$C$6:$C$1015,MATCH($V477,Activos!$U$6:$U$1015,0)),IFERROR(INDEX($E$5:$E476,MATCH($V477,$U$5:$U476,0)),""))))</f>
        <v/>
      </c>
      <c r="F477" s="52"/>
      <c r="G477" s="51"/>
      <c r="H477" s="44"/>
      <c r="I477" s="53"/>
      <c r="J477" s="46"/>
      <c r="K477" s="46"/>
      <c r="L477" s="54"/>
      <c r="M477" s="54"/>
      <c r="N477" s="306" t="str">
        <f>IF(COUNTBLANK($V477),"",IFERROR(INDEX(Activos!$E$6:$E$1015,MATCH($V477,Activos!$U$6:$U$1015,0)),IFERROR(INDEX($N$5:$N476,MATCH($V477,$U$5:$U476,0)),"")))</f>
        <v/>
      </c>
      <c r="O477" s="256"/>
      <c r="P477" s="250"/>
      <c r="Q477" s="55">
        <v>0</v>
      </c>
      <c r="R477" s="48" t="b">
        <f>IF(COUNTBLANK($V477),FALSE,OR(IFERROR(MATCH(INDEX(Activos!$C$6:$C$1015,MATCH($V477,Activos!$U$6:$U$1015,0)),$AH$22:$AH$25,0),FALSE),IFERROR(MATCH(INDEX($E$5:$E476,MATCH($V477,$V$5:$V476,0)),$AH$22:$AH$25,0),FALSE)))</f>
        <v>0</v>
      </c>
      <c r="S477" s="48" t="b">
        <f>OR(IFERROR(MATCH($V477,Activos!$U$6:$U$1015,0),FALSE),IFERROR(MATCH($V477,$V$5:$V476,0),FALSE))</f>
        <v>1</v>
      </c>
      <c r="T477" s="48" t="str">
        <f t="shared" si="28"/>
        <v/>
      </c>
      <c r="U477" s="48" t="str">
        <f>IF(AND(ISERROR(MATCH($V477,Activos!$U$6:$U$1015,0)),ISERROR(MATCH($V477,$U$5:$U476,0))),$V477,"")</f>
        <v/>
      </c>
      <c r="V477" s="48" t="str">
        <f t="shared" si="29"/>
        <v/>
      </c>
      <c r="W477" s="48" t="b">
        <f>IF(OR(COUNTBLANK($E477),COUNTBLANK($V477)),FALSE,IF(ISERROR(MATCH($V477,Activos!$U$6:$U$1015,0)),FALSE,IF(ISERROR(MATCH(INDEX(Activos!$C$6:$C$1015,MATCH($V477,Activos!$U$6:$U$1015,0)),$AH$22:$AH$25,0)),ISERROR(MATCH($E477,$AH$26:$AH$31,0)),ISERROR(MATCH($E477,$AH$22:$AH$25,0)))))</f>
        <v>0</v>
      </c>
      <c r="X477" s="48" t="b">
        <f>IF(OR(COUNTBLANK($E477),COUNTBLANK($V477)),FALSE,IF(ISERROR(MATCH($V477,V$5:$V476,0)),FALSE,IF(ISERROR(MATCH(INDEX($E$6:$E$1015,MATCH($V477,$V$6:$V$1015,0)),$AH$22:$AH$25,0)),ISERROR(MATCH($E477,$AH$26:$AH$31,0)),ISERROR(MATCH($E477,$AH$22:$AH$25,0)))))</f>
        <v>0</v>
      </c>
      <c r="Y477" s="48" t="b">
        <f t="shared" si="30"/>
        <v>0</v>
      </c>
    </row>
    <row r="478" spans="2:25" ht="15.95" customHeight="1" x14ac:dyDescent="0.2">
      <c r="B478" s="255"/>
      <c r="C478" s="53"/>
      <c r="D478" s="86"/>
      <c r="E478" s="42" t="str">
        <f>IF(COUNTBLANK($V478),"",IF($U478&lt;&gt;"","Ingresar Categoria!",IFERROR(INDEX(Activos!$C$6:$C$1015,MATCH($V478,Activos!$U$6:$U$1015,0)),IFERROR(INDEX($E$5:$E477,MATCH($V478,$U$5:$U477,0)),""))))</f>
        <v/>
      </c>
      <c r="F478" s="52"/>
      <c r="G478" s="51"/>
      <c r="H478" s="44"/>
      <c r="I478" s="53"/>
      <c r="J478" s="46"/>
      <c r="K478" s="46"/>
      <c r="L478" s="54"/>
      <c r="M478" s="54"/>
      <c r="N478" s="306" t="str">
        <f>IF(COUNTBLANK($V478),"",IFERROR(INDEX(Activos!$E$6:$E$1015,MATCH($V478,Activos!$U$6:$U$1015,0)),IFERROR(INDEX($N$5:$N477,MATCH($V478,$U$5:$U477,0)),"")))</f>
        <v/>
      </c>
      <c r="O478" s="256"/>
      <c r="P478" s="250"/>
      <c r="Q478" s="55">
        <v>0</v>
      </c>
      <c r="R478" s="48" t="b">
        <f>IF(COUNTBLANK($V478),FALSE,OR(IFERROR(MATCH(INDEX(Activos!$C$6:$C$1015,MATCH($V478,Activos!$U$6:$U$1015,0)),$AH$22:$AH$25,0),FALSE),IFERROR(MATCH(INDEX($E$5:$E477,MATCH($V478,$V$5:$V477,0)),$AH$22:$AH$25,0),FALSE)))</f>
        <v>0</v>
      </c>
      <c r="S478" s="48" t="b">
        <f>OR(IFERROR(MATCH($V478,Activos!$U$6:$U$1015,0),FALSE),IFERROR(MATCH($V478,$V$5:$V477,0),FALSE))</f>
        <v>1</v>
      </c>
      <c r="T478" s="48" t="str">
        <f t="shared" si="28"/>
        <v/>
      </c>
      <c r="U478" s="48" t="str">
        <f>IF(AND(ISERROR(MATCH($V478,Activos!$U$6:$U$1015,0)),ISERROR(MATCH($V478,$U$5:$U477,0))),$V478,"")</f>
        <v/>
      </c>
      <c r="V478" s="48" t="str">
        <f t="shared" si="29"/>
        <v/>
      </c>
      <c r="W478" s="48" t="b">
        <f>IF(OR(COUNTBLANK($E478),COUNTBLANK($V478)),FALSE,IF(ISERROR(MATCH($V478,Activos!$U$6:$U$1015,0)),FALSE,IF(ISERROR(MATCH(INDEX(Activos!$C$6:$C$1015,MATCH($V478,Activos!$U$6:$U$1015,0)),$AH$22:$AH$25,0)),ISERROR(MATCH($E478,$AH$26:$AH$31,0)),ISERROR(MATCH($E478,$AH$22:$AH$25,0)))))</f>
        <v>0</v>
      </c>
      <c r="X478" s="48" t="b">
        <f>IF(OR(COUNTBLANK($E478),COUNTBLANK($V478)),FALSE,IF(ISERROR(MATCH($V478,V$5:$V477,0)),FALSE,IF(ISERROR(MATCH(INDEX($E$6:$E$1015,MATCH($V478,$V$6:$V$1015,0)),$AH$22:$AH$25,0)),ISERROR(MATCH($E478,$AH$26:$AH$31,0)),ISERROR(MATCH($E478,$AH$22:$AH$25,0)))))</f>
        <v>0</v>
      </c>
      <c r="Y478" s="48" t="b">
        <f t="shared" si="30"/>
        <v>0</v>
      </c>
    </row>
    <row r="479" spans="2:25" ht="15.95" customHeight="1" x14ac:dyDescent="0.2">
      <c r="B479" s="255"/>
      <c r="C479" s="53"/>
      <c r="D479" s="86"/>
      <c r="E479" s="42" t="str">
        <f>IF(COUNTBLANK($V479),"",IF($U479&lt;&gt;"","Ingresar Categoria!",IFERROR(INDEX(Activos!$C$6:$C$1015,MATCH($V479,Activos!$U$6:$U$1015,0)),IFERROR(INDEX($E$5:$E478,MATCH($V479,$U$5:$U478,0)),""))))</f>
        <v/>
      </c>
      <c r="F479" s="52"/>
      <c r="G479" s="51"/>
      <c r="H479" s="44"/>
      <c r="I479" s="53"/>
      <c r="J479" s="46"/>
      <c r="K479" s="46"/>
      <c r="L479" s="54"/>
      <c r="M479" s="54"/>
      <c r="N479" s="306" t="str">
        <f>IF(COUNTBLANK($V479),"",IFERROR(INDEX(Activos!$E$6:$E$1015,MATCH($V479,Activos!$U$6:$U$1015,0)),IFERROR(INDEX($N$5:$N478,MATCH($V479,$U$5:$U478,0)),"")))</f>
        <v/>
      </c>
      <c r="O479" s="256"/>
      <c r="P479" s="250"/>
      <c r="Q479" s="55">
        <v>0</v>
      </c>
      <c r="R479" s="48" t="b">
        <f>IF(COUNTBLANK($V479),FALSE,OR(IFERROR(MATCH(INDEX(Activos!$C$6:$C$1015,MATCH($V479,Activos!$U$6:$U$1015,0)),$AH$22:$AH$25,0),FALSE),IFERROR(MATCH(INDEX($E$5:$E478,MATCH($V479,$V$5:$V478,0)),$AH$22:$AH$25,0),FALSE)))</f>
        <v>0</v>
      </c>
      <c r="S479" s="48" t="b">
        <f>OR(IFERROR(MATCH($V479,Activos!$U$6:$U$1015,0),FALSE),IFERROR(MATCH($V479,$V$5:$V478,0),FALSE))</f>
        <v>1</v>
      </c>
      <c r="T479" s="48" t="str">
        <f t="shared" si="28"/>
        <v/>
      </c>
      <c r="U479" s="48" t="str">
        <f>IF(AND(ISERROR(MATCH($V479,Activos!$U$6:$U$1015,0)),ISERROR(MATCH($V479,$U$5:$U478,0))),$V479,"")</f>
        <v/>
      </c>
      <c r="V479" s="48" t="str">
        <f t="shared" si="29"/>
        <v/>
      </c>
      <c r="W479" s="48" t="b">
        <f>IF(OR(COUNTBLANK($E479),COUNTBLANK($V479)),FALSE,IF(ISERROR(MATCH($V479,Activos!$U$6:$U$1015,0)),FALSE,IF(ISERROR(MATCH(INDEX(Activos!$C$6:$C$1015,MATCH($V479,Activos!$U$6:$U$1015,0)),$AH$22:$AH$25,0)),ISERROR(MATCH($E479,$AH$26:$AH$31,0)),ISERROR(MATCH($E479,$AH$22:$AH$25,0)))))</f>
        <v>0</v>
      </c>
      <c r="X479" s="48" t="b">
        <f>IF(OR(COUNTBLANK($E479),COUNTBLANK($V479)),FALSE,IF(ISERROR(MATCH($V479,V$5:$V478,0)),FALSE,IF(ISERROR(MATCH(INDEX($E$6:$E$1015,MATCH($V479,$V$6:$V$1015,0)),$AH$22:$AH$25,0)),ISERROR(MATCH($E479,$AH$26:$AH$31,0)),ISERROR(MATCH($E479,$AH$22:$AH$25,0)))))</f>
        <v>0</v>
      </c>
      <c r="Y479" s="48" t="b">
        <f t="shared" si="30"/>
        <v>0</v>
      </c>
    </row>
    <row r="480" spans="2:25" ht="15.95" customHeight="1" x14ac:dyDescent="0.2">
      <c r="B480" s="255"/>
      <c r="C480" s="53"/>
      <c r="D480" s="86"/>
      <c r="E480" s="42" t="str">
        <f>IF(COUNTBLANK($V480),"",IF($U480&lt;&gt;"","Ingresar Categoria!",IFERROR(INDEX(Activos!$C$6:$C$1015,MATCH($V480,Activos!$U$6:$U$1015,0)),IFERROR(INDEX($E$5:$E479,MATCH($V480,$U$5:$U479,0)),""))))</f>
        <v/>
      </c>
      <c r="F480" s="52"/>
      <c r="G480" s="51"/>
      <c r="H480" s="44"/>
      <c r="I480" s="53"/>
      <c r="J480" s="46"/>
      <c r="K480" s="46"/>
      <c r="L480" s="54"/>
      <c r="M480" s="54"/>
      <c r="N480" s="306" t="str">
        <f>IF(COUNTBLANK($V480),"",IFERROR(INDEX(Activos!$E$6:$E$1015,MATCH($V480,Activos!$U$6:$U$1015,0)),IFERROR(INDEX($N$5:$N479,MATCH($V480,$U$5:$U479,0)),"")))</f>
        <v/>
      </c>
      <c r="O480" s="256"/>
      <c r="P480" s="250"/>
      <c r="Q480" s="55">
        <v>0</v>
      </c>
      <c r="R480" s="48" t="b">
        <f>IF(COUNTBLANK($V480),FALSE,OR(IFERROR(MATCH(INDEX(Activos!$C$6:$C$1015,MATCH($V480,Activos!$U$6:$U$1015,0)),$AH$22:$AH$25,0),FALSE),IFERROR(MATCH(INDEX($E$5:$E479,MATCH($V480,$V$5:$V479,0)),$AH$22:$AH$25,0),FALSE)))</f>
        <v>0</v>
      </c>
      <c r="S480" s="48" t="b">
        <f>OR(IFERROR(MATCH($V480,Activos!$U$6:$U$1015,0),FALSE),IFERROR(MATCH($V480,$V$5:$V479,0),FALSE))</f>
        <v>1</v>
      </c>
      <c r="T480" s="48" t="str">
        <f t="shared" si="28"/>
        <v/>
      </c>
      <c r="U480" s="48" t="str">
        <f>IF(AND(ISERROR(MATCH($V480,Activos!$U$6:$U$1015,0)),ISERROR(MATCH($V480,$U$5:$U479,0))),$V480,"")</f>
        <v/>
      </c>
      <c r="V480" s="48" t="str">
        <f t="shared" si="29"/>
        <v/>
      </c>
      <c r="W480" s="48" t="b">
        <f>IF(OR(COUNTBLANK($E480),COUNTBLANK($V480)),FALSE,IF(ISERROR(MATCH($V480,Activos!$U$6:$U$1015,0)),FALSE,IF(ISERROR(MATCH(INDEX(Activos!$C$6:$C$1015,MATCH($V480,Activos!$U$6:$U$1015,0)),$AH$22:$AH$25,0)),ISERROR(MATCH($E480,$AH$26:$AH$31,0)),ISERROR(MATCH($E480,$AH$22:$AH$25,0)))))</f>
        <v>0</v>
      </c>
      <c r="X480" s="48" t="b">
        <f>IF(OR(COUNTBLANK($E480),COUNTBLANK($V480)),FALSE,IF(ISERROR(MATCH($V480,V$5:$V479,0)),FALSE,IF(ISERROR(MATCH(INDEX($E$6:$E$1015,MATCH($V480,$V$6:$V$1015,0)),$AH$22:$AH$25,0)),ISERROR(MATCH($E480,$AH$26:$AH$31,0)),ISERROR(MATCH($E480,$AH$22:$AH$25,0)))))</f>
        <v>0</v>
      </c>
      <c r="Y480" s="48" t="b">
        <f t="shared" si="30"/>
        <v>0</v>
      </c>
    </row>
    <row r="481" spans="2:25" ht="15.95" customHeight="1" x14ac:dyDescent="0.2">
      <c r="B481" s="255"/>
      <c r="C481" s="53"/>
      <c r="D481" s="86"/>
      <c r="E481" s="42" t="str">
        <f>IF(COUNTBLANK($V481),"",IF($U481&lt;&gt;"","Ingresar Categoria!",IFERROR(INDEX(Activos!$C$6:$C$1015,MATCH($V481,Activos!$U$6:$U$1015,0)),IFERROR(INDEX($E$5:$E480,MATCH($V481,$U$5:$U480,0)),""))))</f>
        <v/>
      </c>
      <c r="F481" s="52"/>
      <c r="G481" s="51"/>
      <c r="H481" s="44"/>
      <c r="I481" s="53"/>
      <c r="J481" s="46"/>
      <c r="K481" s="46"/>
      <c r="L481" s="54"/>
      <c r="M481" s="54"/>
      <c r="N481" s="306" t="str">
        <f>IF(COUNTBLANK($V481),"",IFERROR(INDEX(Activos!$E$6:$E$1015,MATCH($V481,Activos!$U$6:$U$1015,0)),IFERROR(INDEX($N$5:$N480,MATCH($V481,$U$5:$U480,0)),"")))</f>
        <v/>
      </c>
      <c r="O481" s="256"/>
      <c r="P481" s="250"/>
      <c r="Q481" s="55">
        <v>0</v>
      </c>
      <c r="R481" s="48" t="b">
        <f>IF(COUNTBLANK($V481),FALSE,OR(IFERROR(MATCH(INDEX(Activos!$C$6:$C$1015,MATCH($V481,Activos!$U$6:$U$1015,0)),$AH$22:$AH$25,0),FALSE),IFERROR(MATCH(INDEX($E$5:$E480,MATCH($V481,$V$5:$V480,0)),$AH$22:$AH$25,0),FALSE)))</f>
        <v>0</v>
      </c>
      <c r="S481" s="48" t="b">
        <f>OR(IFERROR(MATCH($V481,Activos!$U$6:$U$1015,0),FALSE),IFERROR(MATCH($V481,$V$5:$V480,0),FALSE))</f>
        <v>1</v>
      </c>
      <c r="T481" s="48" t="str">
        <f t="shared" si="28"/>
        <v/>
      </c>
      <c r="U481" s="48" t="str">
        <f>IF(AND(ISERROR(MATCH($V481,Activos!$U$6:$U$1015,0)),ISERROR(MATCH($V481,$U$5:$U480,0))),$V481,"")</f>
        <v/>
      </c>
      <c r="V481" s="48" t="str">
        <f t="shared" si="29"/>
        <v/>
      </c>
      <c r="W481" s="48" t="b">
        <f>IF(OR(COUNTBLANK($E481),COUNTBLANK($V481)),FALSE,IF(ISERROR(MATCH($V481,Activos!$U$6:$U$1015,0)),FALSE,IF(ISERROR(MATCH(INDEX(Activos!$C$6:$C$1015,MATCH($V481,Activos!$U$6:$U$1015,0)),$AH$22:$AH$25,0)),ISERROR(MATCH($E481,$AH$26:$AH$31,0)),ISERROR(MATCH($E481,$AH$22:$AH$25,0)))))</f>
        <v>0</v>
      </c>
      <c r="X481" s="48" t="b">
        <f>IF(OR(COUNTBLANK($E481),COUNTBLANK($V481)),FALSE,IF(ISERROR(MATCH($V481,V$5:$V480,0)),FALSE,IF(ISERROR(MATCH(INDEX($E$6:$E$1015,MATCH($V481,$V$6:$V$1015,0)),$AH$22:$AH$25,0)),ISERROR(MATCH($E481,$AH$26:$AH$31,0)),ISERROR(MATCH($E481,$AH$22:$AH$25,0)))))</f>
        <v>0</v>
      </c>
      <c r="Y481" s="48" t="b">
        <f t="shared" si="30"/>
        <v>0</v>
      </c>
    </row>
    <row r="482" spans="2:25" ht="15.95" customHeight="1" x14ac:dyDescent="0.2">
      <c r="B482" s="255"/>
      <c r="C482" s="53"/>
      <c r="D482" s="86"/>
      <c r="E482" s="42" t="str">
        <f>IF(COUNTBLANK($V482),"",IF($U482&lt;&gt;"","Ingresar Categoria!",IFERROR(INDEX(Activos!$C$6:$C$1015,MATCH($V482,Activos!$U$6:$U$1015,0)),IFERROR(INDEX($E$5:$E481,MATCH($V482,$U$5:$U481,0)),""))))</f>
        <v/>
      </c>
      <c r="F482" s="52"/>
      <c r="G482" s="51"/>
      <c r="H482" s="44"/>
      <c r="I482" s="53"/>
      <c r="J482" s="46"/>
      <c r="K482" s="46"/>
      <c r="L482" s="54"/>
      <c r="M482" s="54"/>
      <c r="N482" s="306" t="str">
        <f>IF(COUNTBLANK($V482),"",IFERROR(INDEX(Activos!$E$6:$E$1015,MATCH($V482,Activos!$U$6:$U$1015,0)),IFERROR(INDEX($N$5:$N481,MATCH($V482,$U$5:$U481,0)),"")))</f>
        <v/>
      </c>
      <c r="O482" s="256"/>
      <c r="P482" s="250"/>
      <c r="Q482" s="55">
        <v>0</v>
      </c>
      <c r="R482" s="48" t="b">
        <f>IF(COUNTBLANK($V482),FALSE,OR(IFERROR(MATCH(INDEX(Activos!$C$6:$C$1015,MATCH($V482,Activos!$U$6:$U$1015,0)),$AH$22:$AH$25,0),FALSE),IFERROR(MATCH(INDEX($E$5:$E481,MATCH($V482,$V$5:$V481,0)),$AH$22:$AH$25,0),FALSE)))</f>
        <v>0</v>
      </c>
      <c r="S482" s="48" t="b">
        <f>OR(IFERROR(MATCH($V482,Activos!$U$6:$U$1015,0),FALSE),IFERROR(MATCH($V482,$V$5:$V481,0),FALSE))</f>
        <v>1</v>
      </c>
      <c r="T482" s="48" t="str">
        <f t="shared" si="28"/>
        <v/>
      </c>
      <c r="U482" s="48" t="str">
        <f>IF(AND(ISERROR(MATCH($V482,Activos!$U$6:$U$1015,0)),ISERROR(MATCH($V482,$U$5:$U481,0))),$V482,"")</f>
        <v/>
      </c>
      <c r="V482" s="48" t="str">
        <f t="shared" si="29"/>
        <v/>
      </c>
      <c r="W482" s="48" t="b">
        <f>IF(OR(COUNTBLANK($E482),COUNTBLANK($V482)),FALSE,IF(ISERROR(MATCH($V482,Activos!$U$6:$U$1015,0)),FALSE,IF(ISERROR(MATCH(INDEX(Activos!$C$6:$C$1015,MATCH($V482,Activos!$U$6:$U$1015,0)),$AH$22:$AH$25,0)),ISERROR(MATCH($E482,$AH$26:$AH$31,0)),ISERROR(MATCH($E482,$AH$22:$AH$25,0)))))</f>
        <v>0</v>
      </c>
      <c r="X482" s="48" t="b">
        <f>IF(OR(COUNTBLANK($E482),COUNTBLANK($V482)),FALSE,IF(ISERROR(MATCH($V482,V$5:$V481,0)),FALSE,IF(ISERROR(MATCH(INDEX($E$6:$E$1015,MATCH($V482,$V$6:$V$1015,0)),$AH$22:$AH$25,0)),ISERROR(MATCH($E482,$AH$26:$AH$31,0)),ISERROR(MATCH($E482,$AH$22:$AH$25,0)))))</f>
        <v>0</v>
      </c>
      <c r="Y482" s="48" t="b">
        <f t="shared" si="30"/>
        <v>0</v>
      </c>
    </row>
    <row r="483" spans="2:25" ht="15.95" customHeight="1" x14ac:dyDescent="0.2">
      <c r="B483" s="255"/>
      <c r="C483" s="53"/>
      <c r="D483" s="86"/>
      <c r="E483" s="42" t="str">
        <f>IF(COUNTBLANK($V483),"",IF($U483&lt;&gt;"","Ingresar Categoria!",IFERROR(INDEX(Activos!$C$6:$C$1015,MATCH($V483,Activos!$U$6:$U$1015,0)),IFERROR(INDEX($E$5:$E482,MATCH($V483,$U$5:$U482,0)),""))))</f>
        <v/>
      </c>
      <c r="F483" s="52"/>
      <c r="G483" s="51"/>
      <c r="H483" s="44"/>
      <c r="I483" s="53"/>
      <c r="J483" s="46"/>
      <c r="K483" s="46"/>
      <c r="L483" s="54"/>
      <c r="M483" s="54"/>
      <c r="N483" s="306" t="str">
        <f>IF(COUNTBLANK($V483),"",IFERROR(INDEX(Activos!$E$6:$E$1015,MATCH($V483,Activos!$U$6:$U$1015,0)),IFERROR(INDEX($N$5:$N482,MATCH($V483,$U$5:$U482,0)),"")))</f>
        <v/>
      </c>
      <c r="O483" s="256"/>
      <c r="P483" s="250"/>
      <c r="Q483" s="55">
        <v>0</v>
      </c>
      <c r="R483" s="48" t="b">
        <f>IF(COUNTBLANK($V483),FALSE,OR(IFERROR(MATCH(INDEX(Activos!$C$6:$C$1015,MATCH($V483,Activos!$U$6:$U$1015,0)),$AH$22:$AH$25,0),FALSE),IFERROR(MATCH(INDEX($E$5:$E482,MATCH($V483,$V$5:$V482,0)),$AH$22:$AH$25,0),FALSE)))</f>
        <v>0</v>
      </c>
      <c r="S483" s="48" t="b">
        <f>OR(IFERROR(MATCH($V483,Activos!$U$6:$U$1015,0),FALSE),IFERROR(MATCH($V483,$V$5:$V482,0),FALSE))</f>
        <v>1</v>
      </c>
      <c r="T483" s="48" t="str">
        <f t="shared" si="28"/>
        <v/>
      </c>
      <c r="U483" s="48" t="str">
        <f>IF(AND(ISERROR(MATCH($V483,Activos!$U$6:$U$1015,0)),ISERROR(MATCH($V483,$U$5:$U482,0))),$V483,"")</f>
        <v/>
      </c>
      <c r="V483" s="48" t="str">
        <f t="shared" si="29"/>
        <v/>
      </c>
      <c r="W483" s="48" t="b">
        <f>IF(OR(COUNTBLANK($E483),COUNTBLANK($V483)),FALSE,IF(ISERROR(MATCH($V483,Activos!$U$6:$U$1015,0)),FALSE,IF(ISERROR(MATCH(INDEX(Activos!$C$6:$C$1015,MATCH($V483,Activos!$U$6:$U$1015,0)),$AH$22:$AH$25,0)),ISERROR(MATCH($E483,$AH$26:$AH$31,0)),ISERROR(MATCH($E483,$AH$22:$AH$25,0)))))</f>
        <v>0</v>
      </c>
      <c r="X483" s="48" t="b">
        <f>IF(OR(COUNTBLANK($E483),COUNTBLANK($V483)),FALSE,IF(ISERROR(MATCH($V483,V$5:$V482,0)),FALSE,IF(ISERROR(MATCH(INDEX($E$6:$E$1015,MATCH($V483,$V$6:$V$1015,0)),$AH$22:$AH$25,0)),ISERROR(MATCH($E483,$AH$26:$AH$31,0)),ISERROR(MATCH($E483,$AH$22:$AH$25,0)))))</f>
        <v>0</v>
      </c>
      <c r="Y483" s="48" t="b">
        <f t="shared" si="30"/>
        <v>0</v>
      </c>
    </row>
    <row r="484" spans="2:25" ht="15.95" customHeight="1" x14ac:dyDescent="0.2">
      <c r="B484" s="255"/>
      <c r="C484" s="53"/>
      <c r="D484" s="86"/>
      <c r="E484" s="42" t="str">
        <f>IF(COUNTBLANK($V484),"",IF($U484&lt;&gt;"","Ingresar Categoria!",IFERROR(INDEX(Activos!$C$6:$C$1015,MATCH($V484,Activos!$U$6:$U$1015,0)),IFERROR(INDEX($E$5:$E483,MATCH($V484,$U$5:$U483,0)),""))))</f>
        <v/>
      </c>
      <c r="F484" s="52"/>
      <c r="G484" s="51"/>
      <c r="H484" s="44"/>
      <c r="I484" s="53"/>
      <c r="J484" s="46"/>
      <c r="K484" s="46"/>
      <c r="L484" s="54"/>
      <c r="M484" s="54"/>
      <c r="N484" s="306" t="str">
        <f>IF(COUNTBLANK($V484),"",IFERROR(INDEX(Activos!$E$6:$E$1015,MATCH($V484,Activos!$U$6:$U$1015,0)),IFERROR(INDEX($N$5:$N483,MATCH($V484,$U$5:$U483,0)),"")))</f>
        <v/>
      </c>
      <c r="O484" s="256"/>
      <c r="P484" s="250"/>
      <c r="Q484" s="55">
        <v>0</v>
      </c>
      <c r="R484" s="48" t="b">
        <f>IF(COUNTBLANK($V484),FALSE,OR(IFERROR(MATCH(INDEX(Activos!$C$6:$C$1015,MATCH($V484,Activos!$U$6:$U$1015,0)),$AH$22:$AH$25,0),FALSE),IFERROR(MATCH(INDEX($E$5:$E483,MATCH($V484,$V$5:$V483,0)),$AH$22:$AH$25,0),FALSE)))</f>
        <v>0</v>
      </c>
      <c r="S484" s="48" t="b">
        <f>OR(IFERROR(MATCH($V484,Activos!$U$6:$U$1015,0),FALSE),IFERROR(MATCH($V484,$V$5:$V483,0),FALSE))</f>
        <v>1</v>
      </c>
      <c r="T484" s="48" t="str">
        <f t="shared" si="28"/>
        <v/>
      </c>
      <c r="U484" s="48" t="str">
        <f>IF(AND(ISERROR(MATCH($V484,Activos!$U$6:$U$1015,0)),ISERROR(MATCH($V484,$U$5:$U483,0))),$V484,"")</f>
        <v/>
      </c>
      <c r="V484" s="48" t="str">
        <f t="shared" si="29"/>
        <v/>
      </c>
      <c r="W484" s="48" t="b">
        <f>IF(OR(COUNTBLANK($E484),COUNTBLANK($V484)),FALSE,IF(ISERROR(MATCH($V484,Activos!$U$6:$U$1015,0)),FALSE,IF(ISERROR(MATCH(INDEX(Activos!$C$6:$C$1015,MATCH($V484,Activos!$U$6:$U$1015,0)),$AH$22:$AH$25,0)),ISERROR(MATCH($E484,$AH$26:$AH$31,0)),ISERROR(MATCH($E484,$AH$22:$AH$25,0)))))</f>
        <v>0</v>
      </c>
      <c r="X484" s="48" t="b">
        <f>IF(OR(COUNTBLANK($E484),COUNTBLANK($V484)),FALSE,IF(ISERROR(MATCH($V484,V$5:$V483,0)),FALSE,IF(ISERROR(MATCH(INDEX($E$6:$E$1015,MATCH($V484,$V$6:$V$1015,0)),$AH$22:$AH$25,0)),ISERROR(MATCH($E484,$AH$26:$AH$31,0)),ISERROR(MATCH($E484,$AH$22:$AH$25,0)))))</f>
        <v>0</v>
      </c>
      <c r="Y484" s="48" t="b">
        <f t="shared" si="30"/>
        <v>0</v>
      </c>
    </row>
    <row r="485" spans="2:25" ht="15.95" customHeight="1" x14ac:dyDescent="0.2">
      <c r="B485" s="255"/>
      <c r="C485" s="53"/>
      <c r="D485" s="86"/>
      <c r="E485" s="42" t="str">
        <f>IF(COUNTBLANK($V485),"",IF($U485&lt;&gt;"","Ingresar Categoria!",IFERROR(INDEX(Activos!$C$6:$C$1015,MATCH($V485,Activos!$U$6:$U$1015,0)),IFERROR(INDEX($E$5:$E484,MATCH($V485,$U$5:$U484,0)),""))))</f>
        <v/>
      </c>
      <c r="F485" s="52"/>
      <c r="G485" s="51"/>
      <c r="H485" s="44"/>
      <c r="I485" s="53"/>
      <c r="J485" s="46"/>
      <c r="K485" s="46"/>
      <c r="L485" s="54"/>
      <c r="M485" s="54"/>
      <c r="N485" s="306" t="str">
        <f>IF(COUNTBLANK($V485),"",IFERROR(INDEX(Activos!$E$6:$E$1015,MATCH($V485,Activos!$U$6:$U$1015,0)),IFERROR(INDEX($N$5:$N484,MATCH($V485,$U$5:$U484,0)),"")))</f>
        <v/>
      </c>
      <c r="O485" s="256"/>
      <c r="P485" s="250"/>
      <c r="Q485" s="55">
        <v>0</v>
      </c>
      <c r="R485" s="48" t="b">
        <f>IF(COUNTBLANK($V485),FALSE,OR(IFERROR(MATCH(INDEX(Activos!$C$6:$C$1015,MATCH($V485,Activos!$U$6:$U$1015,0)),$AH$22:$AH$25,0),FALSE),IFERROR(MATCH(INDEX($E$5:$E484,MATCH($V485,$V$5:$V484,0)),$AH$22:$AH$25,0),FALSE)))</f>
        <v>0</v>
      </c>
      <c r="S485" s="48" t="b">
        <f>OR(IFERROR(MATCH($V485,Activos!$U$6:$U$1015,0),FALSE),IFERROR(MATCH($V485,$V$5:$V484,0),FALSE))</f>
        <v>1</v>
      </c>
      <c r="T485" s="48" t="str">
        <f t="shared" si="28"/>
        <v/>
      </c>
      <c r="U485" s="48" t="str">
        <f>IF(AND(ISERROR(MATCH($V485,Activos!$U$6:$U$1015,0)),ISERROR(MATCH($V485,$U$5:$U484,0))),$V485,"")</f>
        <v/>
      </c>
      <c r="V485" s="48" t="str">
        <f t="shared" si="29"/>
        <v/>
      </c>
      <c r="W485" s="48" t="b">
        <f>IF(OR(COUNTBLANK($E485),COUNTBLANK($V485)),FALSE,IF(ISERROR(MATCH($V485,Activos!$U$6:$U$1015,0)),FALSE,IF(ISERROR(MATCH(INDEX(Activos!$C$6:$C$1015,MATCH($V485,Activos!$U$6:$U$1015,0)),$AH$22:$AH$25,0)),ISERROR(MATCH($E485,$AH$26:$AH$31,0)),ISERROR(MATCH($E485,$AH$22:$AH$25,0)))))</f>
        <v>0</v>
      </c>
      <c r="X485" s="48" t="b">
        <f>IF(OR(COUNTBLANK($E485),COUNTBLANK($V485)),FALSE,IF(ISERROR(MATCH($V485,V$5:$V484,0)),FALSE,IF(ISERROR(MATCH(INDEX($E$6:$E$1015,MATCH($V485,$V$6:$V$1015,0)),$AH$22:$AH$25,0)),ISERROR(MATCH($E485,$AH$26:$AH$31,0)),ISERROR(MATCH($E485,$AH$22:$AH$25,0)))))</f>
        <v>0</v>
      </c>
      <c r="Y485" s="48" t="b">
        <f t="shared" si="30"/>
        <v>0</v>
      </c>
    </row>
    <row r="486" spans="2:25" ht="15.95" customHeight="1" x14ac:dyDescent="0.2">
      <c r="B486" s="255"/>
      <c r="C486" s="53"/>
      <c r="D486" s="86"/>
      <c r="E486" s="42" t="str">
        <f>IF(COUNTBLANK($V486),"",IF($U486&lt;&gt;"","Ingresar Categoria!",IFERROR(INDEX(Activos!$C$6:$C$1015,MATCH($V486,Activos!$U$6:$U$1015,0)),IFERROR(INDEX($E$5:$E485,MATCH($V486,$U$5:$U485,0)),""))))</f>
        <v/>
      </c>
      <c r="F486" s="52"/>
      <c r="G486" s="51"/>
      <c r="H486" s="44"/>
      <c r="I486" s="53"/>
      <c r="J486" s="46"/>
      <c r="K486" s="46"/>
      <c r="L486" s="54"/>
      <c r="M486" s="54"/>
      <c r="N486" s="306" t="str">
        <f>IF(COUNTBLANK($V486),"",IFERROR(INDEX(Activos!$E$6:$E$1015,MATCH($V486,Activos!$U$6:$U$1015,0)),IFERROR(INDEX($N$5:$N485,MATCH($V486,$U$5:$U485,0)),"")))</f>
        <v/>
      </c>
      <c r="O486" s="256"/>
      <c r="P486" s="250"/>
      <c r="Q486" s="55">
        <v>0</v>
      </c>
      <c r="R486" s="48" t="b">
        <f>IF(COUNTBLANK($V486),FALSE,OR(IFERROR(MATCH(INDEX(Activos!$C$6:$C$1015,MATCH($V486,Activos!$U$6:$U$1015,0)),$AH$22:$AH$25,0),FALSE),IFERROR(MATCH(INDEX($E$5:$E485,MATCH($V486,$V$5:$V485,0)),$AH$22:$AH$25,0),FALSE)))</f>
        <v>0</v>
      </c>
      <c r="S486" s="48" t="b">
        <f>OR(IFERROR(MATCH($V486,Activos!$U$6:$U$1015,0),FALSE),IFERROR(MATCH($V486,$V$5:$V485,0),FALSE))</f>
        <v>1</v>
      </c>
      <c r="T486" s="48" t="str">
        <f t="shared" si="28"/>
        <v/>
      </c>
      <c r="U486" s="48" t="str">
        <f>IF(AND(ISERROR(MATCH($V486,Activos!$U$6:$U$1015,0)),ISERROR(MATCH($V486,$U$5:$U485,0))),$V486,"")</f>
        <v/>
      </c>
      <c r="V486" s="48" t="str">
        <f t="shared" si="29"/>
        <v/>
      </c>
      <c r="W486" s="48" t="b">
        <f>IF(OR(COUNTBLANK($E486),COUNTBLANK($V486)),FALSE,IF(ISERROR(MATCH($V486,Activos!$U$6:$U$1015,0)),FALSE,IF(ISERROR(MATCH(INDEX(Activos!$C$6:$C$1015,MATCH($V486,Activos!$U$6:$U$1015,0)),$AH$22:$AH$25,0)),ISERROR(MATCH($E486,$AH$26:$AH$31,0)),ISERROR(MATCH($E486,$AH$22:$AH$25,0)))))</f>
        <v>0</v>
      </c>
      <c r="X486" s="48" t="b">
        <f>IF(OR(COUNTBLANK($E486),COUNTBLANK($V486)),FALSE,IF(ISERROR(MATCH($V486,V$5:$V485,0)),FALSE,IF(ISERROR(MATCH(INDEX($E$6:$E$1015,MATCH($V486,$V$6:$V$1015,0)),$AH$22:$AH$25,0)),ISERROR(MATCH($E486,$AH$26:$AH$31,0)),ISERROR(MATCH($E486,$AH$22:$AH$25,0)))))</f>
        <v>0</v>
      </c>
      <c r="Y486" s="48" t="b">
        <f t="shared" si="30"/>
        <v>0</v>
      </c>
    </row>
    <row r="487" spans="2:25" ht="15.95" customHeight="1" x14ac:dyDescent="0.2">
      <c r="B487" s="255"/>
      <c r="C487" s="53"/>
      <c r="D487" s="86"/>
      <c r="E487" s="42" t="str">
        <f>IF(COUNTBLANK($V487),"",IF($U487&lt;&gt;"","Ingresar Categoria!",IFERROR(INDEX(Activos!$C$6:$C$1015,MATCH($V487,Activos!$U$6:$U$1015,0)),IFERROR(INDEX($E$5:$E486,MATCH($V487,$U$5:$U486,0)),""))))</f>
        <v/>
      </c>
      <c r="F487" s="52"/>
      <c r="G487" s="51"/>
      <c r="H487" s="44"/>
      <c r="I487" s="53"/>
      <c r="J487" s="46"/>
      <c r="K487" s="46"/>
      <c r="L487" s="54"/>
      <c r="M487" s="54"/>
      <c r="N487" s="306" t="str">
        <f>IF(COUNTBLANK($V487),"",IFERROR(INDEX(Activos!$E$6:$E$1015,MATCH($V487,Activos!$U$6:$U$1015,0)),IFERROR(INDEX($N$5:$N486,MATCH($V487,$U$5:$U486,0)),"")))</f>
        <v/>
      </c>
      <c r="O487" s="256"/>
      <c r="P487" s="250"/>
      <c r="Q487" s="55">
        <v>0</v>
      </c>
      <c r="R487" s="48" t="b">
        <f>IF(COUNTBLANK($V487),FALSE,OR(IFERROR(MATCH(INDEX(Activos!$C$6:$C$1015,MATCH($V487,Activos!$U$6:$U$1015,0)),$AH$22:$AH$25,0),FALSE),IFERROR(MATCH(INDEX($E$5:$E486,MATCH($V487,$V$5:$V486,0)),$AH$22:$AH$25,0),FALSE)))</f>
        <v>0</v>
      </c>
      <c r="S487" s="48" t="b">
        <f>OR(IFERROR(MATCH($V487,Activos!$U$6:$U$1015,0),FALSE),IFERROR(MATCH($V487,$V$5:$V486,0),FALSE))</f>
        <v>1</v>
      </c>
      <c r="T487" s="48" t="str">
        <f t="shared" si="28"/>
        <v/>
      </c>
      <c r="U487" s="48" t="str">
        <f>IF(AND(ISERROR(MATCH($V487,Activos!$U$6:$U$1015,0)),ISERROR(MATCH($V487,$U$5:$U486,0))),$V487,"")</f>
        <v/>
      </c>
      <c r="V487" s="48" t="str">
        <f t="shared" si="29"/>
        <v/>
      </c>
      <c r="W487" s="48" t="b">
        <f>IF(OR(COUNTBLANK($E487),COUNTBLANK($V487)),FALSE,IF(ISERROR(MATCH($V487,Activos!$U$6:$U$1015,0)),FALSE,IF(ISERROR(MATCH(INDEX(Activos!$C$6:$C$1015,MATCH($V487,Activos!$U$6:$U$1015,0)),$AH$22:$AH$25,0)),ISERROR(MATCH($E487,$AH$26:$AH$31,0)),ISERROR(MATCH($E487,$AH$22:$AH$25,0)))))</f>
        <v>0</v>
      </c>
      <c r="X487" s="48" t="b">
        <f>IF(OR(COUNTBLANK($E487),COUNTBLANK($V487)),FALSE,IF(ISERROR(MATCH($V487,V$5:$V486,0)),FALSE,IF(ISERROR(MATCH(INDEX($E$6:$E$1015,MATCH($V487,$V$6:$V$1015,0)),$AH$22:$AH$25,0)),ISERROR(MATCH($E487,$AH$26:$AH$31,0)),ISERROR(MATCH($E487,$AH$22:$AH$25,0)))))</f>
        <v>0</v>
      </c>
      <c r="Y487" s="48" t="b">
        <f t="shared" si="30"/>
        <v>0</v>
      </c>
    </row>
    <row r="488" spans="2:25" ht="15.95" customHeight="1" x14ac:dyDescent="0.2">
      <c r="B488" s="255"/>
      <c r="C488" s="53"/>
      <c r="D488" s="86"/>
      <c r="E488" s="42" t="str">
        <f>IF(COUNTBLANK($V488),"",IF($U488&lt;&gt;"","Ingresar Categoria!",IFERROR(INDEX(Activos!$C$6:$C$1015,MATCH($V488,Activos!$U$6:$U$1015,0)),IFERROR(INDEX($E$5:$E487,MATCH($V488,$U$5:$U487,0)),""))))</f>
        <v/>
      </c>
      <c r="F488" s="52"/>
      <c r="G488" s="51"/>
      <c r="H488" s="44"/>
      <c r="I488" s="53"/>
      <c r="J488" s="46"/>
      <c r="K488" s="46"/>
      <c r="L488" s="54"/>
      <c r="M488" s="54"/>
      <c r="N488" s="306" t="str">
        <f>IF(COUNTBLANK($V488),"",IFERROR(INDEX(Activos!$E$6:$E$1015,MATCH($V488,Activos!$U$6:$U$1015,0)),IFERROR(INDEX($N$5:$N487,MATCH($V488,$U$5:$U487,0)),"")))</f>
        <v/>
      </c>
      <c r="O488" s="256"/>
      <c r="P488" s="250"/>
      <c r="Q488" s="55">
        <v>0</v>
      </c>
      <c r="R488" s="48" t="b">
        <f>IF(COUNTBLANK($V488),FALSE,OR(IFERROR(MATCH(INDEX(Activos!$C$6:$C$1015,MATCH($V488,Activos!$U$6:$U$1015,0)),$AH$22:$AH$25,0),FALSE),IFERROR(MATCH(INDEX($E$5:$E487,MATCH($V488,$V$5:$V487,0)),$AH$22:$AH$25,0),FALSE)))</f>
        <v>0</v>
      </c>
      <c r="S488" s="48" t="b">
        <f>OR(IFERROR(MATCH($V488,Activos!$U$6:$U$1015,0),FALSE),IFERROR(MATCH($V488,$V$5:$V487,0),FALSE))</f>
        <v>1</v>
      </c>
      <c r="T488" s="48" t="str">
        <f t="shared" si="28"/>
        <v/>
      </c>
      <c r="U488" s="48" t="str">
        <f>IF(AND(ISERROR(MATCH($V488,Activos!$U$6:$U$1015,0)),ISERROR(MATCH($V488,$U$5:$U487,0))),$V488,"")</f>
        <v/>
      </c>
      <c r="V488" s="48" t="str">
        <f t="shared" si="29"/>
        <v/>
      </c>
      <c r="W488" s="48" t="b">
        <f>IF(OR(COUNTBLANK($E488),COUNTBLANK($V488)),FALSE,IF(ISERROR(MATCH($V488,Activos!$U$6:$U$1015,0)),FALSE,IF(ISERROR(MATCH(INDEX(Activos!$C$6:$C$1015,MATCH($V488,Activos!$U$6:$U$1015,0)),$AH$22:$AH$25,0)),ISERROR(MATCH($E488,$AH$26:$AH$31,0)),ISERROR(MATCH($E488,$AH$22:$AH$25,0)))))</f>
        <v>0</v>
      </c>
      <c r="X488" s="48" t="b">
        <f>IF(OR(COUNTBLANK($E488),COUNTBLANK($V488)),FALSE,IF(ISERROR(MATCH($V488,V$5:$V487,0)),FALSE,IF(ISERROR(MATCH(INDEX($E$6:$E$1015,MATCH($V488,$V$6:$V$1015,0)),$AH$22:$AH$25,0)),ISERROR(MATCH($E488,$AH$26:$AH$31,0)),ISERROR(MATCH($E488,$AH$22:$AH$25,0)))))</f>
        <v>0</v>
      </c>
      <c r="Y488" s="48" t="b">
        <f t="shared" si="30"/>
        <v>0</v>
      </c>
    </row>
    <row r="489" spans="2:25" ht="15.95" customHeight="1" x14ac:dyDescent="0.2">
      <c r="B489" s="255"/>
      <c r="C489" s="53"/>
      <c r="D489" s="86"/>
      <c r="E489" s="42" t="str">
        <f>IF(COUNTBLANK($V489),"",IF($U489&lt;&gt;"","Ingresar Categoria!",IFERROR(INDEX(Activos!$C$6:$C$1015,MATCH($V489,Activos!$U$6:$U$1015,0)),IFERROR(INDEX($E$5:$E488,MATCH($V489,$U$5:$U488,0)),""))))</f>
        <v/>
      </c>
      <c r="F489" s="52"/>
      <c r="G489" s="51"/>
      <c r="H489" s="44"/>
      <c r="I489" s="53"/>
      <c r="J489" s="46"/>
      <c r="K489" s="46"/>
      <c r="L489" s="54"/>
      <c r="M489" s="54"/>
      <c r="N489" s="306" t="str">
        <f>IF(COUNTBLANK($V489),"",IFERROR(INDEX(Activos!$E$6:$E$1015,MATCH($V489,Activos!$U$6:$U$1015,0)),IFERROR(INDEX($N$5:$N488,MATCH($V489,$U$5:$U488,0)),"")))</f>
        <v/>
      </c>
      <c r="O489" s="256"/>
      <c r="P489" s="250"/>
      <c r="Q489" s="55">
        <v>0</v>
      </c>
      <c r="R489" s="48" t="b">
        <f>IF(COUNTBLANK($V489),FALSE,OR(IFERROR(MATCH(INDEX(Activos!$C$6:$C$1015,MATCH($V489,Activos!$U$6:$U$1015,0)),$AH$22:$AH$25,0),FALSE),IFERROR(MATCH(INDEX($E$5:$E488,MATCH($V489,$V$5:$V488,0)),$AH$22:$AH$25,0),FALSE)))</f>
        <v>0</v>
      </c>
      <c r="S489" s="48" t="b">
        <f>OR(IFERROR(MATCH($V489,Activos!$U$6:$U$1015,0),FALSE),IFERROR(MATCH($V489,$V$5:$V488,0),FALSE))</f>
        <v>1</v>
      </c>
      <c r="T489" s="48" t="str">
        <f t="shared" si="28"/>
        <v/>
      </c>
      <c r="U489" s="48" t="str">
        <f>IF(AND(ISERROR(MATCH($V489,Activos!$U$6:$U$1015,0)),ISERROR(MATCH($V489,$U$5:$U488,0))),$V489,"")</f>
        <v/>
      </c>
      <c r="V489" s="48" t="str">
        <f t="shared" si="29"/>
        <v/>
      </c>
      <c r="W489" s="48" t="b">
        <f>IF(OR(COUNTBLANK($E489),COUNTBLANK($V489)),FALSE,IF(ISERROR(MATCH($V489,Activos!$U$6:$U$1015,0)),FALSE,IF(ISERROR(MATCH(INDEX(Activos!$C$6:$C$1015,MATCH($V489,Activos!$U$6:$U$1015,0)),$AH$22:$AH$25,0)),ISERROR(MATCH($E489,$AH$26:$AH$31,0)),ISERROR(MATCH($E489,$AH$22:$AH$25,0)))))</f>
        <v>0</v>
      </c>
      <c r="X489" s="48" t="b">
        <f>IF(OR(COUNTBLANK($E489),COUNTBLANK($V489)),FALSE,IF(ISERROR(MATCH($V489,V$5:$V488,0)),FALSE,IF(ISERROR(MATCH(INDEX($E$6:$E$1015,MATCH($V489,$V$6:$V$1015,0)),$AH$22:$AH$25,0)),ISERROR(MATCH($E489,$AH$26:$AH$31,0)),ISERROR(MATCH($E489,$AH$22:$AH$25,0)))))</f>
        <v>0</v>
      </c>
      <c r="Y489" s="48" t="b">
        <f t="shared" si="30"/>
        <v>0</v>
      </c>
    </row>
    <row r="490" spans="2:25" ht="15.95" customHeight="1" x14ac:dyDescent="0.2">
      <c r="B490" s="255"/>
      <c r="C490" s="53"/>
      <c r="D490" s="86"/>
      <c r="E490" s="42" t="str">
        <f>IF(COUNTBLANK($V490),"",IF($U490&lt;&gt;"","Ingresar Categoria!",IFERROR(INDEX(Activos!$C$6:$C$1015,MATCH($V490,Activos!$U$6:$U$1015,0)),IFERROR(INDEX($E$5:$E489,MATCH($V490,$U$5:$U489,0)),""))))</f>
        <v/>
      </c>
      <c r="F490" s="52"/>
      <c r="G490" s="51"/>
      <c r="H490" s="44"/>
      <c r="I490" s="53"/>
      <c r="J490" s="46"/>
      <c r="K490" s="46"/>
      <c r="L490" s="54"/>
      <c r="M490" s="54"/>
      <c r="N490" s="306" t="str">
        <f>IF(COUNTBLANK($V490),"",IFERROR(INDEX(Activos!$E$6:$E$1015,MATCH($V490,Activos!$U$6:$U$1015,0)),IFERROR(INDEX($N$5:$N489,MATCH($V490,$U$5:$U489,0)),"")))</f>
        <v/>
      </c>
      <c r="O490" s="256"/>
      <c r="P490" s="250"/>
      <c r="Q490" s="55">
        <v>0</v>
      </c>
      <c r="R490" s="48" t="b">
        <f>IF(COUNTBLANK($V490),FALSE,OR(IFERROR(MATCH(INDEX(Activos!$C$6:$C$1015,MATCH($V490,Activos!$U$6:$U$1015,0)),$AH$22:$AH$25,0),FALSE),IFERROR(MATCH(INDEX($E$5:$E489,MATCH($V490,$V$5:$V489,0)),$AH$22:$AH$25,0),FALSE)))</f>
        <v>0</v>
      </c>
      <c r="S490" s="48" t="b">
        <f>OR(IFERROR(MATCH($V490,Activos!$U$6:$U$1015,0),FALSE),IFERROR(MATCH($V490,$V$5:$V489,0),FALSE))</f>
        <v>1</v>
      </c>
      <c r="T490" s="48" t="str">
        <f t="shared" si="28"/>
        <v/>
      </c>
      <c r="U490" s="48" t="str">
        <f>IF(AND(ISERROR(MATCH($V490,Activos!$U$6:$U$1015,0)),ISERROR(MATCH($V490,$U$5:$U489,0))),$V490,"")</f>
        <v/>
      </c>
      <c r="V490" s="48" t="str">
        <f t="shared" si="29"/>
        <v/>
      </c>
      <c r="W490" s="48" t="b">
        <f>IF(OR(COUNTBLANK($E490),COUNTBLANK($V490)),FALSE,IF(ISERROR(MATCH($V490,Activos!$U$6:$U$1015,0)),FALSE,IF(ISERROR(MATCH(INDEX(Activos!$C$6:$C$1015,MATCH($V490,Activos!$U$6:$U$1015,0)),$AH$22:$AH$25,0)),ISERROR(MATCH($E490,$AH$26:$AH$31,0)),ISERROR(MATCH($E490,$AH$22:$AH$25,0)))))</f>
        <v>0</v>
      </c>
      <c r="X490" s="48" t="b">
        <f>IF(OR(COUNTBLANK($E490),COUNTBLANK($V490)),FALSE,IF(ISERROR(MATCH($V490,V$5:$V489,0)),FALSE,IF(ISERROR(MATCH(INDEX($E$6:$E$1015,MATCH($V490,$V$6:$V$1015,0)),$AH$22:$AH$25,0)),ISERROR(MATCH($E490,$AH$26:$AH$31,0)),ISERROR(MATCH($E490,$AH$22:$AH$25,0)))))</f>
        <v>0</v>
      </c>
      <c r="Y490" s="48" t="b">
        <f t="shared" si="30"/>
        <v>0</v>
      </c>
    </row>
    <row r="491" spans="2:25" ht="15.95" customHeight="1" x14ac:dyDescent="0.2">
      <c r="B491" s="255"/>
      <c r="C491" s="53"/>
      <c r="D491" s="86"/>
      <c r="E491" s="42" t="str">
        <f>IF(COUNTBLANK($V491),"",IF($U491&lt;&gt;"","Ingresar Categoria!",IFERROR(INDEX(Activos!$C$6:$C$1015,MATCH($V491,Activos!$U$6:$U$1015,0)),IFERROR(INDEX($E$5:$E490,MATCH($V491,$U$5:$U490,0)),""))))</f>
        <v/>
      </c>
      <c r="F491" s="52"/>
      <c r="G491" s="51"/>
      <c r="H491" s="44"/>
      <c r="I491" s="53"/>
      <c r="J491" s="46"/>
      <c r="K491" s="46"/>
      <c r="L491" s="54"/>
      <c r="M491" s="54"/>
      <c r="N491" s="306" t="str">
        <f>IF(COUNTBLANK($V491),"",IFERROR(INDEX(Activos!$E$6:$E$1015,MATCH($V491,Activos!$U$6:$U$1015,0)),IFERROR(INDEX($N$5:$N490,MATCH($V491,$U$5:$U490,0)),"")))</f>
        <v/>
      </c>
      <c r="O491" s="256"/>
      <c r="P491" s="250"/>
      <c r="Q491" s="55">
        <v>0</v>
      </c>
      <c r="R491" s="48" t="b">
        <f>IF(COUNTBLANK($V491),FALSE,OR(IFERROR(MATCH(INDEX(Activos!$C$6:$C$1015,MATCH($V491,Activos!$U$6:$U$1015,0)),$AH$22:$AH$25,0),FALSE),IFERROR(MATCH(INDEX($E$5:$E490,MATCH($V491,$V$5:$V490,0)),$AH$22:$AH$25,0),FALSE)))</f>
        <v>0</v>
      </c>
      <c r="S491" s="48" t="b">
        <f>OR(IFERROR(MATCH($V491,Activos!$U$6:$U$1015,0),FALSE),IFERROR(MATCH($V491,$V$5:$V490,0),FALSE))</f>
        <v>1</v>
      </c>
      <c r="T491" s="48" t="str">
        <f t="shared" si="28"/>
        <v/>
      </c>
      <c r="U491" s="48" t="str">
        <f>IF(AND(ISERROR(MATCH($V491,Activos!$U$6:$U$1015,0)),ISERROR(MATCH($V491,$U$5:$U490,0))),$V491,"")</f>
        <v/>
      </c>
      <c r="V491" s="48" t="str">
        <f t="shared" si="29"/>
        <v/>
      </c>
      <c r="W491" s="48" t="b">
        <f>IF(OR(COUNTBLANK($E491),COUNTBLANK($V491)),FALSE,IF(ISERROR(MATCH($V491,Activos!$U$6:$U$1015,0)),FALSE,IF(ISERROR(MATCH(INDEX(Activos!$C$6:$C$1015,MATCH($V491,Activos!$U$6:$U$1015,0)),$AH$22:$AH$25,0)),ISERROR(MATCH($E491,$AH$26:$AH$31,0)),ISERROR(MATCH($E491,$AH$22:$AH$25,0)))))</f>
        <v>0</v>
      </c>
      <c r="X491" s="48" t="b">
        <f>IF(OR(COUNTBLANK($E491),COUNTBLANK($V491)),FALSE,IF(ISERROR(MATCH($V491,V$5:$V490,0)),FALSE,IF(ISERROR(MATCH(INDEX($E$6:$E$1015,MATCH($V491,$V$6:$V$1015,0)),$AH$22:$AH$25,0)),ISERROR(MATCH($E491,$AH$26:$AH$31,0)),ISERROR(MATCH($E491,$AH$22:$AH$25,0)))))</f>
        <v>0</v>
      </c>
      <c r="Y491" s="48" t="b">
        <f t="shared" si="30"/>
        <v>0</v>
      </c>
    </row>
    <row r="492" spans="2:25" ht="15.95" customHeight="1" x14ac:dyDescent="0.2">
      <c r="B492" s="255"/>
      <c r="C492" s="53"/>
      <c r="D492" s="86"/>
      <c r="E492" s="42" t="str">
        <f>IF(COUNTBLANK($V492),"",IF($U492&lt;&gt;"","Ingresar Categoria!",IFERROR(INDEX(Activos!$C$6:$C$1015,MATCH($V492,Activos!$U$6:$U$1015,0)),IFERROR(INDEX($E$5:$E491,MATCH($V492,$U$5:$U491,0)),""))))</f>
        <v/>
      </c>
      <c r="F492" s="52"/>
      <c r="G492" s="51"/>
      <c r="H492" s="44"/>
      <c r="I492" s="53"/>
      <c r="J492" s="46"/>
      <c r="K492" s="46"/>
      <c r="L492" s="54"/>
      <c r="M492" s="54"/>
      <c r="N492" s="306" t="str">
        <f>IF(COUNTBLANK($V492),"",IFERROR(INDEX(Activos!$E$6:$E$1015,MATCH($V492,Activos!$U$6:$U$1015,0)),IFERROR(INDEX($N$5:$N491,MATCH($V492,$U$5:$U491,0)),"")))</f>
        <v/>
      </c>
      <c r="O492" s="256"/>
      <c r="P492" s="250"/>
      <c r="Q492" s="55">
        <v>0</v>
      </c>
      <c r="R492" s="48" t="b">
        <f>IF(COUNTBLANK($V492),FALSE,OR(IFERROR(MATCH(INDEX(Activos!$C$6:$C$1015,MATCH($V492,Activos!$U$6:$U$1015,0)),$AH$22:$AH$25,0),FALSE),IFERROR(MATCH(INDEX($E$5:$E491,MATCH($V492,$V$5:$V491,0)),$AH$22:$AH$25,0),FALSE)))</f>
        <v>0</v>
      </c>
      <c r="S492" s="48" t="b">
        <f>OR(IFERROR(MATCH($V492,Activos!$U$6:$U$1015,0),FALSE),IFERROR(MATCH($V492,$V$5:$V491,0),FALSE))</f>
        <v>1</v>
      </c>
      <c r="T492" s="48" t="str">
        <f t="shared" si="28"/>
        <v/>
      </c>
      <c r="U492" s="48" t="str">
        <f>IF(AND(ISERROR(MATCH($V492,Activos!$U$6:$U$1015,0)),ISERROR(MATCH($V492,$U$5:$U491,0))),$V492,"")</f>
        <v/>
      </c>
      <c r="V492" s="48" t="str">
        <f t="shared" si="29"/>
        <v/>
      </c>
      <c r="W492" s="48" t="b">
        <f>IF(OR(COUNTBLANK($E492),COUNTBLANK($V492)),FALSE,IF(ISERROR(MATCH($V492,Activos!$U$6:$U$1015,0)),FALSE,IF(ISERROR(MATCH(INDEX(Activos!$C$6:$C$1015,MATCH($V492,Activos!$U$6:$U$1015,0)),$AH$22:$AH$25,0)),ISERROR(MATCH($E492,$AH$26:$AH$31,0)),ISERROR(MATCH($E492,$AH$22:$AH$25,0)))))</f>
        <v>0</v>
      </c>
      <c r="X492" s="48" t="b">
        <f>IF(OR(COUNTBLANK($E492),COUNTBLANK($V492)),FALSE,IF(ISERROR(MATCH($V492,V$5:$V491,0)),FALSE,IF(ISERROR(MATCH(INDEX($E$6:$E$1015,MATCH($V492,$V$6:$V$1015,0)),$AH$22:$AH$25,0)),ISERROR(MATCH($E492,$AH$26:$AH$31,0)),ISERROR(MATCH($E492,$AH$22:$AH$25,0)))))</f>
        <v>0</v>
      </c>
      <c r="Y492" s="48" t="b">
        <f t="shared" si="30"/>
        <v>0</v>
      </c>
    </row>
    <row r="493" spans="2:25" ht="15.95" customHeight="1" x14ac:dyDescent="0.2">
      <c r="B493" s="255"/>
      <c r="C493" s="53"/>
      <c r="D493" s="86"/>
      <c r="E493" s="42" t="str">
        <f>IF(COUNTBLANK($V493),"",IF($U493&lt;&gt;"","Ingresar Categoria!",IFERROR(INDEX(Activos!$C$6:$C$1015,MATCH($V493,Activos!$U$6:$U$1015,0)),IFERROR(INDEX($E$5:$E492,MATCH($V493,$U$5:$U492,0)),""))))</f>
        <v/>
      </c>
      <c r="F493" s="52"/>
      <c r="G493" s="51"/>
      <c r="H493" s="44"/>
      <c r="I493" s="53"/>
      <c r="J493" s="46"/>
      <c r="K493" s="46"/>
      <c r="L493" s="54"/>
      <c r="M493" s="54"/>
      <c r="N493" s="306" t="str">
        <f>IF(COUNTBLANK($V493),"",IFERROR(INDEX(Activos!$E$6:$E$1015,MATCH($V493,Activos!$U$6:$U$1015,0)),IFERROR(INDEX($N$5:$N492,MATCH($V493,$U$5:$U492,0)),"")))</f>
        <v/>
      </c>
      <c r="O493" s="256"/>
      <c r="P493" s="250"/>
      <c r="Q493" s="55">
        <v>0</v>
      </c>
      <c r="R493" s="48" t="b">
        <f>IF(COUNTBLANK($V493),FALSE,OR(IFERROR(MATCH(INDEX(Activos!$C$6:$C$1015,MATCH($V493,Activos!$U$6:$U$1015,0)),$AH$22:$AH$25,0),FALSE),IFERROR(MATCH(INDEX($E$5:$E492,MATCH($V493,$V$5:$V492,0)),$AH$22:$AH$25,0),FALSE)))</f>
        <v>0</v>
      </c>
      <c r="S493" s="48" t="b">
        <f>OR(IFERROR(MATCH($V493,Activos!$U$6:$U$1015,0),FALSE),IFERROR(MATCH($V493,$V$5:$V492,0),FALSE))</f>
        <v>1</v>
      </c>
      <c r="T493" s="48" t="str">
        <f t="shared" si="28"/>
        <v/>
      </c>
      <c r="U493" s="48" t="str">
        <f>IF(AND(ISERROR(MATCH($V493,Activos!$U$6:$U$1015,0)),ISERROR(MATCH($V493,$U$5:$U492,0))),$V493,"")</f>
        <v/>
      </c>
      <c r="V493" s="48" t="str">
        <f t="shared" si="29"/>
        <v/>
      </c>
      <c r="W493" s="48" t="b">
        <f>IF(OR(COUNTBLANK($E493),COUNTBLANK($V493)),FALSE,IF(ISERROR(MATCH($V493,Activos!$U$6:$U$1015,0)),FALSE,IF(ISERROR(MATCH(INDEX(Activos!$C$6:$C$1015,MATCH($V493,Activos!$U$6:$U$1015,0)),$AH$22:$AH$25,0)),ISERROR(MATCH($E493,$AH$26:$AH$31,0)),ISERROR(MATCH($E493,$AH$22:$AH$25,0)))))</f>
        <v>0</v>
      </c>
      <c r="X493" s="48" t="b">
        <f>IF(OR(COUNTBLANK($E493),COUNTBLANK($V493)),FALSE,IF(ISERROR(MATCH($V493,V$5:$V492,0)),FALSE,IF(ISERROR(MATCH(INDEX($E$6:$E$1015,MATCH($V493,$V$6:$V$1015,0)),$AH$22:$AH$25,0)),ISERROR(MATCH($E493,$AH$26:$AH$31,0)),ISERROR(MATCH($E493,$AH$22:$AH$25,0)))))</f>
        <v>0</v>
      </c>
      <c r="Y493" s="48" t="b">
        <f t="shared" si="30"/>
        <v>0</v>
      </c>
    </row>
    <row r="494" spans="2:25" ht="15.95" customHeight="1" x14ac:dyDescent="0.2">
      <c r="B494" s="255"/>
      <c r="C494" s="53"/>
      <c r="D494" s="86"/>
      <c r="E494" s="42" t="str">
        <f>IF(COUNTBLANK($V494),"",IF($U494&lt;&gt;"","Ingresar Categoria!",IFERROR(INDEX(Activos!$C$6:$C$1015,MATCH($V494,Activos!$U$6:$U$1015,0)),IFERROR(INDEX($E$5:$E493,MATCH($V494,$U$5:$U493,0)),""))))</f>
        <v/>
      </c>
      <c r="F494" s="52"/>
      <c r="G494" s="51"/>
      <c r="H494" s="44"/>
      <c r="I494" s="53"/>
      <c r="J494" s="46"/>
      <c r="K494" s="46"/>
      <c r="L494" s="54"/>
      <c r="M494" s="54"/>
      <c r="N494" s="306" t="str">
        <f>IF(COUNTBLANK($V494),"",IFERROR(INDEX(Activos!$E$6:$E$1015,MATCH($V494,Activos!$U$6:$U$1015,0)),IFERROR(INDEX($N$5:$N493,MATCH($V494,$U$5:$U493,0)),"")))</f>
        <v/>
      </c>
      <c r="O494" s="256"/>
      <c r="P494" s="250"/>
      <c r="Q494" s="55">
        <v>0</v>
      </c>
      <c r="R494" s="48" t="b">
        <f>IF(COUNTBLANK($V494),FALSE,OR(IFERROR(MATCH(INDEX(Activos!$C$6:$C$1015,MATCH($V494,Activos!$U$6:$U$1015,0)),$AH$22:$AH$25,0),FALSE),IFERROR(MATCH(INDEX($E$5:$E493,MATCH($V494,$V$5:$V493,0)),$AH$22:$AH$25,0),FALSE)))</f>
        <v>0</v>
      </c>
      <c r="S494" s="48" t="b">
        <f>OR(IFERROR(MATCH($V494,Activos!$U$6:$U$1015,0),FALSE),IFERROR(MATCH($V494,$V$5:$V493,0),FALSE))</f>
        <v>1</v>
      </c>
      <c r="T494" s="48" t="str">
        <f t="shared" si="28"/>
        <v/>
      </c>
      <c r="U494" s="48" t="str">
        <f>IF(AND(ISERROR(MATCH($V494,Activos!$U$6:$U$1015,0)),ISERROR(MATCH($V494,$U$5:$U493,0))),$V494,"")</f>
        <v/>
      </c>
      <c r="V494" s="48" t="str">
        <f t="shared" si="29"/>
        <v/>
      </c>
      <c r="W494" s="48" t="b">
        <f>IF(OR(COUNTBLANK($E494),COUNTBLANK($V494)),FALSE,IF(ISERROR(MATCH($V494,Activos!$U$6:$U$1015,0)),FALSE,IF(ISERROR(MATCH(INDEX(Activos!$C$6:$C$1015,MATCH($V494,Activos!$U$6:$U$1015,0)),$AH$22:$AH$25,0)),ISERROR(MATCH($E494,$AH$26:$AH$31,0)),ISERROR(MATCH($E494,$AH$22:$AH$25,0)))))</f>
        <v>0</v>
      </c>
      <c r="X494" s="48" t="b">
        <f>IF(OR(COUNTBLANK($E494),COUNTBLANK($V494)),FALSE,IF(ISERROR(MATCH($V494,V$5:$V493,0)),FALSE,IF(ISERROR(MATCH(INDEX($E$6:$E$1015,MATCH($V494,$V$6:$V$1015,0)),$AH$22:$AH$25,0)),ISERROR(MATCH($E494,$AH$26:$AH$31,0)),ISERROR(MATCH($E494,$AH$22:$AH$25,0)))))</f>
        <v>0</v>
      </c>
      <c r="Y494" s="48" t="b">
        <f t="shared" si="30"/>
        <v>0</v>
      </c>
    </row>
    <row r="495" spans="2:25" ht="15.95" customHeight="1" x14ac:dyDescent="0.2">
      <c r="B495" s="255"/>
      <c r="C495" s="53"/>
      <c r="D495" s="86"/>
      <c r="E495" s="42" t="str">
        <f>IF(COUNTBLANK($V495),"",IF($U495&lt;&gt;"","Ingresar Categoria!",IFERROR(INDEX(Activos!$C$6:$C$1015,MATCH($V495,Activos!$U$6:$U$1015,0)),IFERROR(INDEX($E$5:$E494,MATCH($V495,$U$5:$U494,0)),""))))</f>
        <v/>
      </c>
      <c r="F495" s="52"/>
      <c r="G495" s="51"/>
      <c r="H495" s="44"/>
      <c r="I495" s="53"/>
      <c r="J495" s="46"/>
      <c r="K495" s="46"/>
      <c r="L495" s="54"/>
      <c r="M495" s="54"/>
      <c r="N495" s="306" t="str">
        <f>IF(COUNTBLANK($V495),"",IFERROR(INDEX(Activos!$E$6:$E$1015,MATCH($V495,Activos!$U$6:$U$1015,0)),IFERROR(INDEX($N$5:$N494,MATCH($V495,$U$5:$U494,0)),"")))</f>
        <v/>
      </c>
      <c r="O495" s="256"/>
      <c r="P495" s="250"/>
      <c r="Q495" s="55">
        <v>0</v>
      </c>
      <c r="R495" s="48" t="b">
        <f>IF(COUNTBLANK($V495),FALSE,OR(IFERROR(MATCH(INDEX(Activos!$C$6:$C$1015,MATCH($V495,Activos!$U$6:$U$1015,0)),$AH$22:$AH$25,0),FALSE),IFERROR(MATCH(INDEX($E$5:$E494,MATCH($V495,$V$5:$V494,0)),$AH$22:$AH$25,0),FALSE)))</f>
        <v>0</v>
      </c>
      <c r="S495" s="48" t="b">
        <f>OR(IFERROR(MATCH($V495,Activos!$U$6:$U$1015,0),FALSE),IFERROR(MATCH($V495,$V$5:$V494,0),FALSE))</f>
        <v>1</v>
      </c>
      <c r="T495" s="48" t="str">
        <f t="shared" si="28"/>
        <v/>
      </c>
      <c r="U495" s="48" t="str">
        <f>IF(AND(ISERROR(MATCH($V495,Activos!$U$6:$U$1015,0)),ISERROR(MATCH($V495,$U$5:$U494,0))),$V495,"")</f>
        <v/>
      </c>
      <c r="V495" s="48" t="str">
        <f t="shared" si="29"/>
        <v/>
      </c>
      <c r="W495" s="48" t="b">
        <f>IF(OR(COUNTBLANK($E495),COUNTBLANK($V495)),FALSE,IF(ISERROR(MATCH($V495,Activos!$U$6:$U$1015,0)),FALSE,IF(ISERROR(MATCH(INDEX(Activos!$C$6:$C$1015,MATCH($V495,Activos!$U$6:$U$1015,0)),$AH$22:$AH$25,0)),ISERROR(MATCH($E495,$AH$26:$AH$31,0)),ISERROR(MATCH($E495,$AH$22:$AH$25,0)))))</f>
        <v>0</v>
      </c>
      <c r="X495" s="48" t="b">
        <f>IF(OR(COUNTBLANK($E495),COUNTBLANK($V495)),FALSE,IF(ISERROR(MATCH($V495,V$5:$V494,0)),FALSE,IF(ISERROR(MATCH(INDEX($E$6:$E$1015,MATCH($V495,$V$6:$V$1015,0)),$AH$22:$AH$25,0)),ISERROR(MATCH($E495,$AH$26:$AH$31,0)),ISERROR(MATCH($E495,$AH$22:$AH$25,0)))))</f>
        <v>0</v>
      </c>
      <c r="Y495" s="48" t="b">
        <f t="shared" si="30"/>
        <v>0</v>
      </c>
    </row>
    <row r="496" spans="2:25" ht="15.95" customHeight="1" x14ac:dyDescent="0.2">
      <c r="B496" s="255"/>
      <c r="C496" s="53"/>
      <c r="D496" s="86"/>
      <c r="E496" s="42" t="str">
        <f>IF(COUNTBLANK($V496),"",IF($U496&lt;&gt;"","Ingresar Categoria!",IFERROR(INDEX(Activos!$C$6:$C$1015,MATCH($V496,Activos!$U$6:$U$1015,0)),IFERROR(INDEX($E$5:$E495,MATCH($V496,$U$5:$U495,0)),""))))</f>
        <v/>
      </c>
      <c r="F496" s="52"/>
      <c r="G496" s="51"/>
      <c r="H496" s="44"/>
      <c r="I496" s="53"/>
      <c r="J496" s="46"/>
      <c r="K496" s="46"/>
      <c r="L496" s="54"/>
      <c r="M496" s="54"/>
      <c r="N496" s="306" t="str">
        <f>IF(COUNTBLANK($V496),"",IFERROR(INDEX(Activos!$E$6:$E$1015,MATCH($V496,Activos!$U$6:$U$1015,0)),IFERROR(INDEX($N$5:$N495,MATCH($V496,$U$5:$U495,0)),"")))</f>
        <v/>
      </c>
      <c r="O496" s="256"/>
      <c r="P496" s="250"/>
      <c r="Q496" s="55">
        <v>0</v>
      </c>
      <c r="R496" s="48" t="b">
        <f>IF(COUNTBLANK($V496),FALSE,OR(IFERROR(MATCH(INDEX(Activos!$C$6:$C$1015,MATCH($V496,Activos!$U$6:$U$1015,0)),$AH$22:$AH$25,0),FALSE),IFERROR(MATCH(INDEX($E$5:$E495,MATCH($V496,$V$5:$V495,0)),$AH$22:$AH$25,0),FALSE)))</f>
        <v>0</v>
      </c>
      <c r="S496" s="48" t="b">
        <f>OR(IFERROR(MATCH($V496,Activos!$U$6:$U$1015,0),FALSE),IFERROR(MATCH($V496,$V$5:$V495,0),FALSE))</f>
        <v>1</v>
      </c>
      <c r="T496" s="48" t="str">
        <f t="shared" si="28"/>
        <v/>
      </c>
      <c r="U496" s="48" t="str">
        <f>IF(AND(ISERROR(MATCH($V496,Activos!$U$6:$U$1015,0)),ISERROR(MATCH($V496,$U$5:$U495,0))),$V496,"")</f>
        <v/>
      </c>
      <c r="V496" s="48" t="str">
        <f t="shared" si="29"/>
        <v/>
      </c>
      <c r="W496" s="48" t="b">
        <f>IF(OR(COUNTBLANK($E496),COUNTBLANK($V496)),FALSE,IF(ISERROR(MATCH($V496,Activos!$U$6:$U$1015,0)),FALSE,IF(ISERROR(MATCH(INDEX(Activos!$C$6:$C$1015,MATCH($V496,Activos!$U$6:$U$1015,0)),$AH$22:$AH$25,0)),ISERROR(MATCH($E496,$AH$26:$AH$31,0)),ISERROR(MATCH($E496,$AH$22:$AH$25,0)))))</f>
        <v>0</v>
      </c>
      <c r="X496" s="48" t="b">
        <f>IF(OR(COUNTBLANK($E496),COUNTBLANK($V496)),FALSE,IF(ISERROR(MATCH($V496,V$5:$V495,0)),FALSE,IF(ISERROR(MATCH(INDEX($E$6:$E$1015,MATCH($V496,$V$6:$V$1015,0)),$AH$22:$AH$25,0)),ISERROR(MATCH($E496,$AH$26:$AH$31,0)),ISERROR(MATCH($E496,$AH$22:$AH$25,0)))))</f>
        <v>0</v>
      </c>
      <c r="Y496" s="48" t="b">
        <f t="shared" si="30"/>
        <v>0</v>
      </c>
    </row>
    <row r="497" spans="2:25" ht="15.95" customHeight="1" x14ac:dyDescent="0.2">
      <c r="B497" s="255"/>
      <c r="C497" s="53"/>
      <c r="D497" s="86"/>
      <c r="E497" s="42" t="str">
        <f>IF(COUNTBLANK($V497),"",IF($U497&lt;&gt;"","Ingresar Categoria!",IFERROR(INDEX(Activos!$C$6:$C$1015,MATCH($V497,Activos!$U$6:$U$1015,0)),IFERROR(INDEX($E$5:$E496,MATCH($V497,$U$5:$U496,0)),""))))</f>
        <v/>
      </c>
      <c r="F497" s="52"/>
      <c r="G497" s="51"/>
      <c r="H497" s="44"/>
      <c r="I497" s="53"/>
      <c r="J497" s="46"/>
      <c r="K497" s="46"/>
      <c r="L497" s="54"/>
      <c r="M497" s="54"/>
      <c r="N497" s="306" t="str">
        <f>IF(COUNTBLANK($V497),"",IFERROR(INDEX(Activos!$E$6:$E$1015,MATCH($V497,Activos!$U$6:$U$1015,0)),IFERROR(INDEX($N$5:$N496,MATCH($V497,$U$5:$U496,0)),"")))</f>
        <v/>
      </c>
      <c r="O497" s="256"/>
      <c r="P497" s="250"/>
      <c r="Q497" s="55">
        <v>0</v>
      </c>
      <c r="R497" s="48" t="b">
        <f>IF(COUNTBLANK($V497),FALSE,OR(IFERROR(MATCH(INDEX(Activos!$C$6:$C$1015,MATCH($V497,Activos!$U$6:$U$1015,0)),$AH$22:$AH$25,0),FALSE),IFERROR(MATCH(INDEX($E$5:$E496,MATCH($V497,$V$5:$V496,0)),$AH$22:$AH$25,0),FALSE)))</f>
        <v>0</v>
      </c>
      <c r="S497" s="48" t="b">
        <f>OR(IFERROR(MATCH($V497,Activos!$U$6:$U$1015,0),FALSE),IFERROR(MATCH($V497,$V$5:$V496,0),FALSE))</f>
        <v>1</v>
      </c>
      <c r="T497" s="48" t="str">
        <f t="shared" si="28"/>
        <v/>
      </c>
      <c r="U497" s="48" t="str">
        <f>IF(AND(ISERROR(MATCH($V497,Activos!$U$6:$U$1015,0)),ISERROR(MATCH($V497,$U$5:$U496,0))),$V497,"")</f>
        <v/>
      </c>
      <c r="V497" s="48" t="str">
        <f t="shared" si="29"/>
        <v/>
      </c>
      <c r="W497" s="48" t="b">
        <f>IF(OR(COUNTBLANK($E497),COUNTBLANK($V497)),FALSE,IF(ISERROR(MATCH($V497,Activos!$U$6:$U$1015,0)),FALSE,IF(ISERROR(MATCH(INDEX(Activos!$C$6:$C$1015,MATCH($V497,Activos!$U$6:$U$1015,0)),$AH$22:$AH$25,0)),ISERROR(MATCH($E497,$AH$26:$AH$31,0)),ISERROR(MATCH($E497,$AH$22:$AH$25,0)))))</f>
        <v>0</v>
      </c>
      <c r="X497" s="48" t="b">
        <f>IF(OR(COUNTBLANK($E497),COUNTBLANK($V497)),FALSE,IF(ISERROR(MATCH($V497,V$5:$V496,0)),FALSE,IF(ISERROR(MATCH(INDEX($E$6:$E$1015,MATCH($V497,$V$6:$V$1015,0)),$AH$22:$AH$25,0)),ISERROR(MATCH($E497,$AH$26:$AH$31,0)),ISERROR(MATCH($E497,$AH$22:$AH$25,0)))))</f>
        <v>0</v>
      </c>
      <c r="Y497" s="48" t="b">
        <f t="shared" si="30"/>
        <v>0</v>
      </c>
    </row>
    <row r="498" spans="2:25" ht="15.95" customHeight="1" x14ac:dyDescent="0.2">
      <c r="B498" s="255"/>
      <c r="C498" s="53"/>
      <c r="D498" s="86"/>
      <c r="E498" s="42" t="str">
        <f>IF(COUNTBLANK($V498),"",IF($U498&lt;&gt;"","Ingresar Categoria!",IFERROR(INDEX(Activos!$C$6:$C$1015,MATCH($V498,Activos!$U$6:$U$1015,0)),IFERROR(INDEX($E$5:$E497,MATCH($V498,$U$5:$U497,0)),""))))</f>
        <v/>
      </c>
      <c r="F498" s="52"/>
      <c r="G498" s="51"/>
      <c r="H498" s="44"/>
      <c r="I498" s="53"/>
      <c r="J498" s="46"/>
      <c r="K498" s="46"/>
      <c r="L498" s="54"/>
      <c r="M498" s="54"/>
      <c r="N498" s="306" t="str">
        <f>IF(COUNTBLANK($V498),"",IFERROR(INDEX(Activos!$E$6:$E$1015,MATCH($V498,Activos!$U$6:$U$1015,0)),IFERROR(INDEX($N$5:$N497,MATCH($V498,$U$5:$U497,0)),"")))</f>
        <v/>
      </c>
      <c r="O498" s="256"/>
      <c r="P498" s="250"/>
      <c r="Q498" s="55">
        <v>0</v>
      </c>
      <c r="R498" s="48" t="b">
        <f>IF(COUNTBLANK($V498),FALSE,OR(IFERROR(MATCH(INDEX(Activos!$C$6:$C$1015,MATCH($V498,Activos!$U$6:$U$1015,0)),$AH$22:$AH$25,0),FALSE),IFERROR(MATCH(INDEX($E$5:$E497,MATCH($V498,$V$5:$V497,0)),$AH$22:$AH$25,0),FALSE)))</f>
        <v>0</v>
      </c>
      <c r="S498" s="48" t="b">
        <f>OR(IFERROR(MATCH($V498,Activos!$U$6:$U$1015,0),FALSE),IFERROR(MATCH($V498,$V$5:$V497,0),FALSE))</f>
        <v>1</v>
      </c>
      <c r="T498" s="48" t="str">
        <f t="shared" si="28"/>
        <v/>
      </c>
      <c r="U498" s="48" t="str">
        <f>IF(AND(ISERROR(MATCH($V498,Activos!$U$6:$U$1015,0)),ISERROR(MATCH($V498,$U$5:$U497,0))),$V498,"")</f>
        <v/>
      </c>
      <c r="V498" s="48" t="str">
        <f t="shared" si="29"/>
        <v/>
      </c>
      <c r="W498" s="48" t="b">
        <f>IF(OR(COUNTBLANK($E498),COUNTBLANK($V498)),FALSE,IF(ISERROR(MATCH($V498,Activos!$U$6:$U$1015,0)),FALSE,IF(ISERROR(MATCH(INDEX(Activos!$C$6:$C$1015,MATCH($V498,Activos!$U$6:$U$1015,0)),$AH$22:$AH$25,0)),ISERROR(MATCH($E498,$AH$26:$AH$31,0)),ISERROR(MATCH($E498,$AH$22:$AH$25,0)))))</f>
        <v>0</v>
      </c>
      <c r="X498" s="48" t="b">
        <f>IF(OR(COUNTBLANK($E498),COUNTBLANK($V498)),FALSE,IF(ISERROR(MATCH($V498,V$5:$V497,0)),FALSE,IF(ISERROR(MATCH(INDEX($E$6:$E$1015,MATCH($V498,$V$6:$V$1015,0)),$AH$22:$AH$25,0)),ISERROR(MATCH($E498,$AH$26:$AH$31,0)),ISERROR(MATCH($E498,$AH$22:$AH$25,0)))))</f>
        <v>0</v>
      </c>
      <c r="Y498" s="48" t="b">
        <f t="shared" si="30"/>
        <v>0</v>
      </c>
    </row>
    <row r="499" spans="2:25" ht="15.95" customHeight="1" x14ac:dyDescent="0.2">
      <c r="B499" s="255"/>
      <c r="C499" s="53"/>
      <c r="D499" s="86"/>
      <c r="E499" s="42" t="str">
        <f>IF(COUNTBLANK($V499),"",IF($U499&lt;&gt;"","Ingresar Categoria!",IFERROR(INDEX(Activos!$C$6:$C$1015,MATCH($V499,Activos!$U$6:$U$1015,0)),IFERROR(INDEX($E$5:$E498,MATCH($V499,$U$5:$U498,0)),""))))</f>
        <v/>
      </c>
      <c r="F499" s="52"/>
      <c r="G499" s="51"/>
      <c r="H499" s="44"/>
      <c r="I499" s="53"/>
      <c r="J499" s="46"/>
      <c r="K499" s="46"/>
      <c r="L499" s="54"/>
      <c r="M499" s="54"/>
      <c r="N499" s="306" t="str">
        <f>IF(COUNTBLANK($V499),"",IFERROR(INDEX(Activos!$E$6:$E$1015,MATCH($V499,Activos!$U$6:$U$1015,0)),IFERROR(INDEX($N$5:$N498,MATCH($V499,$U$5:$U498,0)),"")))</f>
        <v/>
      </c>
      <c r="O499" s="256"/>
      <c r="P499" s="250"/>
      <c r="Q499" s="55">
        <v>0</v>
      </c>
      <c r="R499" s="48" t="b">
        <f>IF(COUNTBLANK($V499),FALSE,OR(IFERROR(MATCH(INDEX(Activos!$C$6:$C$1015,MATCH($V499,Activos!$U$6:$U$1015,0)),$AH$22:$AH$25,0),FALSE),IFERROR(MATCH(INDEX($E$5:$E498,MATCH($V499,$V$5:$V498,0)),$AH$22:$AH$25,0),FALSE)))</f>
        <v>0</v>
      </c>
      <c r="S499" s="48" t="b">
        <f>OR(IFERROR(MATCH($V499,Activos!$U$6:$U$1015,0),FALSE),IFERROR(MATCH($V499,$V$5:$V498,0),FALSE))</f>
        <v>1</v>
      </c>
      <c r="T499" s="48" t="str">
        <f t="shared" si="28"/>
        <v/>
      </c>
      <c r="U499" s="48" t="str">
        <f>IF(AND(ISERROR(MATCH($V499,Activos!$U$6:$U$1015,0)),ISERROR(MATCH($V499,$U$5:$U498,0))),$V499,"")</f>
        <v/>
      </c>
      <c r="V499" s="48" t="str">
        <f t="shared" si="29"/>
        <v/>
      </c>
      <c r="W499" s="48" t="b">
        <f>IF(OR(COUNTBLANK($E499),COUNTBLANK($V499)),FALSE,IF(ISERROR(MATCH($V499,Activos!$U$6:$U$1015,0)),FALSE,IF(ISERROR(MATCH(INDEX(Activos!$C$6:$C$1015,MATCH($V499,Activos!$U$6:$U$1015,0)),$AH$22:$AH$25,0)),ISERROR(MATCH($E499,$AH$26:$AH$31,0)),ISERROR(MATCH($E499,$AH$22:$AH$25,0)))))</f>
        <v>0</v>
      </c>
      <c r="X499" s="48" t="b">
        <f>IF(OR(COUNTBLANK($E499),COUNTBLANK($V499)),FALSE,IF(ISERROR(MATCH($V499,V$5:$V498,0)),FALSE,IF(ISERROR(MATCH(INDEX($E$6:$E$1015,MATCH($V499,$V$6:$V$1015,0)),$AH$22:$AH$25,0)),ISERROR(MATCH($E499,$AH$26:$AH$31,0)),ISERROR(MATCH($E499,$AH$22:$AH$25,0)))))</f>
        <v>0</v>
      </c>
      <c r="Y499" s="48" t="b">
        <f t="shared" si="30"/>
        <v>0</v>
      </c>
    </row>
    <row r="500" spans="2:25" ht="15.95" customHeight="1" x14ac:dyDescent="0.2">
      <c r="B500" s="255"/>
      <c r="C500" s="53"/>
      <c r="D500" s="86"/>
      <c r="E500" s="42" t="str">
        <f>IF(COUNTBLANK($V500),"",IF($U500&lt;&gt;"","Ingresar Categoria!",IFERROR(INDEX(Activos!$C$6:$C$1015,MATCH($V500,Activos!$U$6:$U$1015,0)),IFERROR(INDEX($E$5:$E499,MATCH($V500,$U$5:$U499,0)),""))))</f>
        <v/>
      </c>
      <c r="F500" s="52"/>
      <c r="G500" s="51"/>
      <c r="H500" s="44"/>
      <c r="I500" s="53"/>
      <c r="J500" s="46"/>
      <c r="K500" s="46"/>
      <c r="L500" s="54"/>
      <c r="M500" s="54"/>
      <c r="N500" s="306" t="str">
        <f>IF(COUNTBLANK($V500),"",IFERROR(INDEX(Activos!$E$6:$E$1015,MATCH($V500,Activos!$U$6:$U$1015,0)),IFERROR(INDEX($N$5:$N499,MATCH($V500,$U$5:$U499,0)),"")))</f>
        <v/>
      </c>
      <c r="O500" s="256"/>
      <c r="P500" s="250"/>
      <c r="Q500" s="55">
        <v>0</v>
      </c>
      <c r="R500" s="48" t="b">
        <f>IF(COUNTBLANK($V500),FALSE,OR(IFERROR(MATCH(INDEX(Activos!$C$6:$C$1015,MATCH($V500,Activos!$U$6:$U$1015,0)),$AH$22:$AH$25,0),FALSE),IFERROR(MATCH(INDEX($E$5:$E499,MATCH($V500,$V$5:$V499,0)),$AH$22:$AH$25,0),FALSE)))</f>
        <v>0</v>
      </c>
      <c r="S500" s="48" t="b">
        <f>OR(IFERROR(MATCH($V500,Activos!$U$6:$U$1015,0),FALSE),IFERROR(MATCH($V500,$V$5:$V499,0),FALSE))</f>
        <v>1</v>
      </c>
      <c r="T500" s="48" t="str">
        <f t="shared" si="28"/>
        <v/>
      </c>
      <c r="U500" s="48" t="str">
        <f>IF(AND(ISERROR(MATCH($V500,Activos!$U$6:$U$1015,0)),ISERROR(MATCH($V500,$U$5:$U499,0))),$V500,"")</f>
        <v/>
      </c>
      <c r="V500" s="48" t="str">
        <f t="shared" si="29"/>
        <v/>
      </c>
      <c r="W500" s="48" t="b">
        <f>IF(OR(COUNTBLANK($E500),COUNTBLANK($V500)),FALSE,IF(ISERROR(MATCH($V500,Activos!$U$6:$U$1015,0)),FALSE,IF(ISERROR(MATCH(INDEX(Activos!$C$6:$C$1015,MATCH($V500,Activos!$U$6:$U$1015,0)),$AH$22:$AH$25,0)),ISERROR(MATCH($E500,$AH$26:$AH$31,0)),ISERROR(MATCH($E500,$AH$22:$AH$25,0)))))</f>
        <v>0</v>
      </c>
      <c r="X500" s="48" t="b">
        <f>IF(OR(COUNTBLANK($E500),COUNTBLANK($V500)),FALSE,IF(ISERROR(MATCH($V500,V$5:$V499,0)),FALSE,IF(ISERROR(MATCH(INDEX($E$6:$E$1015,MATCH($V500,$V$6:$V$1015,0)),$AH$22:$AH$25,0)),ISERROR(MATCH($E500,$AH$26:$AH$31,0)),ISERROR(MATCH($E500,$AH$22:$AH$25,0)))))</f>
        <v>0</v>
      </c>
      <c r="Y500" s="48" t="b">
        <f t="shared" si="30"/>
        <v>0</v>
      </c>
    </row>
    <row r="501" spans="2:25" ht="15.95" customHeight="1" x14ac:dyDescent="0.2">
      <c r="B501" s="255"/>
      <c r="C501" s="53"/>
      <c r="D501" s="86"/>
      <c r="E501" s="42" t="str">
        <f>IF(COUNTBLANK($V501),"",IF($U501&lt;&gt;"","Ingresar Categoria!",IFERROR(INDEX(Activos!$C$6:$C$1015,MATCH($V501,Activos!$U$6:$U$1015,0)),IFERROR(INDEX($E$5:$E500,MATCH($V501,$U$5:$U500,0)),""))))</f>
        <v/>
      </c>
      <c r="F501" s="52"/>
      <c r="G501" s="51"/>
      <c r="H501" s="44"/>
      <c r="I501" s="53"/>
      <c r="J501" s="46"/>
      <c r="K501" s="46"/>
      <c r="L501" s="54"/>
      <c r="M501" s="54"/>
      <c r="N501" s="306" t="str">
        <f>IF(COUNTBLANK($V501),"",IFERROR(INDEX(Activos!$E$6:$E$1015,MATCH($V501,Activos!$U$6:$U$1015,0)),IFERROR(INDEX($N$5:$N500,MATCH($V501,$U$5:$U500,0)),"")))</f>
        <v/>
      </c>
      <c r="O501" s="256"/>
      <c r="P501" s="250"/>
      <c r="Q501" s="55">
        <v>0</v>
      </c>
      <c r="R501" s="48" t="b">
        <f>IF(COUNTBLANK($V501),FALSE,OR(IFERROR(MATCH(INDEX(Activos!$C$6:$C$1015,MATCH($V501,Activos!$U$6:$U$1015,0)),$AH$22:$AH$25,0),FALSE),IFERROR(MATCH(INDEX($E$5:$E500,MATCH($V501,$V$5:$V500,0)),$AH$22:$AH$25,0),FALSE)))</f>
        <v>0</v>
      </c>
      <c r="S501" s="48" t="b">
        <f>OR(IFERROR(MATCH($V501,Activos!$U$6:$U$1015,0),FALSE),IFERROR(MATCH($V501,$V$5:$V500,0),FALSE))</f>
        <v>1</v>
      </c>
      <c r="T501" s="48" t="str">
        <f t="shared" si="28"/>
        <v/>
      </c>
      <c r="U501" s="48" t="str">
        <f>IF(AND(ISERROR(MATCH($V501,Activos!$U$6:$U$1015,0)),ISERROR(MATCH($V501,$U$5:$U500,0))),$V501,"")</f>
        <v/>
      </c>
      <c r="V501" s="48" t="str">
        <f t="shared" si="29"/>
        <v/>
      </c>
      <c r="W501" s="48" t="b">
        <f>IF(OR(COUNTBLANK($E501),COUNTBLANK($V501)),FALSE,IF(ISERROR(MATCH($V501,Activos!$U$6:$U$1015,0)),FALSE,IF(ISERROR(MATCH(INDEX(Activos!$C$6:$C$1015,MATCH($V501,Activos!$U$6:$U$1015,0)),$AH$22:$AH$25,0)),ISERROR(MATCH($E501,$AH$26:$AH$31,0)),ISERROR(MATCH($E501,$AH$22:$AH$25,0)))))</f>
        <v>0</v>
      </c>
      <c r="X501" s="48" t="b">
        <f>IF(OR(COUNTBLANK($E501),COUNTBLANK($V501)),FALSE,IF(ISERROR(MATCH($V501,V$5:$V500,0)),FALSE,IF(ISERROR(MATCH(INDEX($E$6:$E$1015,MATCH($V501,$V$6:$V$1015,0)),$AH$22:$AH$25,0)),ISERROR(MATCH($E501,$AH$26:$AH$31,0)),ISERROR(MATCH($E501,$AH$22:$AH$25,0)))))</f>
        <v>0</v>
      </c>
      <c r="Y501" s="48" t="b">
        <f t="shared" si="30"/>
        <v>0</v>
      </c>
    </row>
    <row r="502" spans="2:25" ht="15.95" customHeight="1" x14ac:dyDescent="0.2">
      <c r="B502" s="255"/>
      <c r="C502" s="53"/>
      <c r="D502" s="86"/>
      <c r="E502" s="42" t="str">
        <f>IF(COUNTBLANK($V502),"",IF($U502&lt;&gt;"","Ingresar Categoria!",IFERROR(INDEX(Activos!$C$6:$C$1015,MATCH($V502,Activos!$U$6:$U$1015,0)),IFERROR(INDEX($E$5:$E501,MATCH($V502,$U$5:$U501,0)),""))))</f>
        <v/>
      </c>
      <c r="F502" s="52"/>
      <c r="G502" s="51"/>
      <c r="H502" s="44"/>
      <c r="I502" s="53"/>
      <c r="J502" s="46"/>
      <c r="K502" s="46"/>
      <c r="L502" s="54"/>
      <c r="M502" s="54"/>
      <c r="N502" s="306" t="str">
        <f>IF(COUNTBLANK($V502),"",IFERROR(INDEX(Activos!$E$6:$E$1015,MATCH($V502,Activos!$U$6:$U$1015,0)),IFERROR(INDEX($N$5:$N501,MATCH($V502,$U$5:$U501,0)),"")))</f>
        <v/>
      </c>
      <c r="O502" s="256"/>
      <c r="P502" s="250"/>
      <c r="Q502" s="55">
        <v>0</v>
      </c>
      <c r="R502" s="48" t="b">
        <f>IF(COUNTBLANK($V502),FALSE,OR(IFERROR(MATCH(INDEX(Activos!$C$6:$C$1015,MATCH($V502,Activos!$U$6:$U$1015,0)),$AH$22:$AH$25,0),FALSE),IFERROR(MATCH(INDEX($E$5:$E501,MATCH($V502,$V$5:$V501,0)),$AH$22:$AH$25,0),FALSE)))</f>
        <v>0</v>
      </c>
      <c r="S502" s="48" t="b">
        <f>OR(IFERROR(MATCH($V502,Activos!$U$6:$U$1015,0),FALSE),IFERROR(MATCH($V502,$V$5:$V501,0),FALSE))</f>
        <v>1</v>
      </c>
      <c r="T502" s="48" t="str">
        <f t="shared" si="28"/>
        <v/>
      </c>
      <c r="U502" s="48" t="str">
        <f>IF(AND(ISERROR(MATCH($V502,Activos!$U$6:$U$1015,0)),ISERROR(MATCH($V502,$U$5:$U501,0))),$V502,"")</f>
        <v/>
      </c>
      <c r="V502" s="48" t="str">
        <f t="shared" si="29"/>
        <v/>
      </c>
      <c r="W502" s="48" t="b">
        <f>IF(OR(COUNTBLANK($E502),COUNTBLANK($V502)),FALSE,IF(ISERROR(MATCH($V502,Activos!$U$6:$U$1015,0)),FALSE,IF(ISERROR(MATCH(INDEX(Activos!$C$6:$C$1015,MATCH($V502,Activos!$U$6:$U$1015,0)),$AH$22:$AH$25,0)),ISERROR(MATCH($E502,$AH$26:$AH$31,0)),ISERROR(MATCH($E502,$AH$22:$AH$25,0)))))</f>
        <v>0</v>
      </c>
      <c r="X502" s="48" t="b">
        <f>IF(OR(COUNTBLANK($E502),COUNTBLANK($V502)),FALSE,IF(ISERROR(MATCH($V502,V$5:$V501,0)),FALSE,IF(ISERROR(MATCH(INDEX($E$6:$E$1015,MATCH($V502,$V$6:$V$1015,0)),$AH$22:$AH$25,0)),ISERROR(MATCH($E502,$AH$26:$AH$31,0)),ISERROR(MATCH($E502,$AH$22:$AH$25,0)))))</f>
        <v>0</v>
      </c>
      <c r="Y502" s="48" t="b">
        <f t="shared" si="30"/>
        <v>0</v>
      </c>
    </row>
    <row r="503" spans="2:25" ht="15.95" customHeight="1" x14ac:dyDescent="0.2">
      <c r="B503" s="255"/>
      <c r="C503" s="53"/>
      <c r="D503" s="86"/>
      <c r="E503" s="42" t="str">
        <f>IF(COUNTBLANK($V503),"",IF($U503&lt;&gt;"","Ingresar Categoria!",IFERROR(INDEX(Activos!$C$6:$C$1015,MATCH($V503,Activos!$U$6:$U$1015,0)),IFERROR(INDEX($E$5:$E502,MATCH($V503,$U$5:$U502,0)),""))))</f>
        <v/>
      </c>
      <c r="F503" s="52"/>
      <c r="G503" s="51"/>
      <c r="H503" s="44"/>
      <c r="I503" s="53"/>
      <c r="J503" s="46"/>
      <c r="K503" s="46"/>
      <c r="L503" s="54"/>
      <c r="M503" s="54"/>
      <c r="N503" s="306" t="str">
        <f>IF(COUNTBLANK($V503),"",IFERROR(INDEX(Activos!$E$6:$E$1015,MATCH($V503,Activos!$U$6:$U$1015,0)),IFERROR(INDEX($N$5:$N502,MATCH($V503,$U$5:$U502,0)),"")))</f>
        <v/>
      </c>
      <c r="O503" s="256"/>
      <c r="P503" s="250"/>
      <c r="Q503" s="55">
        <v>0</v>
      </c>
      <c r="R503" s="48" t="b">
        <f>IF(COUNTBLANK($V503),FALSE,OR(IFERROR(MATCH(INDEX(Activos!$C$6:$C$1015,MATCH($V503,Activos!$U$6:$U$1015,0)),$AH$22:$AH$25,0),FALSE),IFERROR(MATCH(INDEX($E$5:$E502,MATCH($V503,$V$5:$V502,0)),$AH$22:$AH$25,0),FALSE)))</f>
        <v>0</v>
      </c>
      <c r="S503" s="48" t="b">
        <f>OR(IFERROR(MATCH($V503,Activos!$U$6:$U$1015,0),FALSE),IFERROR(MATCH($V503,$V$5:$V502,0),FALSE))</f>
        <v>1</v>
      </c>
      <c r="T503" s="48" t="str">
        <f t="shared" si="28"/>
        <v/>
      </c>
      <c r="U503" s="48" t="str">
        <f>IF(AND(ISERROR(MATCH($V503,Activos!$U$6:$U$1015,0)),ISERROR(MATCH($V503,$U$5:$U502,0))),$V503,"")</f>
        <v/>
      </c>
      <c r="V503" s="48" t="str">
        <f t="shared" si="29"/>
        <v/>
      </c>
      <c r="W503" s="48" t="b">
        <f>IF(OR(COUNTBLANK($E503),COUNTBLANK($V503)),FALSE,IF(ISERROR(MATCH($V503,Activos!$U$6:$U$1015,0)),FALSE,IF(ISERROR(MATCH(INDEX(Activos!$C$6:$C$1015,MATCH($V503,Activos!$U$6:$U$1015,0)),$AH$22:$AH$25,0)),ISERROR(MATCH($E503,$AH$26:$AH$31,0)),ISERROR(MATCH($E503,$AH$22:$AH$25,0)))))</f>
        <v>0</v>
      </c>
      <c r="X503" s="48" t="b">
        <f>IF(OR(COUNTBLANK($E503),COUNTBLANK($V503)),FALSE,IF(ISERROR(MATCH($V503,V$5:$V502,0)),FALSE,IF(ISERROR(MATCH(INDEX($E$6:$E$1015,MATCH($V503,$V$6:$V$1015,0)),$AH$22:$AH$25,0)),ISERROR(MATCH($E503,$AH$26:$AH$31,0)),ISERROR(MATCH($E503,$AH$22:$AH$25,0)))))</f>
        <v>0</v>
      </c>
      <c r="Y503" s="48" t="b">
        <f t="shared" si="30"/>
        <v>0</v>
      </c>
    </row>
    <row r="504" spans="2:25" ht="15.95" customHeight="1" x14ac:dyDescent="0.2">
      <c r="B504" s="255"/>
      <c r="C504" s="53"/>
      <c r="D504" s="86"/>
      <c r="E504" s="42" t="str">
        <f>IF(COUNTBLANK($V504),"",IF($U504&lt;&gt;"","Ingresar Categoria!",IFERROR(INDEX(Activos!$C$6:$C$1015,MATCH($V504,Activos!$U$6:$U$1015,0)),IFERROR(INDEX($E$5:$E503,MATCH($V504,$U$5:$U503,0)),""))))</f>
        <v/>
      </c>
      <c r="F504" s="52"/>
      <c r="G504" s="51"/>
      <c r="H504" s="44"/>
      <c r="I504" s="53"/>
      <c r="J504" s="46"/>
      <c r="K504" s="46"/>
      <c r="L504" s="54"/>
      <c r="M504" s="54"/>
      <c r="N504" s="306" t="str">
        <f>IF(COUNTBLANK($V504),"",IFERROR(INDEX(Activos!$E$6:$E$1015,MATCH($V504,Activos!$U$6:$U$1015,0)),IFERROR(INDEX($N$5:$N503,MATCH($V504,$U$5:$U503,0)),"")))</f>
        <v/>
      </c>
      <c r="O504" s="256"/>
      <c r="P504" s="250"/>
      <c r="Q504" s="55">
        <v>0</v>
      </c>
      <c r="R504" s="48" t="b">
        <f>IF(COUNTBLANK($V504),FALSE,OR(IFERROR(MATCH(INDEX(Activos!$C$6:$C$1015,MATCH($V504,Activos!$U$6:$U$1015,0)),$AH$22:$AH$25,0),FALSE),IFERROR(MATCH(INDEX($E$5:$E503,MATCH($V504,$V$5:$V503,0)),$AH$22:$AH$25,0),FALSE)))</f>
        <v>0</v>
      </c>
      <c r="S504" s="48" t="b">
        <f>OR(IFERROR(MATCH($V504,Activos!$U$6:$U$1015,0),FALSE),IFERROR(MATCH($V504,$V$5:$V503,0),FALSE))</f>
        <v>1</v>
      </c>
      <c r="T504" s="48" t="str">
        <f t="shared" si="28"/>
        <v/>
      </c>
      <c r="U504" s="48" t="str">
        <f>IF(AND(ISERROR(MATCH($V504,Activos!$U$6:$U$1015,0)),ISERROR(MATCH($V504,$U$5:$U503,0))),$V504,"")</f>
        <v/>
      </c>
      <c r="V504" s="48" t="str">
        <f t="shared" si="29"/>
        <v/>
      </c>
      <c r="W504" s="48" t="b">
        <f>IF(OR(COUNTBLANK($E504),COUNTBLANK($V504)),FALSE,IF(ISERROR(MATCH($V504,Activos!$U$6:$U$1015,0)),FALSE,IF(ISERROR(MATCH(INDEX(Activos!$C$6:$C$1015,MATCH($V504,Activos!$U$6:$U$1015,0)),$AH$22:$AH$25,0)),ISERROR(MATCH($E504,$AH$26:$AH$31,0)),ISERROR(MATCH($E504,$AH$22:$AH$25,0)))))</f>
        <v>0</v>
      </c>
      <c r="X504" s="48" t="b">
        <f>IF(OR(COUNTBLANK($E504),COUNTBLANK($V504)),FALSE,IF(ISERROR(MATCH($V504,V$5:$V503,0)),FALSE,IF(ISERROR(MATCH(INDEX($E$6:$E$1015,MATCH($V504,$V$6:$V$1015,0)),$AH$22:$AH$25,0)),ISERROR(MATCH($E504,$AH$26:$AH$31,0)),ISERROR(MATCH($E504,$AH$22:$AH$25,0)))))</f>
        <v>0</v>
      </c>
      <c r="Y504" s="48" t="b">
        <f t="shared" si="30"/>
        <v>0</v>
      </c>
    </row>
    <row r="505" spans="2:25" ht="15.95" customHeight="1" x14ac:dyDescent="0.2">
      <c r="B505" s="255"/>
      <c r="C505" s="53"/>
      <c r="D505" s="86"/>
      <c r="E505" s="42" t="str">
        <f>IF(COUNTBLANK($V505),"",IF($U505&lt;&gt;"","Ingresar Categoria!",IFERROR(INDEX(Activos!$C$6:$C$1015,MATCH($V505,Activos!$U$6:$U$1015,0)),IFERROR(INDEX($E$5:$E504,MATCH($V505,$U$5:$U504,0)),""))))</f>
        <v/>
      </c>
      <c r="F505" s="52"/>
      <c r="G505" s="51"/>
      <c r="H505" s="44"/>
      <c r="I505" s="53"/>
      <c r="J505" s="46"/>
      <c r="K505" s="46"/>
      <c r="L505" s="54"/>
      <c r="M505" s="54"/>
      <c r="N505" s="306" t="str">
        <f>IF(COUNTBLANK($V505),"",IFERROR(INDEX(Activos!$E$6:$E$1015,MATCH($V505,Activos!$U$6:$U$1015,0)),IFERROR(INDEX($N$5:$N504,MATCH($V505,$U$5:$U504,0)),"")))</f>
        <v/>
      </c>
      <c r="O505" s="256"/>
      <c r="P505" s="250"/>
      <c r="Q505" s="55">
        <v>0</v>
      </c>
      <c r="R505" s="48" t="b">
        <f>IF(COUNTBLANK($V505),FALSE,OR(IFERROR(MATCH(INDEX(Activos!$C$6:$C$1015,MATCH($V505,Activos!$U$6:$U$1015,0)),$AH$22:$AH$25,0),FALSE),IFERROR(MATCH(INDEX($E$5:$E504,MATCH($V505,$V$5:$V504,0)),$AH$22:$AH$25,0),FALSE)))</f>
        <v>0</v>
      </c>
      <c r="S505" s="48" t="b">
        <f>OR(IFERROR(MATCH($V505,Activos!$U$6:$U$1015,0),FALSE),IFERROR(MATCH($V505,$V$5:$V504,0),FALSE))</f>
        <v>1</v>
      </c>
      <c r="T505" s="48" t="str">
        <f t="shared" si="28"/>
        <v/>
      </c>
      <c r="U505" s="48" t="str">
        <f>IF(AND(ISERROR(MATCH($V505,Activos!$U$6:$U$1015,0)),ISERROR(MATCH($V505,$U$5:$U504,0))),$V505,"")</f>
        <v/>
      </c>
      <c r="V505" s="48" t="str">
        <f t="shared" si="29"/>
        <v/>
      </c>
      <c r="W505" s="48" t="b">
        <f>IF(OR(COUNTBLANK($E505),COUNTBLANK($V505)),FALSE,IF(ISERROR(MATCH($V505,Activos!$U$6:$U$1015,0)),FALSE,IF(ISERROR(MATCH(INDEX(Activos!$C$6:$C$1015,MATCH($V505,Activos!$U$6:$U$1015,0)),$AH$22:$AH$25,0)),ISERROR(MATCH($E505,$AH$26:$AH$31,0)),ISERROR(MATCH($E505,$AH$22:$AH$25,0)))))</f>
        <v>0</v>
      </c>
      <c r="X505" s="48" t="b">
        <f>IF(OR(COUNTBLANK($E505),COUNTBLANK($V505)),FALSE,IF(ISERROR(MATCH($V505,V$5:$V504,0)),FALSE,IF(ISERROR(MATCH(INDEX($E$6:$E$1015,MATCH($V505,$V$6:$V$1015,0)),$AH$22:$AH$25,0)),ISERROR(MATCH($E505,$AH$26:$AH$31,0)),ISERROR(MATCH($E505,$AH$22:$AH$25,0)))))</f>
        <v>0</v>
      </c>
      <c r="Y505" s="48" t="b">
        <f t="shared" si="30"/>
        <v>0</v>
      </c>
    </row>
    <row r="506" spans="2:25" ht="15.95" customHeight="1" x14ac:dyDescent="0.2">
      <c r="B506" s="255"/>
      <c r="C506" s="53"/>
      <c r="D506" s="86"/>
      <c r="E506" s="42" t="str">
        <f>IF(COUNTBLANK($V506),"",IF($U506&lt;&gt;"","Ingresar Categoria!",IFERROR(INDEX(Activos!$C$6:$C$1015,MATCH($V506,Activos!$U$6:$U$1015,0)),IFERROR(INDEX($E$5:$E505,MATCH($V506,$U$5:$U505,0)),""))))</f>
        <v/>
      </c>
      <c r="F506" s="52"/>
      <c r="G506" s="51"/>
      <c r="H506" s="44"/>
      <c r="I506" s="53"/>
      <c r="J506" s="46"/>
      <c r="K506" s="46"/>
      <c r="L506" s="54"/>
      <c r="M506" s="54"/>
      <c r="N506" s="306" t="str">
        <f>IF(COUNTBLANK($V506),"",IFERROR(INDEX(Activos!$E$6:$E$1015,MATCH($V506,Activos!$U$6:$U$1015,0)),IFERROR(INDEX($N$5:$N505,MATCH($V506,$U$5:$U505,0)),"")))</f>
        <v/>
      </c>
      <c r="O506" s="256"/>
      <c r="P506" s="250"/>
      <c r="Q506" s="55">
        <v>0</v>
      </c>
      <c r="R506" s="48" t="b">
        <f>IF(COUNTBLANK($V506),FALSE,OR(IFERROR(MATCH(INDEX(Activos!$C$6:$C$1015,MATCH($V506,Activos!$U$6:$U$1015,0)),$AH$22:$AH$25,0),FALSE),IFERROR(MATCH(INDEX($E$5:$E505,MATCH($V506,$V$5:$V505,0)),$AH$22:$AH$25,0),FALSE)))</f>
        <v>0</v>
      </c>
      <c r="S506" s="48" t="b">
        <f>OR(IFERROR(MATCH($V506,Activos!$U$6:$U$1015,0),FALSE),IFERROR(MATCH($V506,$V$5:$V505,0),FALSE))</f>
        <v>1</v>
      </c>
      <c r="T506" s="48" t="str">
        <f t="shared" si="28"/>
        <v/>
      </c>
      <c r="U506" s="48" t="str">
        <f>IF(AND(ISERROR(MATCH($V506,Activos!$U$6:$U$1015,0)),ISERROR(MATCH($V506,$U$5:$U505,0))),$V506,"")</f>
        <v/>
      </c>
      <c r="V506" s="48" t="str">
        <f t="shared" si="29"/>
        <v/>
      </c>
      <c r="W506" s="48" t="b">
        <f>IF(OR(COUNTBLANK($E506),COUNTBLANK($V506)),FALSE,IF(ISERROR(MATCH($V506,Activos!$U$6:$U$1015,0)),FALSE,IF(ISERROR(MATCH(INDEX(Activos!$C$6:$C$1015,MATCH($V506,Activos!$U$6:$U$1015,0)),$AH$22:$AH$25,0)),ISERROR(MATCH($E506,$AH$26:$AH$31,0)),ISERROR(MATCH($E506,$AH$22:$AH$25,0)))))</f>
        <v>0</v>
      </c>
      <c r="X506" s="48" t="b">
        <f>IF(OR(COUNTBLANK($E506),COUNTBLANK($V506)),FALSE,IF(ISERROR(MATCH($V506,V$5:$V505,0)),FALSE,IF(ISERROR(MATCH(INDEX($E$6:$E$1015,MATCH($V506,$V$6:$V$1015,0)),$AH$22:$AH$25,0)),ISERROR(MATCH($E506,$AH$26:$AH$31,0)),ISERROR(MATCH($E506,$AH$22:$AH$25,0)))))</f>
        <v>0</v>
      </c>
      <c r="Y506" s="48" t="b">
        <f t="shared" si="30"/>
        <v>0</v>
      </c>
    </row>
    <row r="507" spans="2:25" ht="15.95" customHeight="1" x14ac:dyDescent="0.2">
      <c r="B507" s="255"/>
      <c r="C507" s="53"/>
      <c r="D507" s="86"/>
      <c r="E507" s="42" t="str">
        <f>IF(COUNTBLANK($V507),"",IF($U507&lt;&gt;"","Ingresar Categoria!",IFERROR(INDEX(Activos!$C$6:$C$1015,MATCH($V507,Activos!$U$6:$U$1015,0)),IFERROR(INDEX($E$5:$E506,MATCH($V507,$U$5:$U506,0)),""))))</f>
        <v/>
      </c>
      <c r="F507" s="52"/>
      <c r="G507" s="51"/>
      <c r="H507" s="44"/>
      <c r="I507" s="53"/>
      <c r="J507" s="46"/>
      <c r="K507" s="46"/>
      <c r="L507" s="54"/>
      <c r="M507" s="54"/>
      <c r="N507" s="306" t="str">
        <f>IF(COUNTBLANK($V507),"",IFERROR(INDEX(Activos!$E$6:$E$1015,MATCH($V507,Activos!$U$6:$U$1015,0)),IFERROR(INDEX($N$5:$N506,MATCH($V507,$U$5:$U506,0)),"")))</f>
        <v/>
      </c>
      <c r="O507" s="256"/>
      <c r="P507" s="250"/>
      <c r="Q507" s="55">
        <v>0</v>
      </c>
      <c r="R507" s="48" t="b">
        <f>IF(COUNTBLANK($V507),FALSE,OR(IFERROR(MATCH(INDEX(Activos!$C$6:$C$1015,MATCH($V507,Activos!$U$6:$U$1015,0)),$AH$22:$AH$25,0),FALSE),IFERROR(MATCH(INDEX($E$5:$E506,MATCH($V507,$V$5:$V506,0)),$AH$22:$AH$25,0),FALSE)))</f>
        <v>0</v>
      </c>
      <c r="S507" s="48" t="b">
        <f>OR(IFERROR(MATCH($V507,Activos!$U$6:$U$1015,0),FALSE),IFERROR(MATCH($V507,$V$5:$V506,0),FALSE))</f>
        <v>1</v>
      </c>
      <c r="T507" s="48" t="str">
        <f t="shared" si="28"/>
        <v/>
      </c>
      <c r="U507" s="48" t="str">
        <f>IF(AND(ISERROR(MATCH($V507,Activos!$U$6:$U$1015,0)),ISERROR(MATCH($V507,$U$5:$U506,0))),$V507,"")</f>
        <v/>
      </c>
      <c r="V507" s="48" t="str">
        <f t="shared" si="29"/>
        <v/>
      </c>
      <c r="W507" s="48" t="b">
        <f>IF(OR(COUNTBLANK($E507),COUNTBLANK($V507)),FALSE,IF(ISERROR(MATCH($V507,Activos!$U$6:$U$1015,0)),FALSE,IF(ISERROR(MATCH(INDEX(Activos!$C$6:$C$1015,MATCH($V507,Activos!$U$6:$U$1015,0)),$AH$22:$AH$25,0)),ISERROR(MATCH($E507,$AH$26:$AH$31,0)),ISERROR(MATCH($E507,$AH$22:$AH$25,0)))))</f>
        <v>0</v>
      </c>
      <c r="X507" s="48" t="b">
        <f>IF(OR(COUNTBLANK($E507),COUNTBLANK($V507)),FALSE,IF(ISERROR(MATCH($V507,V$5:$V506,0)),FALSE,IF(ISERROR(MATCH(INDEX($E$6:$E$1015,MATCH($V507,$V$6:$V$1015,0)),$AH$22:$AH$25,0)),ISERROR(MATCH($E507,$AH$26:$AH$31,0)),ISERROR(MATCH($E507,$AH$22:$AH$25,0)))))</f>
        <v>0</v>
      </c>
      <c r="Y507" s="48" t="b">
        <f t="shared" si="30"/>
        <v>0</v>
      </c>
    </row>
    <row r="508" spans="2:25" ht="15.95" customHeight="1" x14ac:dyDescent="0.2">
      <c r="B508" s="255"/>
      <c r="C508" s="53"/>
      <c r="D508" s="86"/>
      <c r="E508" s="42" t="str">
        <f>IF(COUNTBLANK($V508),"",IF($U508&lt;&gt;"","Ingresar Categoria!",IFERROR(INDEX(Activos!$C$6:$C$1015,MATCH($V508,Activos!$U$6:$U$1015,0)),IFERROR(INDEX($E$5:$E507,MATCH($V508,$U$5:$U507,0)),""))))</f>
        <v/>
      </c>
      <c r="F508" s="52"/>
      <c r="G508" s="51"/>
      <c r="H508" s="44"/>
      <c r="I508" s="53"/>
      <c r="J508" s="46"/>
      <c r="K508" s="46"/>
      <c r="L508" s="54"/>
      <c r="M508" s="54"/>
      <c r="N508" s="306" t="str">
        <f>IF(COUNTBLANK($V508),"",IFERROR(INDEX(Activos!$E$6:$E$1015,MATCH($V508,Activos!$U$6:$U$1015,0)),IFERROR(INDEX($N$5:$N507,MATCH($V508,$U$5:$U507,0)),"")))</f>
        <v/>
      </c>
      <c r="O508" s="256"/>
      <c r="P508" s="250"/>
      <c r="Q508" s="55">
        <v>0</v>
      </c>
      <c r="R508" s="48" t="b">
        <f>IF(COUNTBLANK($V508),FALSE,OR(IFERROR(MATCH(INDEX(Activos!$C$6:$C$1015,MATCH($V508,Activos!$U$6:$U$1015,0)),$AH$22:$AH$25,0),FALSE),IFERROR(MATCH(INDEX($E$5:$E507,MATCH($V508,$V$5:$V507,0)),$AH$22:$AH$25,0),FALSE)))</f>
        <v>0</v>
      </c>
      <c r="S508" s="48" t="b">
        <f>OR(IFERROR(MATCH($V508,Activos!$U$6:$U$1015,0),FALSE),IFERROR(MATCH($V508,$V$5:$V507,0),FALSE))</f>
        <v>1</v>
      </c>
      <c r="T508" s="48" t="str">
        <f t="shared" si="28"/>
        <v/>
      </c>
      <c r="U508" s="48" t="str">
        <f>IF(AND(ISERROR(MATCH($V508,Activos!$U$6:$U$1015,0)),ISERROR(MATCH($V508,$U$5:$U507,0))),$V508,"")</f>
        <v/>
      </c>
      <c r="V508" s="48" t="str">
        <f t="shared" si="29"/>
        <v/>
      </c>
      <c r="W508" s="48" t="b">
        <f>IF(OR(COUNTBLANK($E508),COUNTBLANK($V508)),FALSE,IF(ISERROR(MATCH($V508,Activos!$U$6:$U$1015,0)),FALSE,IF(ISERROR(MATCH(INDEX(Activos!$C$6:$C$1015,MATCH($V508,Activos!$U$6:$U$1015,0)),$AH$22:$AH$25,0)),ISERROR(MATCH($E508,$AH$26:$AH$31,0)),ISERROR(MATCH($E508,$AH$22:$AH$25,0)))))</f>
        <v>0</v>
      </c>
      <c r="X508" s="48" t="b">
        <f>IF(OR(COUNTBLANK($E508),COUNTBLANK($V508)),FALSE,IF(ISERROR(MATCH($V508,V$5:$V507,0)),FALSE,IF(ISERROR(MATCH(INDEX($E$6:$E$1015,MATCH($V508,$V$6:$V$1015,0)),$AH$22:$AH$25,0)),ISERROR(MATCH($E508,$AH$26:$AH$31,0)),ISERROR(MATCH($E508,$AH$22:$AH$25,0)))))</f>
        <v>0</v>
      </c>
      <c r="Y508" s="48" t="b">
        <f t="shared" si="30"/>
        <v>0</v>
      </c>
    </row>
    <row r="509" spans="2:25" ht="15.95" customHeight="1" x14ac:dyDescent="0.2">
      <c r="B509" s="255"/>
      <c r="C509" s="53"/>
      <c r="D509" s="86"/>
      <c r="E509" s="42" t="str">
        <f>IF(COUNTBLANK($V509),"",IF($U509&lt;&gt;"","Ingresar Categoria!",IFERROR(INDEX(Activos!$C$6:$C$1015,MATCH($V509,Activos!$U$6:$U$1015,0)),IFERROR(INDEX($E$5:$E508,MATCH($V509,$U$5:$U508,0)),""))))</f>
        <v/>
      </c>
      <c r="F509" s="52"/>
      <c r="G509" s="51"/>
      <c r="H509" s="44"/>
      <c r="I509" s="53"/>
      <c r="J509" s="46"/>
      <c r="K509" s="46"/>
      <c r="L509" s="54"/>
      <c r="M509" s="54"/>
      <c r="N509" s="306" t="str">
        <f>IF(COUNTBLANK($V509),"",IFERROR(INDEX(Activos!$E$6:$E$1015,MATCH($V509,Activos!$U$6:$U$1015,0)),IFERROR(INDEX($N$5:$N508,MATCH($V509,$U$5:$U508,0)),"")))</f>
        <v/>
      </c>
      <c r="O509" s="256"/>
      <c r="P509" s="250"/>
      <c r="Q509" s="55">
        <v>0</v>
      </c>
      <c r="R509" s="48" t="b">
        <f>IF(COUNTBLANK($V509),FALSE,OR(IFERROR(MATCH(INDEX(Activos!$C$6:$C$1015,MATCH($V509,Activos!$U$6:$U$1015,0)),$AH$22:$AH$25,0),FALSE),IFERROR(MATCH(INDEX($E$5:$E508,MATCH($V509,$V$5:$V508,0)),$AH$22:$AH$25,0),FALSE)))</f>
        <v>0</v>
      </c>
      <c r="S509" s="48" t="b">
        <f>OR(IFERROR(MATCH($V509,Activos!$U$6:$U$1015,0),FALSE),IFERROR(MATCH($V509,$V$5:$V508,0),FALSE))</f>
        <v>1</v>
      </c>
      <c r="T509" s="48" t="str">
        <f t="shared" si="28"/>
        <v/>
      </c>
      <c r="U509" s="48" t="str">
        <f>IF(AND(ISERROR(MATCH($V509,Activos!$U$6:$U$1015,0)),ISERROR(MATCH($V509,$U$5:$U508,0))),$V509,"")</f>
        <v/>
      </c>
      <c r="V509" s="48" t="str">
        <f t="shared" si="29"/>
        <v/>
      </c>
      <c r="W509" s="48" t="b">
        <f>IF(OR(COUNTBLANK($E509),COUNTBLANK($V509)),FALSE,IF(ISERROR(MATCH($V509,Activos!$U$6:$U$1015,0)),FALSE,IF(ISERROR(MATCH(INDEX(Activos!$C$6:$C$1015,MATCH($V509,Activos!$U$6:$U$1015,0)),$AH$22:$AH$25,0)),ISERROR(MATCH($E509,$AH$26:$AH$31,0)),ISERROR(MATCH($E509,$AH$22:$AH$25,0)))))</f>
        <v>0</v>
      </c>
      <c r="X509" s="48" t="b">
        <f>IF(OR(COUNTBLANK($E509),COUNTBLANK($V509)),FALSE,IF(ISERROR(MATCH($V509,V$5:$V508,0)),FALSE,IF(ISERROR(MATCH(INDEX($E$6:$E$1015,MATCH($V509,$V$6:$V$1015,0)),$AH$22:$AH$25,0)),ISERROR(MATCH($E509,$AH$26:$AH$31,0)),ISERROR(MATCH($E509,$AH$22:$AH$25,0)))))</f>
        <v>0</v>
      </c>
      <c r="Y509" s="48" t="b">
        <f t="shared" si="30"/>
        <v>0</v>
      </c>
    </row>
    <row r="510" spans="2:25" ht="15.95" customHeight="1" x14ac:dyDescent="0.2">
      <c r="B510" s="255"/>
      <c r="C510" s="53"/>
      <c r="D510" s="86"/>
      <c r="E510" s="42" t="str">
        <f>IF(COUNTBLANK($V510),"",IF($U510&lt;&gt;"","Ingresar Categoria!",IFERROR(INDEX(Activos!$C$6:$C$1015,MATCH($V510,Activos!$U$6:$U$1015,0)),IFERROR(INDEX($E$5:$E509,MATCH($V510,$U$5:$U509,0)),""))))</f>
        <v/>
      </c>
      <c r="F510" s="52"/>
      <c r="G510" s="51"/>
      <c r="H510" s="44"/>
      <c r="I510" s="53"/>
      <c r="J510" s="46"/>
      <c r="K510" s="46"/>
      <c r="L510" s="54"/>
      <c r="M510" s="54"/>
      <c r="N510" s="306" t="str">
        <f>IF(COUNTBLANK($V510),"",IFERROR(INDEX(Activos!$E$6:$E$1015,MATCH($V510,Activos!$U$6:$U$1015,0)),IFERROR(INDEX($N$5:$N509,MATCH($V510,$U$5:$U509,0)),"")))</f>
        <v/>
      </c>
      <c r="O510" s="256"/>
      <c r="P510" s="250"/>
      <c r="Q510" s="55">
        <v>0</v>
      </c>
      <c r="R510" s="48" t="b">
        <f>IF(COUNTBLANK($V510),FALSE,OR(IFERROR(MATCH(INDEX(Activos!$C$6:$C$1015,MATCH($V510,Activos!$U$6:$U$1015,0)),$AH$22:$AH$25,0),FALSE),IFERROR(MATCH(INDEX($E$5:$E509,MATCH($V510,$V$5:$V509,0)),$AH$22:$AH$25,0),FALSE)))</f>
        <v>0</v>
      </c>
      <c r="S510" s="48" t="b">
        <f>OR(IFERROR(MATCH($V510,Activos!$U$6:$U$1015,0),FALSE),IFERROR(MATCH($V510,$V$5:$V509,0),FALSE))</f>
        <v>1</v>
      </c>
      <c r="T510" s="48" t="str">
        <f t="shared" si="28"/>
        <v/>
      </c>
      <c r="U510" s="48" t="str">
        <f>IF(AND(ISERROR(MATCH($V510,Activos!$U$6:$U$1015,0)),ISERROR(MATCH($V510,$U$5:$U509,0))),$V510,"")</f>
        <v/>
      </c>
      <c r="V510" s="48" t="str">
        <f t="shared" si="29"/>
        <v/>
      </c>
      <c r="W510" s="48" t="b">
        <f>IF(OR(COUNTBLANK($E510),COUNTBLANK($V510)),FALSE,IF(ISERROR(MATCH($V510,Activos!$U$6:$U$1015,0)),FALSE,IF(ISERROR(MATCH(INDEX(Activos!$C$6:$C$1015,MATCH($V510,Activos!$U$6:$U$1015,0)),$AH$22:$AH$25,0)),ISERROR(MATCH($E510,$AH$26:$AH$31,0)),ISERROR(MATCH($E510,$AH$22:$AH$25,0)))))</f>
        <v>0</v>
      </c>
      <c r="X510" s="48" t="b">
        <f>IF(OR(COUNTBLANK($E510),COUNTBLANK($V510)),FALSE,IF(ISERROR(MATCH($V510,V$5:$V509,0)),FALSE,IF(ISERROR(MATCH(INDEX($E$6:$E$1015,MATCH($V510,$V$6:$V$1015,0)),$AH$22:$AH$25,0)),ISERROR(MATCH($E510,$AH$26:$AH$31,0)),ISERROR(MATCH($E510,$AH$22:$AH$25,0)))))</f>
        <v>0</v>
      </c>
      <c r="Y510" s="48" t="b">
        <f t="shared" si="30"/>
        <v>0</v>
      </c>
    </row>
    <row r="511" spans="2:25" ht="15.95" customHeight="1" x14ac:dyDescent="0.2">
      <c r="B511" s="255"/>
      <c r="C511" s="53"/>
      <c r="D511" s="86"/>
      <c r="E511" s="42" t="str">
        <f>IF(COUNTBLANK($V511),"",IF($U511&lt;&gt;"","Ingresar Categoria!",IFERROR(INDEX(Activos!$C$6:$C$1015,MATCH($V511,Activos!$U$6:$U$1015,0)),IFERROR(INDEX($E$5:$E510,MATCH($V511,$U$5:$U510,0)),""))))</f>
        <v/>
      </c>
      <c r="F511" s="52"/>
      <c r="G511" s="51"/>
      <c r="H511" s="44"/>
      <c r="I511" s="53"/>
      <c r="J511" s="46"/>
      <c r="K511" s="46"/>
      <c r="L511" s="54"/>
      <c r="M511" s="54"/>
      <c r="N511" s="306" t="str">
        <f>IF(COUNTBLANK($V511),"",IFERROR(INDEX(Activos!$E$6:$E$1015,MATCH($V511,Activos!$U$6:$U$1015,0)),IFERROR(INDEX($N$5:$N510,MATCH($V511,$U$5:$U510,0)),"")))</f>
        <v/>
      </c>
      <c r="O511" s="256"/>
      <c r="P511" s="250"/>
      <c r="Q511" s="55">
        <v>0</v>
      </c>
      <c r="R511" s="48" t="b">
        <f>IF(COUNTBLANK($V511),FALSE,OR(IFERROR(MATCH(INDEX(Activos!$C$6:$C$1015,MATCH($V511,Activos!$U$6:$U$1015,0)),$AH$22:$AH$25,0),FALSE),IFERROR(MATCH(INDEX($E$5:$E510,MATCH($V511,$V$5:$V510,0)),$AH$22:$AH$25,0),FALSE)))</f>
        <v>0</v>
      </c>
      <c r="S511" s="48" t="b">
        <f>OR(IFERROR(MATCH($V511,Activos!$U$6:$U$1015,0),FALSE),IFERROR(MATCH($V511,$V$5:$V510,0),FALSE))</f>
        <v>1</v>
      </c>
      <c r="T511" s="48" t="str">
        <f t="shared" si="28"/>
        <v/>
      </c>
      <c r="U511" s="48" t="str">
        <f>IF(AND(ISERROR(MATCH($V511,Activos!$U$6:$U$1015,0)),ISERROR(MATCH($V511,$U$5:$U510,0))),$V511,"")</f>
        <v/>
      </c>
      <c r="V511" s="48" t="str">
        <f t="shared" si="29"/>
        <v/>
      </c>
      <c r="W511" s="48" t="b">
        <f>IF(OR(COUNTBLANK($E511),COUNTBLANK($V511)),FALSE,IF(ISERROR(MATCH($V511,Activos!$U$6:$U$1015,0)),FALSE,IF(ISERROR(MATCH(INDEX(Activos!$C$6:$C$1015,MATCH($V511,Activos!$U$6:$U$1015,0)),$AH$22:$AH$25,0)),ISERROR(MATCH($E511,$AH$26:$AH$31,0)),ISERROR(MATCH($E511,$AH$22:$AH$25,0)))))</f>
        <v>0</v>
      </c>
      <c r="X511" s="48" t="b">
        <f>IF(OR(COUNTBLANK($E511),COUNTBLANK($V511)),FALSE,IF(ISERROR(MATCH($V511,V$5:$V510,0)),FALSE,IF(ISERROR(MATCH(INDEX($E$6:$E$1015,MATCH($V511,$V$6:$V$1015,0)),$AH$22:$AH$25,0)),ISERROR(MATCH($E511,$AH$26:$AH$31,0)),ISERROR(MATCH($E511,$AH$22:$AH$25,0)))))</f>
        <v>0</v>
      </c>
      <c r="Y511" s="48" t="b">
        <f t="shared" si="30"/>
        <v>0</v>
      </c>
    </row>
    <row r="512" spans="2:25" ht="15.95" customHeight="1" x14ac:dyDescent="0.2">
      <c r="B512" s="255"/>
      <c r="C512" s="53"/>
      <c r="D512" s="86"/>
      <c r="E512" s="42" t="str">
        <f>IF(COUNTBLANK($V512),"",IF($U512&lt;&gt;"","Ingresar Categoria!",IFERROR(INDEX(Activos!$C$6:$C$1015,MATCH($V512,Activos!$U$6:$U$1015,0)),IFERROR(INDEX($E$5:$E511,MATCH($V512,$U$5:$U511,0)),""))))</f>
        <v/>
      </c>
      <c r="F512" s="52"/>
      <c r="G512" s="51"/>
      <c r="H512" s="44"/>
      <c r="I512" s="53"/>
      <c r="J512" s="46"/>
      <c r="K512" s="46"/>
      <c r="L512" s="54"/>
      <c r="M512" s="54"/>
      <c r="N512" s="306" t="str">
        <f>IF(COUNTBLANK($V512),"",IFERROR(INDEX(Activos!$E$6:$E$1015,MATCH($V512,Activos!$U$6:$U$1015,0)),IFERROR(INDEX($N$5:$N511,MATCH($V512,$U$5:$U511,0)),"")))</f>
        <v/>
      </c>
      <c r="O512" s="256"/>
      <c r="P512" s="250"/>
      <c r="Q512" s="55">
        <v>0</v>
      </c>
      <c r="R512" s="48" t="b">
        <f>IF(COUNTBLANK($V512),FALSE,OR(IFERROR(MATCH(INDEX(Activos!$C$6:$C$1015,MATCH($V512,Activos!$U$6:$U$1015,0)),$AH$22:$AH$25,0),FALSE),IFERROR(MATCH(INDEX($E$5:$E511,MATCH($V512,$V$5:$V511,0)),$AH$22:$AH$25,0),FALSE)))</f>
        <v>0</v>
      </c>
      <c r="S512" s="48" t="b">
        <f>OR(IFERROR(MATCH($V512,Activos!$U$6:$U$1015,0),FALSE),IFERROR(MATCH($V512,$V$5:$V511,0),FALSE))</f>
        <v>1</v>
      </c>
      <c r="T512" s="48" t="str">
        <f t="shared" si="28"/>
        <v/>
      </c>
      <c r="U512" s="48" t="str">
        <f>IF(AND(ISERROR(MATCH($V512,Activos!$U$6:$U$1015,0)),ISERROR(MATCH($V512,$U$5:$U511,0))),$V512,"")</f>
        <v/>
      </c>
      <c r="V512" s="48" t="str">
        <f t="shared" si="29"/>
        <v/>
      </c>
      <c r="W512" s="48" t="b">
        <f>IF(OR(COUNTBLANK($E512),COUNTBLANK($V512)),FALSE,IF(ISERROR(MATCH($V512,Activos!$U$6:$U$1015,0)),FALSE,IF(ISERROR(MATCH(INDEX(Activos!$C$6:$C$1015,MATCH($V512,Activos!$U$6:$U$1015,0)),$AH$22:$AH$25,0)),ISERROR(MATCH($E512,$AH$26:$AH$31,0)),ISERROR(MATCH($E512,$AH$22:$AH$25,0)))))</f>
        <v>0</v>
      </c>
      <c r="X512" s="48" t="b">
        <f>IF(OR(COUNTBLANK($E512),COUNTBLANK($V512)),FALSE,IF(ISERROR(MATCH($V512,V$5:$V511,0)),FALSE,IF(ISERROR(MATCH(INDEX($E$6:$E$1015,MATCH($V512,$V$6:$V$1015,0)),$AH$22:$AH$25,0)),ISERROR(MATCH($E512,$AH$26:$AH$31,0)),ISERROR(MATCH($E512,$AH$22:$AH$25,0)))))</f>
        <v>0</v>
      </c>
      <c r="Y512" s="48" t="b">
        <f t="shared" si="30"/>
        <v>0</v>
      </c>
    </row>
    <row r="513" spans="2:25" ht="15.95" customHeight="1" x14ac:dyDescent="0.2">
      <c r="B513" s="255"/>
      <c r="C513" s="53"/>
      <c r="D513" s="86"/>
      <c r="E513" s="42" t="str">
        <f>IF(COUNTBLANK($V513),"",IF($U513&lt;&gt;"","Ingresar Categoria!",IFERROR(INDEX(Activos!$C$6:$C$1015,MATCH($V513,Activos!$U$6:$U$1015,0)),IFERROR(INDEX($E$5:$E512,MATCH($V513,$U$5:$U512,0)),""))))</f>
        <v/>
      </c>
      <c r="F513" s="52"/>
      <c r="G513" s="51"/>
      <c r="H513" s="44"/>
      <c r="I513" s="53"/>
      <c r="J513" s="46"/>
      <c r="K513" s="46"/>
      <c r="L513" s="54"/>
      <c r="M513" s="54"/>
      <c r="N513" s="306" t="str">
        <f>IF(COUNTBLANK($V513),"",IFERROR(INDEX(Activos!$E$6:$E$1015,MATCH($V513,Activos!$U$6:$U$1015,0)),IFERROR(INDEX($N$5:$N512,MATCH($V513,$U$5:$U512,0)),"")))</f>
        <v/>
      </c>
      <c r="O513" s="256"/>
      <c r="P513" s="250"/>
      <c r="Q513" s="55">
        <v>0</v>
      </c>
      <c r="R513" s="48" t="b">
        <f>IF(COUNTBLANK($V513),FALSE,OR(IFERROR(MATCH(INDEX(Activos!$C$6:$C$1015,MATCH($V513,Activos!$U$6:$U$1015,0)),$AH$22:$AH$25,0),FALSE),IFERROR(MATCH(INDEX($E$5:$E512,MATCH($V513,$V$5:$V512,0)),$AH$22:$AH$25,0),FALSE)))</f>
        <v>0</v>
      </c>
      <c r="S513" s="48" t="b">
        <f>OR(IFERROR(MATCH($V513,Activos!$U$6:$U$1015,0),FALSE),IFERROR(MATCH($V513,$V$5:$V512,0),FALSE))</f>
        <v>1</v>
      </c>
      <c r="T513" s="48" t="str">
        <f t="shared" si="28"/>
        <v/>
      </c>
      <c r="U513" s="48" t="str">
        <f>IF(AND(ISERROR(MATCH($V513,Activos!$U$6:$U$1015,0)),ISERROR(MATCH($V513,$U$5:$U512,0))),$V513,"")</f>
        <v/>
      </c>
      <c r="V513" s="48" t="str">
        <f t="shared" si="29"/>
        <v/>
      </c>
      <c r="W513" s="48" t="b">
        <f>IF(OR(COUNTBLANK($E513),COUNTBLANK($V513)),FALSE,IF(ISERROR(MATCH($V513,Activos!$U$6:$U$1015,0)),FALSE,IF(ISERROR(MATCH(INDEX(Activos!$C$6:$C$1015,MATCH($V513,Activos!$U$6:$U$1015,0)),$AH$22:$AH$25,0)),ISERROR(MATCH($E513,$AH$26:$AH$31,0)),ISERROR(MATCH($E513,$AH$22:$AH$25,0)))))</f>
        <v>0</v>
      </c>
      <c r="X513" s="48" t="b">
        <f>IF(OR(COUNTBLANK($E513),COUNTBLANK($V513)),FALSE,IF(ISERROR(MATCH($V513,V$5:$V512,0)),FALSE,IF(ISERROR(MATCH(INDEX($E$6:$E$1015,MATCH($V513,$V$6:$V$1015,0)),$AH$22:$AH$25,0)),ISERROR(MATCH($E513,$AH$26:$AH$31,0)),ISERROR(MATCH($E513,$AH$22:$AH$25,0)))))</f>
        <v>0</v>
      </c>
      <c r="Y513" s="48" t="b">
        <f t="shared" si="30"/>
        <v>0</v>
      </c>
    </row>
    <row r="514" spans="2:25" ht="15.95" customHeight="1" x14ac:dyDescent="0.2">
      <c r="B514" s="255"/>
      <c r="C514" s="53"/>
      <c r="D514" s="86"/>
      <c r="E514" s="42" t="str">
        <f>IF(COUNTBLANK($V514),"",IF($U514&lt;&gt;"","Ingresar Categoria!",IFERROR(INDEX(Activos!$C$6:$C$1015,MATCH($V514,Activos!$U$6:$U$1015,0)),IFERROR(INDEX($E$5:$E513,MATCH($V514,$U$5:$U513,0)),""))))</f>
        <v/>
      </c>
      <c r="F514" s="52"/>
      <c r="G514" s="51"/>
      <c r="H514" s="44"/>
      <c r="I514" s="53"/>
      <c r="J514" s="46"/>
      <c r="K514" s="46"/>
      <c r="L514" s="54"/>
      <c r="M514" s="54"/>
      <c r="N514" s="306" t="str">
        <f>IF(COUNTBLANK($V514),"",IFERROR(INDEX(Activos!$E$6:$E$1015,MATCH($V514,Activos!$U$6:$U$1015,0)),IFERROR(INDEX($N$5:$N513,MATCH($V514,$U$5:$U513,0)),"")))</f>
        <v/>
      </c>
      <c r="O514" s="256"/>
      <c r="P514" s="250"/>
      <c r="Q514" s="55">
        <v>0</v>
      </c>
      <c r="R514" s="48" t="b">
        <f>IF(COUNTBLANK($V514),FALSE,OR(IFERROR(MATCH(INDEX(Activos!$C$6:$C$1015,MATCH($V514,Activos!$U$6:$U$1015,0)),$AH$22:$AH$25,0),FALSE),IFERROR(MATCH(INDEX($E$5:$E513,MATCH($V514,$V$5:$V513,0)),$AH$22:$AH$25,0),FALSE)))</f>
        <v>0</v>
      </c>
      <c r="S514" s="48" t="b">
        <f>OR(IFERROR(MATCH($V514,Activos!$U$6:$U$1015,0),FALSE),IFERROR(MATCH($V514,$V$5:$V513,0),FALSE))</f>
        <v>1</v>
      </c>
      <c r="T514" s="48" t="str">
        <f t="shared" si="28"/>
        <v/>
      </c>
      <c r="U514" s="48" t="str">
        <f>IF(AND(ISERROR(MATCH($V514,Activos!$U$6:$U$1015,0)),ISERROR(MATCH($V514,$U$5:$U513,0))),$V514,"")</f>
        <v/>
      </c>
      <c r="V514" s="48" t="str">
        <f t="shared" si="29"/>
        <v/>
      </c>
      <c r="W514" s="48" t="b">
        <f>IF(OR(COUNTBLANK($E514),COUNTBLANK($V514)),FALSE,IF(ISERROR(MATCH($V514,Activos!$U$6:$U$1015,0)),FALSE,IF(ISERROR(MATCH(INDEX(Activos!$C$6:$C$1015,MATCH($V514,Activos!$U$6:$U$1015,0)),$AH$22:$AH$25,0)),ISERROR(MATCH($E514,$AH$26:$AH$31,0)),ISERROR(MATCH($E514,$AH$22:$AH$25,0)))))</f>
        <v>0</v>
      </c>
      <c r="X514" s="48" t="b">
        <f>IF(OR(COUNTBLANK($E514),COUNTBLANK($V514)),FALSE,IF(ISERROR(MATCH($V514,V$5:$V513,0)),FALSE,IF(ISERROR(MATCH(INDEX($E$6:$E$1015,MATCH($V514,$V$6:$V$1015,0)),$AH$22:$AH$25,0)),ISERROR(MATCH($E514,$AH$26:$AH$31,0)),ISERROR(MATCH($E514,$AH$22:$AH$25,0)))))</f>
        <v>0</v>
      </c>
      <c r="Y514" s="48" t="b">
        <f t="shared" si="30"/>
        <v>0</v>
      </c>
    </row>
    <row r="515" spans="2:25" ht="15.95" customHeight="1" x14ac:dyDescent="0.2">
      <c r="B515" s="255"/>
      <c r="C515" s="53"/>
      <c r="D515" s="86"/>
      <c r="E515" s="42" t="str">
        <f>IF(COUNTBLANK($V515),"",IF($U515&lt;&gt;"","Ingresar Categoria!",IFERROR(INDEX(Activos!$C$6:$C$1015,MATCH($V515,Activos!$U$6:$U$1015,0)),IFERROR(INDEX($E$5:$E514,MATCH($V515,$U$5:$U514,0)),""))))</f>
        <v/>
      </c>
      <c r="F515" s="52"/>
      <c r="G515" s="51"/>
      <c r="H515" s="44"/>
      <c r="I515" s="53"/>
      <c r="J515" s="46"/>
      <c r="K515" s="46"/>
      <c r="L515" s="54"/>
      <c r="M515" s="54"/>
      <c r="N515" s="306" t="str">
        <f>IF(COUNTBLANK($V515),"",IFERROR(INDEX(Activos!$E$6:$E$1015,MATCH($V515,Activos!$U$6:$U$1015,0)),IFERROR(INDEX($N$5:$N514,MATCH($V515,$U$5:$U514,0)),"")))</f>
        <v/>
      </c>
      <c r="O515" s="256"/>
      <c r="P515" s="250"/>
      <c r="Q515" s="55">
        <v>0</v>
      </c>
      <c r="R515" s="48" t="b">
        <f>IF(COUNTBLANK($V515),FALSE,OR(IFERROR(MATCH(INDEX(Activos!$C$6:$C$1015,MATCH($V515,Activos!$U$6:$U$1015,0)),$AH$22:$AH$25,0),FALSE),IFERROR(MATCH(INDEX($E$5:$E514,MATCH($V515,$V$5:$V514,0)),$AH$22:$AH$25,0),FALSE)))</f>
        <v>0</v>
      </c>
      <c r="S515" s="48" t="b">
        <f>OR(IFERROR(MATCH($V515,Activos!$U$6:$U$1015,0),FALSE),IFERROR(MATCH($V515,$V$5:$V514,0),FALSE))</f>
        <v>1</v>
      </c>
      <c r="T515" s="48" t="str">
        <f t="shared" si="28"/>
        <v/>
      </c>
      <c r="U515" s="48" t="str">
        <f>IF(AND(ISERROR(MATCH($V515,Activos!$U$6:$U$1015,0)),ISERROR(MATCH($V515,$U$5:$U514,0))),$V515,"")</f>
        <v/>
      </c>
      <c r="V515" s="48" t="str">
        <f t="shared" si="29"/>
        <v/>
      </c>
      <c r="W515" s="48" t="b">
        <f>IF(OR(COUNTBLANK($E515),COUNTBLANK($V515)),FALSE,IF(ISERROR(MATCH($V515,Activos!$U$6:$U$1015,0)),FALSE,IF(ISERROR(MATCH(INDEX(Activos!$C$6:$C$1015,MATCH($V515,Activos!$U$6:$U$1015,0)),$AH$22:$AH$25,0)),ISERROR(MATCH($E515,$AH$26:$AH$31,0)),ISERROR(MATCH($E515,$AH$22:$AH$25,0)))))</f>
        <v>0</v>
      </c>
      <c r="X515" s="48" t="b">
        <f>IF(OR(COUNTBLANK($E515),COUNTBLANK($V515)),FALSE,IF(ISERROR(MATCH($V515,V$5:$V514,0)),FALSE,IF(ISERROR(MATCH(INDEX($E$6:$E$1015,MATCH($V515,$V$6:$V$1015,0)),$AH$22:$AH$25,0)),ISERROR(MATCH($E515,$AH$26:$AH$31,0)),ISERROR(MATCH($E515,$AH$22:$AH$25,0)))))</f>
        <v>0</v>
      </c>
      <c r="Y515" s="48" t="b">
        <f t="shared" si="30"/>
        <v>0</v>
      </c>
    </row>
    <row r="516" spans="2:25" ht="15.95" customHeight="1" x14ac:dyDescent="0.2">
      <c r="B516" s="255"/>
      <c r="C516" s="53"/>
      <c r="D516" s="86"/>
      <c r="E516" s="42" t="str">
        <f>IF(COUNTBLANK($V516),"",IF($U516&lt;&gt;"","Ingresar Categoria!",IFERROR(INDEX(Activos!$C$6:$C$1015,MATCH($V516,Activos!$U$6:$U$1015,0)),IFERROR(INDEX($E$5:$E515,MATCH($V516,$U$5:$U515,0)),""))))</f>
        <v/>
      </c>
      <c r="F516" s="52"/>
      <c r="G516" s="51"/>
      <c r="H516" s="44"/>
      <c r="I516" s="53"/>
      <c r="J516" s="46"/>
      <c r="K516" s="46"/>
      <c r="L516" s="54"/>
      <c r="M516" s="54"/>
      <c r="N516" s="306" t="str">
        <f>IF(COUNTBLANK($V516),"",IFERROR(INDEX(Activos!$E$6:$E$1015,MATCH($V516,Activos!$U$6:$U$1015,0)),IFERROR(INDEX($N$5:$N515,MATCH($V516,$U$5:$U515,0)),"")))</f>
        <v/>
      </c>
      <c r="O516" s="256"/>
      <c r="P516" s="250"/>
      <c r="Q516" s="55">
        <v>0</v>
      </c>
      <c r="R516" s="48" t="b">
        <f>IF(COUNTBLANK($V516),FALSE,OR(IFERROR(MATCH(INDEX(Activos!$C$6:$C$1015,MATCH($V516,Activos!$U$6:$U$1015,0)),$AH$22:$AH$25,0),FALSE),IFERROR(MATCH(INDEX($E$5:$E515,MATCH($V516,$V$5:$V515,0)),$AH$22:$AH$25,0),FALSE)))</f>
        <v>0</v>
      </c>
      <c r="S516" s="48" t="b">
        <f>OR(IFERROR(MATCH($V516,Activos!$U$6:$U$1015,0),FALSE),IFERROR(MATCH($V516,$V$5:$V515,0),FALSE))</f>
        <v>1</v>
      </c>
      <c r="T516" s="48" t="str">
        <f t="shared" si="28"/>
        <v/>
      </c>
      <c r="U516" s="48" t="str">
        <f>IF(AND(ISERROR(MATCH($V516,Activos!$U$6:$U$1015,0)),ISERROR(MATCH($V516,$U$5:$U515,0))),$V516,"")</f>
        <v/>
      </c>
      <c r="V516" s="48" t="str">
        <f t="shared" si="29"/>
        <v/>
      </c>
      <c r="W516" s="48" t="b">
        <f>IF(OR(COUNTBLANK($E516),COUNTBLANK($V516)),FALSE,IF(ISERROR(MATCH($V516,Activos!$U$6:$U$1015,0)),FALSE,IF(ISERROR(MATCH(INDEX(Activos!$C$6:$C$1015,MATCH($V516,Activos!$U$6:$U$1015,0)),$AH$22:$AH$25,0)),ISERROR(MATCH($E516,$AH$26:$AH$31,0)),ISERROR(MATCH($E516,$AH$22:$AH$25,0)))))</f>
        <v>0</v>
      </c>
      <c r="X516" s="48" t="b">
        <f>IF(OR(COUNTBLANK($E516),COUNTBLANK($V516)),FALSE,IF(ISERROR(MATCH($V516,V$5:$V515,0)),FALSE,IF(ISERROR(MATCH(INDEX($E$6:$E$1015,MATCH($V516,$V$6:$V$1015,0)),$AH$22:$AH$25,0)),ISERROR(MATCH($E516,$AH$26:$AH$31,0)),ISERROR(MATCH($E516,$AH$22:$AH$25,0)))))</f>
        <v>0</v>
      </c>
      <c r="Y516" s="48" t="b">
        <f t="shared" si="30"/>
        <v>0</v>
      </c>
    </row>
    <row r="517" spans="2:25" ht="15.95" customHeight="1" x14ac:dyDescent="0.2">
      <c r="B517" s="255"/>
      <c r="C517" s="53"/>
      <c r="D517" s="86"/>
      <c r="E517" s="42" t="str">
        <f>IF(COUNTBLANK($V517),"",IF($U517&lt;&gt;"","Ingresar Categoria!",IFERROR(INDEX(Activos!$C$6:$C$1015,MATCH($V517,Activos!$U$6:$U$1015,0)),IFERROR(INDEX($E$5:$E516,MATCH($V517,$U$5:$U516,0)),""))))</f>
        <v/>
      </c>
      <c r="F517" s="52"/>
      <c r="G517" s="51"/>
      <c r="H517" s="44"/>
      <c r="I517" s="53"/>
      <c r="J517" s="46"/>
      <c r="K517" s="46"/>
      <c r="L517" s="54"/>
      <c r="M517" s="54"/>
      <c r="N517" s="306" t="str">
        <f>IF(COUNTBLANK($V517),"",IFERROR(INDEX(Activos!$E$6:$E$1015,MATCH($V517,Activos!$U$6:$U$1015,0)),IFERROR(INDEX($N$5:$N516,MATCH($V517,$U$5:$U516,0)),"")))</f>
        <v/>
      </c>
      <c r="O517" s="256"/>
      <c r="P517" s="250"/>
      <c r="Q517" s="55">
        <v>0</v>
      </c>
      <c r="R517" s="48" t="b">
        <f>IF(COUNTBLANK($V517),FALSE,OR(IFERROR(MATCH(INDEX(Activos!$C$6:$C$1015,MATCH($V517,Activos!$U$6:$U$1015,0)),$AH$22:$AH$25,0),FALSE),IFERROR(MATCH(INDEX($E$5:$E516,MATCH($V517,$V$5:$V516,0)),$AH$22:$AH$25,0),FALSE)))</f>
        <v>0</v>
      </c>
      <c r="S517" s="48" t="b">
        <f>OR(IFERROR(MATCH($V517,Activos!$U$6:$U$1015,0),FALSE),IFERROR(MATCH($V517,$V$5:$V516,0),FALSE))</f>
        <v>1</v>
      </c>
      <c r="T517" s="48" t="str">
        <f t="shared" si="28"/>
        <v/>
      </c>
      <c r="U517" s="48" t="str">
        <f>IF(AND(ISERROR(MATCH($V517,Activos!$U$6:$U$1015,0)),ISERROR(MATCH($V517,$U$5:$U516,0))),$V517,"")</f>
        <v/>
      </c>
      <c r="V517" s="48" t="str">
        <f t="shared" si="29"/>
        <v/>
      </c>
      <c r="W517" s="48" t="b">
        <f>IF(OR(COUNTBLANK($E517),COUNTBLANK($V517)),FALSE,IF(ISERROR(MATCH($V517,Activos!$U$6:$U$1015,0)),FALSE,IF(ISERROR(MATCH(INDEX(Activos!$C$6:$C$1015,MATCH($V517,Activos!$U$6:$U$1015,0)),$AH$22:$AH$25,0)),ISERROR(MATCH($E517,$AH$26:$AH$31,0)),ISERROR(MATCH($E517,$AH$22:$AH$25,0)))))</f>
        <v>0</v>
      </c>
      <c r="X517" s="48" t="b">
        <f>IF(OR(COUNTBLANK($E517),COUNTBLANK($V517)),FALSE,IF(ISERROR(MATCH($V517,V$5:$V516,0)),FALSE,IF(ISERROR(MATCH(INDEX($E$6:$E$1015,MATCH($V517,$V$6:$V$1015,0)),$AH$22:$AH$25,0)),ISERROR(MATCH($E517,$AH$26:$AH$31,0)),ISERROR(MATCH($E517,$AH$22:$AH$25,0)))))</f>
        <v>0</v>
      </c>
      <c r="Y517" s="48" t="b">
        <f t="shared" si="30"/>
        <v>0</v>
      </c>
    </row>
    <row r="518" spans="2:25" ht="15.95" customHeight="1" x14ac:dyDescent="0.2">
      <c r="B518" s="255"/>
      <c r="C518" s="53"/>
      <c r="D518" s="86"/>
      <c r="E518" s="42" t="str">
        <f>IF(COUNTBLANK($V518),"",IF($U518&lt;&gt;"","Ingresar Categoria!",IFERROR(INDEX(Activos!$C$6:$C$1015,MATCH($V518,Activos!$U$6:$U$1015,0)),IFERROR(INDEX($E$5:$E517,MATCH($V518,$U$5:$U517,0)),""))))</f>
        <v/>
      </c>
      <c r="F518" s="52"/>
      <c r="G518" s="51"/>
      <c r="H518" s="44"/>
      <c r="I518" s="53"/>
      <c r="J518" s="46"/>
      <c r="K518" s="46"/>
      <c r="L518" s="54"/>
      <c r="M518" s="54"/>
      <c r="N518" s="306" t="str">
        <f>IF(COUNTBLANK($V518),"",IFERROR(INDEX(Activos!$E$6:$E$1015,MATCH($V518,Activos!$U$6:$U$1015,0)),IFERROR(INDEX($N$5:$N517,MATCH($V518,$U$5:$U517,0)),"")))</f>
        <v/>
      </c>
      <c r="O518" s="256"/>
      <c r="P518" s="250"/>
      <c r="Q518" s="55">
        <v>0</v>
      </c>
      <c r="R518" s="48" t="b">
        <f>IF(COUNTBLANK($V518),FALSE,OR(IFERROR(MATCH(INDEX(Activos!$C$6:$C$1015,MATCH($V518,Activos!$U$6:$U$1015,0)),$AH$22:$AH$25,0),FALSE),IFERROR(MATCH(INDEX($E$5:$E517,MATCH($V518,$V$5:$V517,0)),$AH$22:$AH$25,0),FALSE)))</f>
        <v>0</v>
      </c>
      <c r="S518" s="48" t="b">
        <f>OR(IFERROR(MATCH($V518,Activos!$U$6:$U$1015,0),FALSE),IFERROR(MATCH($V518,$V$5:$V517,0),FALSE))</f>
        <v>1</v>
      </c>
      <c r="T518" s="48" t="str">
        <f t="shared" ref="T518:T581" si="31">IF(COUNTIFS($V$6:$V$1015,$V518)&gt;1,$V518,"")</f>
        <v/>
      </c>
      <c r="U518" s="48" t="str">
        <f>IF(AND(ISERROR(MATCH($V518,Activos!$U$6:$U$1015,0)),ISERROR(MATCH($V518,$U$5:$U517,0))),$V518,"")</f>
        <v/>
      </c>
      <c r="V518" s="48" t="str">
        <f t="shared" si="29"/>
        <v/>
      </c>
      <c r="W518" s="48" t="b">
        <f>IF(OR(COUNTBLANK($E518),COUNTBLANK($V518)),FALSE,IF(ISERROR(MATCH($V518,Activos!$U$6:$U$1015,0)),FALSE,IF(ISERROR(MATCH(INDEX(Activos!$C$6:$C$1015,MATCH($V518,Activos!$U$6:$U$1015,0)),$AH$22:$AH$25,0)),ISERROR(MATCH($E518,$AH$26:$AH$31,0)),ISERROR(MATCH($E518,$AH$22:$AH$25,0)))))</f>
        <v>0</v>
      </c>
      <c r="X518" s="48" t="b">
        <f>IF(OR(COUNTBLANK($E518),COUNTBLANK($V518)),FALSE,IF(ISERROR(MATCH($V518,V$5:$V517,0)),FALSE,IF(ISERROR(MATCH(INDEX($E$6:$E$1015,MATCH($V518,$V$6:$V$1015,0)),$AH$22:$AH$25,0)),ISERROR(MATCH($E518,$AH$26:$AH$31,0)),ISERROR(MATCH($E518,$AH$22:$AH$25,0)))))</f>
        <v>0</v>
      </c>
      <c r="Y518" s="48" t="b">
        <f t="shared" si="30"/>
        <v>0</v>
      </c>
    </row>
    <row r="519" spans="2:25" ht="15.95" customHeight="1" x14ac:dyDescent="0.2">
      <c r="B519" s="255"/>
      <c r="C519" s="53"/>
      <c r="D519" s="86"/>
      <c r="E519" s="42" t="str">
        <f>IF(COUNTBLANK($V519),"",IF($U519&lt;&gt;"","Ingresar Categoria!",IFERROR(INDEX(Activos!$C$6:$C$1015,MATCH($V519,Activos!$U$6:$U$1015,0)),IFERROR(INDEX($E$5:$E518,MATCH($V519,$U$5:$U518,0)),""))))</f>
        <v/>
      </c>
      <c r="F519" s="52"/>
      <c r="G519" s="51"/>
      <c r="H519" s="44"/>
      <c r="I519" s="53"/>
      <c r="J519" s="46"/>
      <c r="K519" s="46"/>
      <c r="L519" s="54"/>
      <c r="M519" s="54"/>
      <c r="N519" s="306" t="str">
        <f>IF(COUNTBLANK($V519),"",IFERROR(INDEX(Activos!$E$6:$E$1015,MATCH($V519,Activos!$U$6:$U$1015,0)),IFERROR(INDEX($N$5:$N518,MATCH($V519,$U$5:$U518,0)),"")))</f>
        <v/>
      </c>
      <c r="O519" s="256"/>
      <c r="P519" s="250"/>
      <c r="Q519" s="55">
        <v>0</v>
      </c>
      <c r="R519" s="48" t="b">
        <f>IF(COUNTBLANK($V519),FALSE,OR(IFERROR(MATCH(INDEX(Activos!$C$6:$C$1015,MATCH($V519,Activos!$U$6:$U$1015,0)),$AH$22:$AH$25,0),FALSE),IFERROR(MATCH(INDEX($E$5:$E518,MATCH($V519,$V$5:$V518,0)),$AH$22:$AH$25,0),FALSE)))</f>
        <v>0</v>
      </c>
      <c r="S519" s="48" t="b">
        <f>OR(IFERROR(MATCH($V519,Activos!$U$6:$U$1015,0),FALSE),IFERROR(MATCH($V519,$V$5:$V518,0),FALSE))</f>
        <v>1</v>
      </c>
      <c r="T519" s="48" t="str">
        <f t="shared" si="31"/>
        <v/>
      </c>
      <c r="U519" s="48" t="str">
        <f>IF(AND(ISERROR(MATCH($V519,Activos!$U$6:$U$1015,0)),ISERROR(MATCH($V519,$U$5:$U518,0))),$V519,"")</f>
        <v/>
      </c>
      <c r="V519" s="48" t="str">
        <f t="shared" ref="V519:V582" si="32">TEXT(TRIM(CLEAN($F519)),"??????")</f>
        <v/>
      </c>
      <c r="W519" s="48" t="b">
        <f>IF(OR(COUNTBLANK($E519),COUNTBLANK($V519)),FALSE,IF(ISERROR(MATCH($V519,Activos!$U$6:$U$1015,0)),FALSE,IF(ISERROR(MATCH(INDEX(Activos!$C$6:$C$1015,MATCH($V519,Activos!$U$6:$U$1015,0)),$AH$22:$AH$25,0)),ISERROR(MATCH($E519,$AH$26:$AH$31,0)),ISERROR(MATCH($E519,$AH$22:$AH$25,0)))))</f>
        <v>0</v>
      </c>
      <c r="X519" s="48" t="b">
        <f>IF(OR(COUNTBLANK($E519),COUNTBLANK($V519)),FALSE,IF(ISERROR(MATCH($V519,V$5:$V518,0)),FALSE,IF(ISERROR(MATCH(INDEX($E$6:$E$1015,MATCH($V519,$V$6:$V$1015,0)),$AH$22:$AH$25,0)),ISERROR(MATCH($E519,$AH$26:$AH$31,0)),ISERROR(MATCH($E519,$AH$22:$AH$25,0)))))</f>
        <v>0</v>
      </c>
      <c r="Y519" s="48" t="b">
        <f t="shared" ref="Y519:Y582" si="33">AND(ISTEXT($J519)+ISTEXT($K519)&gt;0,COUNTBLANK($J519:$K519)&lt;2)</f>
        <v>0</v>
      </c>
    </row>
    <row r="520" spans="2:25" ht="15.95" customHeight="1" x14ac:dyDescent="0.2">
      <c r="B520" s="255"/>
      <c r="C520" s="53"/>
      <c r="D520" s="86"/>
      <c r="E520" s="42" t="str">
        <f>IF(COUNTBLANK($V520),"",IF($U520&lt;&gt;"","Ingresar Categoria!",IFERROR(INDEX(Activos!$C$6:$C$1015,MATCH($V520,Activos!$U$6:$U$1015,0)),IFERROR(INDEX($E$5:$E519,MATCH($V520,$U$5:$U519,0)),""))))</f>
        <v/>
      </c>
      <c r="F520" s="52"/>
      <c r="G520" s="51"/>
      <c r="H520" s="44"/>
      <c r="I520" s="53"/>
      <c r="J520" s="46"/>
      <c r="K520" s="46"/>
      <c r="L520" s="54"/>
      <c r="M520" s="54"/>
      <c r="N520" s="306" t="str">
        <f>IF(COUNTBLANK($V520),"",IFERROR(INDEX(Activos!$E$6:$E$1015,MATCH($V520,Activos!$U$6:$U$1015,0)),IFERROR(INDEX($N$5:$N519,MATCH($V520,$U$5:$U519,0)),"")))</f>
        <v/>
      </c>
      <c r="O520" s="256"/>
      <c r="P520" s="250"/>
      <c r="Q520" s="55">
        <v>0</v>
      </c>
      <c r="R520" s="48" t="b">
        <f>IF(COUNTBLANK($V520),FALSE,OR(IFERROR(MATCH(INDEX(Activos!$C$6:$C$1015,MATCH($V520,Activos!$U$6:$U$1015,0)),$AH$22:$AH$25,0),FALSE),IFERROR(MATCH(INDEX($E$5:$E519,MATCH($V520,$V$5:$V519,0)),$AH$22:$AH$25,0),FALSE)))</f>
        <v>0</v>
      </c>
      <c r="S520" s="48" t="b">
        <f>OR(IFERROR(MATCH($V520,Activos!$U$6:$U$1015,0),FALSE),IFERROR(MATCH($V520,$V$5:$V519,0),FALSE))</f>
        <v>1</v>
      </c>
      <c r="T520" s="48" t="str">
        <f t="shared" si="31"/>
        <v/>
      </c>
      <c r="U520" s="48" t="str">
        <f>IF(AND(ISERROR(MATCH($V520,Activos!$U$6:$U$1015,0)),ISERROR(MATCH($V520,$U$5:$U519,0))),$V520,"")</f>
        <v/>
      </c>
      <c r="V520" s="48" t="str">
        <f t="shared" si="32"/>
        <v/>
      </c>
      <c r="W520" s="48" t="b">
        <f>IF(OR(COUNTBLANK($E520),COUNTBLANK($V520)),FALSE,IF(ISERROR(MATCH($V520,Activos!$U$6:$U$1015,0)),FALSE,IF(ISERROR(MATCH(INDEX(Activos!$C$6:$C$1015,MATCH($V520,Activos!$U$6:$U$1015,0)),$AH$22:$AH$25,0)),ISERROR(MATCH($E520,$AH$26:$AH$31,0)),ISERROR(MATCH($E520,$AH$22:$AH$25,0)))))</f>
        <v>0</v>
      </c>
      <c r="X520" s="48" t="b">
        <f>IF(OR(COUNTBLANK($E520),COUNTBLANK($V520)),FALSE,IF(ISERROR(MATCH($V520,V$5:$V519,0)),FALSE,IF(ISERROR(MATCH(INDEX($E$6:$E$1015,MATCH($V520,$V$6:$V$1015,0)),$AH$22:$AH$25,0)),ISERROR(MATCH($E520,$AH$26:$AH$31,0)),ISERROR(MATCH($E520,$AH$22:$AH$25,0)))))</f>
        <v>0</v>
      </c>
      <c r="Y520" s="48" t="b">
        <f t="shared" si="33"/>
        <v>0</v>
      </c>
    </row>
    <row r="521" spans="2:25" ht="15.95" customHeight="1" x14ac:dyDescent="0.2">
      <c r="B521" s="255"/>
      <c r="C521" s="53"/>
      <c r="D521" s="86"/>
      <c r="E521" s="42" t="str">
        <f>IF(COUNTBLANK($V521),"",IF($U521&lt;&gt;"","Ingresar Categoria!",IFERROR(INDEX(Activos!$C$6:$C$1015,MATCH($V521,Activos!$U$6:$U$1015,0)),IFERROR(INDEX($E$5:$E520,MATCH($V521,$U$5:$U520,0)),""))))</f>
        <v/>
      </c>
      <c r="F521" s="52"/>
      <c r="G521" s="51"/>
      <c r="H521" s="44"/>
      <c r="I521" s="53"/>
      <c r="J521" s="46"/>
      <c r="K521" s="46"/>
      <c r="L521" s="54"/>
      <c r="M521" s="54"/>
      <c r="N521" s="306" t="str">
        <f>IF(COUNTBLANK($V521),"",IFERROR(INDEX(Activos!$E$6:$E$1015,MATCH($V521,Activos!$U$6:$U$1015,0)),IFERROR(INDEX($N$5:$N520,MATCH($V521,$U$5:$U520,0)),"")))</f>
        <v/>
      </c>
      <c r="O521" s="256"/>
      <c r="P521" s="250"/>
      <c r="Q521" s="55">
        <v>0</v>
      </c>
      <c r="R521" s="48" t="b">
        <f>IF(COUNTBLANK($V521),FALSE,OR(IFERROR(MATCH(INDEX(Activos!$C$6:$C$1015,MATCH($V521,Activos!$U$6:$U$1015,0)),$AH$22:$AH$25,0),FALSE),IFERROR(MATCH(INDEX($E$5:$E520,MATCH($V521,$V$5:$V520,0)),$AH$22:$AH$25,0),FALSE)))</f>
        <v>0</v>
      </c>
      <c r="S521" s="48" t="b">
        <f>OR(IFERROR(MATCH($V521,Activos!$U$6:$U$1015,0),FALSE),IFERROR(MATCH($V521,$V$5:$V520,0),FALSE))</f>
        <v>1</v>
      </c>
      <c r="T521" s="48" t="str">
        <f t="shared" si="31"/>
        <v/>
      </c>
      <c r="U521" s="48" t="str">
        <f>IF(AND(ISERROR(MATCH($V521,Activos!$U$6:$U$1015,0)),ISERROR(MATCH($V521,$U$5:$U520,0))),$V521,"")</f>
        <v/>
      </c>
      <c r="V521" s="48" t="str">
        <f t="shared" si="32"/>
        <v/>
      </c>
      <c r="W521" s="48" t="b">
        <f>IF(OR(COUNTBLANK($E521),COUNTBLANK($V521)),FALSE,IF(ISERROR(MATCH($V521,Activos!$U$6:$U$1015,0)),FALSE,IF(ISERROR(MATCH(INDEX(Activos!$C$6:$C$1015,MATCH($V521,Activos!$U$6:$U$1015,0)),$AH$22:$AH$25,0)),ISERROR(MATCH($E521,$AH$26:$AH$31,0)),ISERROR(MATCH($E521,$AH$22:$AH$25,0)))))</f>
        <v>0</v>
      </c>
      <c r="X521" s="48" t="b">
        <f>IF(OR(COUNTBLANK($E521),COUNTBLANK($V521)),FALSE,IF(ISERROR(MATCH($V521,V$5:$V520,0)),FALSE,IF(ISERROR(MATCH(INDEX($E$6:$E$1015,MATCH($V521,$V$6:$V$1015,0)),$AH$22:$AH$25,0)),ISERROR(MATCH($E521,$AH$26:$AH$31,0)),ISERROR(MATCH($E521,$AH$22:$AH$25,0)))))</f>
        <v>0</v>
      </c>
      <c r="Y521" s="48" t="b">
        <f t="shared" si="33"/>
        <v>0</v>
      </c>
    </row>
    <row r="522" spans="2:25" ht="15.95" customHeight="1" x14ac:dyDescent="0.2">
      <c r="B522" s="255"/>
      <c r="C522" s="53"/>
      <c r="D522" s="86"/>
      <c r="E522" s="42" t="str">
        <f>IF(COUNTBLANK($V522),"",IF($U522&lt;&gt;"","Ingresar Categoria!",IFERROR(INDEX(Activos!$C$6:$C$1015,MATCH($V522,Activos!$U$6:$U$1015,0)),IFERROR(INDEX($E$5:$E521,MATCH($V522,$U$5:$U521,0)),""))))</f>
        <v/>
      </c>
      <c r="F522" s="52"/>
      <c r="G522" s="51"/>
      <c r="H522" s="44"/>
      <c r="I522" s="53"/>
      <c r="J522" s="46"/>
      <c r="K522" s="46"/>
      <c r="L522" s="54"/>
      <c r="M522" s="54"/>
      <c r="N522" s="306" t="str">
        <f>IF(COUNTBLANK($V522),"",IFERROR(INDEX(Activos!$E$6:$E$1015,MATCH($V522,Activos!$U$6:$U$1015,0)),IFERROR(INDEX($N$5:$N521,MATCH($V522,$U$5:$U521,0)),"")))</f>
        <v/>
      </c>
      <c r="O522" s="256"/>
      <c r="P522" s="250"/>
      <c r="Q522" s="55">
        <v>0</v>
      </c>
      <c r="R522" s="48" t="b">
        <f>IF(COUNTBLANK($V522),FALSE,OR(IFERROR(MATCH(INDEX(Activos!$C$6:$C$1015,MATCH($V522,Activos!$U$6:$U$1015,0)),$AH$22:$AH$25,0),FALSE),IFERROR(MATCH(INDEX($E$5:$E521,MATCH($V522,$V$5:$V521,0)),$AH$22:$AH$25,0),FALSE)))</f>
        <v>0</v>
      </c>
      <c r="S522" s="48" t="b">
        <f>OR(IFERROR(MATCH($V522,Activos!$U$6:$U$1015,0),FALSE),IFERROR(MATCH($V522,$V$5:$V521,0),FALSE))</f>
        <v>1</v>
      </c>
      <c r="T522" s="48" t="str">
        <f t="shared" si="31"/>
        <v/>
      </c>
      <c r="U522" s="48" t="str">
        <f>IF(AND(ISERROR(MATCH($V522,Activos!$U$6:$U$1015,0)),ISERROR(MATCH($V522,$U$5:$U521,0))),$V522,"")</f>
        <v/>
      </c>
      <c r="V522" s="48" t="str">
        <f t="shared" si="32"/>
        <v/>
      </c>
      <c r="W522" s="48" t="b">
        <f>IF(OR(COUNTBLANK($E522),COUNTBLANK($V522)),FALSE,IF(ISERROR(MATCH($V522,Activos!$U$6:$U$1015,0)),FALSE,IF(ISERROR(MATCH(INDEX(Activos!$C$6:$C$1015,MATCH($V522,Activos!$U$6:$U$1015,0)),$AH$22:$AH$25,0)),ISERROR(MATCH($E522,$AH$26:$AH$31,0)),ISERROR(MATCH($E522,$AH$22:$AH$25,0)))))</f>
        <v>0</v>
      </c>
      <c r="X522" s="48" t="b">
        <f>IF(OR(COUNTBLANK($E522),COUNTBLANK($V522)),FALSE,IF(ISERROR(MATCH($V522,V$5:$V521,0)),FALSE,IF(ISERROR(MATCH(INDEX($E$6:$E$1015,MATCH($V522,$V$6:$V$1015,0)),$AH$22:$AH$25,0)),ISERROR(MATCH($E522,$AH$26:$AH$31,0)),ISERROR(MATCH($E522,$AH$22:$AH$25,0)))))</f>
        <v>0</v>
      </c>
      <c r="Y522" s="48" t="b">
        <f t="shared" si="33"/>
        <v>0</v>
      </c>
    </row>
    <row r="523" spans="2:25" ht="15.95" customHeight="1" x14ac:dyDescent="0.2">
      <c r="B523" s="255"/>
      <c r="C523" s="53"/>
      <c r="D523" s="86"/>
      <c r="E523" s="42" t="str">
        <f>IF(COUNTBLANK($V523),"",IF($U523&lt;&gt;"","Ingresar Categoria!",IFERROR(INDEX(Activos!$C$6:$C$1015,MATCH($V523,Activos!$U$6:$U$1015,0)),IFERROR(INDEX($E$5:$E522,MATCH($V523,$U$5:$U522,0)),""))))</f>
        <v/>
      </c>
      <c r="F523" s="52"/>
      <c r="G523" s="51"/>
      <c r="H523" s="44"/>
      <c r="I523" s="53"/>
      <c r="J523" s="46"/>
      <c r="K523" s="46"/>
      <c r="L523" s="54"/>
      <c r="M523" s="54"/>
      <c r="N523" s="306" t="str">
        <f>IF(COUNTBLANK($V523),"",IFERROR(INDEX(Activos!$E$6:$E$1015,MATCH($V523,Activos!$U$6:$U$1015,0)),IFERROR(INDEX($N$5:$N522,MATCH($V523,$U$5:$U522,0)),"")))</f>
        <v/>
      </c>
      <c r="O523" s="256"/>
      <c r="P523" s="250"/>
      <c r="Q523" s="55">
        <v>0</v>
      </c>
      <c r="R523" s="48" t="b">
        <f>IF(COUNTBLANK($V523),FALSE,OR(IFERROR(MATCH(INDEX(Activos!$C$6:$C$1015,MATCH($V523,Activos!$U$6:$U$1015,0)),$AH$22:$AH$25,0),FALSE),IFERROR(MATCH(INDEX($E$5:$E522,MATCH($V523,$V$5:$V522,0)),$AH$22:$AH$25,0),FALSE)))</f>
        <v>0</v>
      </c>
      <c r="S523" s="48" t="b">
        <f>OR(IFERROR(MATCH($V523,Activos!$U$6:$U$1015,0),FALSE),IFERROR(MATCH($V523,$V$5:$V522,0),FALSE))</f>
        <v>1</v>
      </c>
      <c r="T523" s="48" t="str">
        <f t="shared" si="31"/>
        <v/>
      </c>
      <c r="U523" s="48" t="str">
        <f>IF(AND(ISERROR(MATCH($V523,Activos!$U$6:$U$1015,0)),ISERROR(MATCH($V523,$U$5:$U522,0))),$V523,"")</f>
        <v/>
      </c>
      <c r="V523" s="48" t="str">
        <f t="shared" si="32"/>
        <v/>
      </c>
      <c r="W523" s="48" t="b">
        <f>IF(OR(COUNTBLANK($E523),COUNTBLANK($V523)),FALSE,IF(ISERROR(MATCH($V523,Activos!$U$6:$U$1015,0)),FALSE,IF(ISERROR(MATCH(INDEX(Activos!$C$6:$C$1015,MATCH($V523,Activos!$U$6:$U$1015,0)),$AH$22:$AH$25,0)),ISERROR(MATCH($E523,$AH$26:$AH$31,0)),ISERROR(MATCH($E523,$AH$22:$AH$25,0)))))</f>
        <v>0</v>
      </c>
      <c r="X523" s="48" t="b">
        <f>IF(OR(COUNTBLANK($E523),COUNTBLANK($V523)),FALSE,IF(ISERROR(MATCH($V523,V$5:$V522,0)),FALSE,IF(ISERROR(MATCH(INDEX($E$6:$E$1015,MATCH($V523,$V$6:$V$1015,0)),$AH$22:$AH$25,0)),ISERROR(MATCH($E523,$AH$26:$AH$31,0)),ISERROR(MATCH($E523,$AH$22:$AH$25,0)))))</f>
        <v>0</v>
      </c>
      <c r="Y523" s="48" t="b">
        <f t="shared" si="33"/>
        <v>0</v>
      </c>
    </row>
    <row r="524" spans="2:25" ht="15.95" customHeight="1" x14ac:dyDescent="0.2">
      <c r="B524" s="255"/>
      <c r="C524" s="53"/>
      <c r="D524" s="86"/>
      <c r="E524" s="42" t="str">
        <f>IF(COUNTBLANK($V524),"",IF($U524&lt;&gt;"","Ingresar Categoria!",IFERROR(INDEX(Activos!$C$6:$C$1015,MATCH($V524,Activos!$U$6:$U$1015,0)),IFERROR(INDEX($E$5:$E523,MATCH($V524,$U$5:$U523,0)),""))))</f>
        <v/>
      </c>
      <c r="F524" s="52"/>
      <c r="G524" s="51"/>
      <c r="H524" s="44"/>
      <c r="I524" s="53"/>
      <c r="J524" s="46"/>
      <c r="K524" s="46"/>
      <c r="L524" s="54"/>
      <c r="M524" s="54"/>
      <c r="N524" s="306" t="str">
        <f>IF(COUNTBLANK($V524),"",IFERROR(INDEX(Activos!$E$6:$E$1015,MATCH($V524,Activos!$U$6:$U$1015,0)),IFERROR(INDEX($N$5:$N523,MATCH($V524,$U$5:$U523,0)),"")))</f>
        <v/>
      </c>
      <c r="O524" s="256"/>
      <c r="P524" s="250"/>
      <c r="Q524" s="55">
        <v>0</v>
      </c>
      <c r="R524" s="48" t="b">
        <f>IF(COUNTBLANK($V524),FALSE,OR(IFERROR(MATCH(INDEX(Activos!$C$6:$C$1015,MATCH($V524,Activos!$U$6:$U$1015,0)),$AH$22:$AH$25,0),FALSE),IFERROR(MATCH(INDEX($E$5:$E523,MATCH($V524,$V$5:$V523,0)),$AH$22:$AH$25,0),FALSE)))</f>
        <v>0</v>
      </c>
      <c r="S524" s="48" t="b">
        <f>OR(IFERROR(MATCH($V524,Activos!$U$6:$U$1015,0),FALSE),IFERROR(MATCH($V524,$V$5:$V523,0),FALSE))</f>
        <v>1</v>
      </c>
      <c r="T524" s="48" t="str">
        <f t="shared" si="31"/>
        <v/>
      </c>
      <c r="U524" s="48" t="str">
        <f>IF(AND(ISERROR(MATCH($V524,Activos!$U$6:$U$1015,0)),ISERROR(MATCH($V524,$U$5:$U523,0))),$V524,"")</f>
        <v/>
      </c>
      <c r="V524" s="48" t="str">
        <f t="shared" si="32"/>
        <v/>
      </c>
      <c r="W524" s="48" t="b">
        <f>IF(OR(COUNTBLANK($E524),COUNTBLANK($V524)),FALSE,IF(ISERROR(MATCH($V524,Activos!$U$6:$U$1015,0)),FALSE,IF(ISERROR(MATCH(INDEX(Activos!$C$6:$C$1015,MATCH($V524,Activos!$U$6:$U$1015,0)),$AH$22:$AH$25,0)),ISERROR(MATCH($E524,$AH$26:$AH$31,0)),ISERROR(MATCH($E524,$AH$22:$AH$25,0)))))</f>
        <v>0</v>
      </c>
      <c r="X524" s="48" t="b">
        <f>IF(OR(COUNTBLANK($E524),COUNTBLANK($V524)),FALSE,IF(ISERROR(MATCH($V524,V$5:$V523,0)),FALSE,IF(ISERROR(MATCH(INDEX($E$6:$E$1015,MATCH($V524,$V$6:$V$1015,0)),$AH$22:$AH$25,0)),ISERROR(MATCH($E524,$AH$26:$AH$31,0)),ISERROR(MATCH($E524,$AH$22:$AH$25,0)))))</f>
        <v>0</v>
      </c>
      <c r="Y524" s="48" t="b">
        <f t="shared" si="33"/>
        <v>0</v>
      </c>
    </row>
    <row r="525" spans="2:25" ht="15.95" customHeight="1" x14ac:dyDescent="0.2">
      <c r="B525" s="255"/>
      <c r="C525" s="53"/>
      <c r="D525" s="86"/>
      <c r="E525" s="42" t="str">
        <f>IF(COUNTBLANK($V525),"",IF($U525&lt;&gt;"","Ingresar Categoria!",IFERROR(INDEX(Activos!$C$6:$C$1015,MATCH($V525,Activos!$U$6:$U$1015,0)),IFERROR(INDEX($E$5:$E524,MATCH($V525,$U$5:$U524,0)),""))))</f>
        <v/>
      </c>
      <c r="F525" s="52"/>
      <c r="G525" s="51"/>
      <c r="H525" s="44"/>
      <c r="I525" s="53"/>
      <c r="J525" s="46"/>
      <c r="K525" s="46"/>
      <c r="L525" s="54"/>
      <c r="M525" s="54"/>
      <c r="N525" s="306" t="str">
        <f>IF(COUNTBLANK($V525),"",IFERROR(INDEX(Activos!$E$6:$E$1015,MATCH($V525,Activos!$U$6:$U$1015,0)),IFERROR(INDEX($N$5:$N524,MATCH($V525,$U$5:$U524,0)),"")))</f>
        <v/>
      </c>
      <c r="O525" s="256"/>
      <c r="P525" s="250"/>
      <c r="Q525" s="55">
        <v>0</v>
      </c>
      <c r="R525" s="48" t="b">
        <f>IF(COUNTBLANK($V525),FALSE,OR(IFERROR(MATCH(INDEX(Activos!$C$6:$C$1015,MATCH($V525,Activos!$U$6:$U$1015,0)),$AH$22:$AH$25,0),FALSE),IFERROR(MATCH(INDEX($E$5:$E524,MATCH($V525,$V$5:$V524,0)),$AH$22:$AH$25,0),FALSE)))</f>
        <v>0</v>
      </c>
      <c r="S525" s="48" t="b">
        <f>OR(IFERROR(MATCH($V525,Activos!$U$6:$U$1015,0),FALSE),IFERROR(MATCH($V525,$V$5:$V524,0),FALSE))</f>
        <v>1</v>
      </c>
      <c r="T525" s="48" t="str">
        <f t="shared" si="31"/>
        <v/>
      </c>
      <c r="U525" s="48" t="str">
        <f>IF(AND(ISERROR(MATCH($V525,Activos!$U$6:$U$1015,0)),ISERROR(MATCH($V525,$U$5:$U524,0))),$V525,"")</f>
        <v/>
      </c>
      <c r="V525" s="48" t="str">
        <f t="shared" si="32"/>
        <v/>
      </c>
      <c r="W525" s="48" t="b">
        <f>IF(OR(COUNTBLANK($E525),COUNTBLANK($V525)),FALSE,IF(ISERROR(MATCH($V525,Activos!$U$6:$U$1015,0)),FALSE,IF(ISERROR(MATCH(INDEX(Activos!$C$6:$C$1015,MATCH($V525,Activos!$U$6:$U$1015,0)),$AH$22:$AH$25,0)),ISERROR(MATCH($E525,$AH$26:$AH$31,0)),ISERROR(MATCH($E525,$AH$22:$AH$25,0)))))</f>
        <v>0</v>
      </c>
      <c r="X525" s="48" t="b">
        <f>IF(OR(COUNTBLANK($E525),COUNTBLANK($V525)),FALSE,IF(ISERROR(MATCH($V525,V$5:$V524,0)),FALSE,IF(ISERROR(MATCH(INDEX($E$6:$E$1015,MATCH($V525,$V$6:$V$1015,0)),$AH$22:$AH$25,0)),ISERROR(MATCH($E525,$AH$26:$AH$31,0)),ISERROR(MATCH($E525,$AH$22:$AH$25,0)))))</f>
        <v>0</v>
      </c>
      <c r="Y525" s="48" t="b">
        <f t="shared" si="33"/>
        <v>0</v>
      </c>
    </row>
    <row r="526" spans="2:25" ht="15.95" customHeight="1" x14ac:dyDescent="0.2">
      <c r="B526" s="255"/>
      <c r="C526" s="53"/>
      <c r="D526" s="86"/>
      <c r="E526" s="42" t="str">
        <f>IF(COUNTBLANK($V526),"",IF($U526&lt;&gt;"","Ingresar Categoria!",IFERROR(INDEX(Activos!$C$6:$C$1015,MATCH($V526,Activos!$U$6:$U$1015,0)),IFERROR(INDEX($E$5:$E525,MATCH($V526,$U$5:$U525,0)),""))))</f>
        <v/>
      </c>
      <c r="F526" s="52"/>
      <c r="G526" s="51"/>
      <c r="H526" s="44"/>
      <c r="I526" s="53"/>
      <c r="J526" s="46"/>
      <c r="K526" s="46"/>
      <c r="L526" s="54"/>
      <c r="M526" s="54"/>
      <c r="N526" s="306" t="str">
        <f>IF(COUNTBLANK($V526),"",IFERROR(INDEX(Activos!$E$6:$E$1015,MATCH($V526,Activos!$U$6:$U$1015,0)),IFERROR(INDEX($N$5:$N525,MATCH($V526,$U$5:$U525,0)),"")))</f>
        <v/>
      </c>
      <c r="O526" s="256"/>
      <c r="P526" s="250"/>
      <c r="Q526" s="55">
        <v>0</v>
      </c>
      <c r="R526" s="48" t="b">
        <f>IF(COUNTBLANK($V526),FALSE,OR(IFERROR(MATCH(INDEX(Activos!$C$6:$C$1015,MATCH($V526,Activos!$U$6:$U$1015,0)),$AH$22:$AH$25,0),FALSE),IFERROR(MATCH(INDEX($E$5:$E525,MATCH($V526,$V$5:$V525,0)),$AH$22:$AH$25,0),FALSE)))</f>
        <v>0</v>
      </c>
      <c r="S526" s="48" t="b">
        <f>OR(IFERROR(MATCH($V526,Activos!$U$6:$U$1015,0),FALSE),IFERROR(MATCH($V526,$V$5:$V525,0),FALSE))</f>
        <v>1</v>
      </c>
      <c r="T526" s="48" t="str">
        <f t="shared" si="31"/>
        <v/>
      </c>
      <c r="U526" s="48" t="str">
        <f>IF(AND(ISERROR(MATCH($V526,Activos!$U$6:$U$1015,0)),ISERROR(MATCH($V526,$U$5:$U525,0))),$V526,"")</f>
        <v/>
      </c>
      <c r="V526" s="48" t="str">
        <f t="shared" si="32"/>
        <v/>
      </c>
      <c r="W526" s="48" t="b">
        <f>IF(OR(COUNTBLANK($E526),COUNTBLANK($V526)),FALSE,IF(ISERROR(MATCH($V526,Activos!$U$6:$U$1015,0)),FALSE,IF(ISERROR(MATCH(INDEX(Activos!$C$6:$C$1015,MATCH($V526,Activos!$U$6:$U$1015,0)),$AH$22:$AH$25,0)),ISERROR(MATCH($E526,$AH$26:$AH$31,0)),ISERROR(MATCH($E526,$AH$22:$AH$25,0)))))</f>
        <v>0</v>
      </c>
      <c r="X526" s="48" t="b">
        <f>IF(OR(COUNTBLANK($E526),COUNTBLANK($V526)),FALSE,IF(ISERROR(MATCH($V526,V$5:$V525,0)),FALSE,IF(ISERROR(MATCH(INDEX($E$6:$E$1015,MATCH($V526,$V$6:$V$1015,0)),$AH$22:$AH$25,0)),ISERROR(MATCH($E526,$AH$26:$AH$31,0)),ISERROR(MATCH($E526,$AH$22:$AH$25,0)))))</f>
        <v>0</v>
      </c>
      <c r="Y526" s="48" t="b">
        <f t="shared" si="33"/>
        <v>0</v>
      </c>
    </row>
    <row r="527" spans="2:25" ht="15.95" customHeight="1" x14ac:dyDescent="0.2">
      <c r="B527" s="255"/>
      <c r="C527" s="53"/>
      <c r="D527" s="86"/>
      <c r="E527" s="42" t="str">
        <f>IF(COUNTBLANK($V527),"",IF($U527&lt;&gt;"","Ingresar Categoria!",IFERROR(INDEX(Activos!$C$6:$C$1015,MATCH($V527,Activos!$U$6:$U$1015,0)),IFERROR(INDEX($E$5:$E526,MATCH($V527,$U$5:$U526,0)),""))))</f>
        <v/>
      </c>
      <c r="F527" s="52"/>
      <c r="G527" s="51"/>
      <c r="H527" s="44"/>
      <c r="I527" s="53"/>
      <c r="J527" s="46"/>
      <c r="K527" s="46"/>
      <c r="L527" s="54"/>
      <c r="M527" s="54"/>
      <c r="N527" s="306" t="str">
        <f>IF(COUNTBLANK($V527),"",IFERROR(INDEX(Activos!$E$6:$E$1015,MATCH($V527,Activos!$U$6:$U$1015,0)),IFERROR(INDEX($N$5:$N526,MATCH($V527,$U$5:$U526,0)),"")))</f>
        <v/>
      </c>
      <c r="O527" s="256"/>
      <c r="P527" s="250"/>
      <c r="Q527" s="55">
        <v>0</v>
      </c>
      <c r="R527" s="48" t="b">
        <f>IF(COUNTBLANK($V527),FALSE,OR(IFERROR(MATCH(INDEX(Activos!$C$6:$C$1015,MATCH($V527,Activos!$U$6:$U$1015,0)),$AH$22:$AH$25,0),FALSE),IFERROR(MATCH(INDEX($E$5:$E526,MATCH($V527,$V$5:$V526,0)),$AH$22:$AH$25,0),FALSE)))</f>
        <v>0</v>
      </c>
      <c r="S527" s="48" t="b">
        <f>OR(IFERROR(MATCH($V527,Activos!$U$6:$U$1015,0),FALSE),IFERROR(MATCH($V527,$V$5:$V526,0),FALSE))</f>
        <v>1</v>
      </c>
      <c r="T527" s="48" t="str">
        <f t="shared" si="31"/>
        <v/>
      </c>
      <c r="U527" s="48" t="str">
        <f>IF(AND(ISERROR(MATCH($V527,Activos!$U$6:$U$1015,0)),ISERROR(MATCH($V527,$U$5:$U526,0))),$V527,"")</f>
        <v/>
      </c>
      <c r="V527" s="48" t="str">
        <f t="shared" si="32"/>
        <v/>
      </c>
      <c r="W527" s="48" t="b">
        <f>IF(OR(COUNTBLANK($E527),COUNTBLANK($V527)),FALSE,IF(ISERROR(MATCH($V527,Activos!$U$6:$U$1015,0)),FALSE,IF(ISERROR(MATCH(INDEX(Activos!$C$6:$C$1015,MATCH($V527,Activos!$U$6:$U$1015,0)),$AH$22:$AH$25,0)),ISERROR(MATCH($E527,$AH$26:$AH$31,0)),ISERROR(MATCH($E527,$AH$22:$AH$25,0)))))</f>
        <v>0</v>
      </c>
      <c r="X527" s="48" t="b">
        <f>IF(OR(COUNTBLANK($E527),COUNTBLANK($V527)),FALSE,IF(ISERROR(MATCH($V527,V$5:$V526,0)),FALSE,IF(ISERROR(MATCH(INDEX($E$6:$E$1015,MATCH($V527,$V$6:$V$1015,0)),$AH$22:$AH$25,0)),ISERROR(MATCH($E527,$AH$26:$AH$31,0)),ISERROR(MATCH($E527,$AH$22:$AH$25,0)))))</f>
        <v>0</v>
      </c>
      <c r="Y527" s="48" t="b">
        <f t="shared" si="33"/>
        <v>0</v>
      </c>
    </row>
    <row r="528" spans="2:25" ht="15.95" customHeight="1" x14ac:dyDescent="0.2">
      <c r="B528" s="255"/>
      <c r="C528" s="53"/>
      <c r="D528" s="86"/>
      <c r="E528" s="42" t="str">
        <f>IF(COUNTBLANK($V528),"",IF($U528&lt;&gt;"","Ingresar Categoria!",IFERROR(INDEX(Activos!$C$6:$C$1015,MATCH($V528,Activos!$U$6:$U$1015,0)),IFERROR(INDEX($E$5:$E527,MATCH($V528,$U$5:$U527,0)),""))))</f>
        <v/>
      </c>
      <c r="F528" s="52"/>
      <c r="G528" s="51"/>
      <c r="H528" s="44"/>
      <c r="I528" s="53"/>
      <c r="J528" s="46"/>
      <c r="K528" s="46"/>
      <c r="L528" s="54"/>
      <c r="M528" s="54"/>
      <c r="N528" s="306" t="str">
        <f>IF(COUNTBLANK($V528),"",IFERROR(INDEX(Activos!$E$6:$E$1015,MATCH($V528,Activos!$U$6:$U$1015,0)),IFERROR(INDEX($N$5:$N527,MATCH($V528,$U$5:$U527,0)),"")))</f>
        <v/>
      </c>
      <c r="O528" s="256"/>
      <c r="P528" s="250"/>
      <c r="Q528" s="55">
        <v>0</v>
      </c>
      <c r="R528" s="48" t="b">
        <f>IF(COUNTBLANK($V528),FALSE,OR(IFERROR(MATCH(INDEX(Activos!$C$6:$C$1015,MATCH($V528,Activos!$U$6:$U$1015,0)),$AH$22:$AH$25,0),FALSE),IFERROR(MATCH(INDEX($E$5:$E527,MATCH($V528,$V$5:$V527,0)),$AH$22:$AH$25,0),FALSE)))</f>
        <v>0</v>
      </c>
      <c r="S528" s="48" t="b">
        <f>OR(IFERROR(MATCH($V528,Activos!$U$6:$U$1015,0),FALSE),IFERROR(MATCH($V528,$V$5:$V527,0),FALSE))</f>
        <v>1</v>
      </c>
      <c r="T528" s="48" t="str">
        <f t="shared" si="31"/>
        <v/>
      </c>
      <c r="U528" s="48" t="str">
        <f>IF(AND(ISERROR(MATCH($V528,Activos!$U$6:$U$1015,0)),ISERROR(MATCH($V528,$U$5:$U527,0))),$V528,"")</f>
        <v/>
      </c>
      <c r="V528" s="48" t="str">
        <f t="shared" si="32"/>
        <v/>
      </c>
      <c r="W528" s="48" t="b">
        <f>IF(OR(COUNTBLANK($E528),COUNTBLANK($V528)),FALSE,IF(ISERROR(MATCH($V528,Activos!$U$6:$U$1015,0)),FALSE,IF(ISERROR(MATCH(INDEX(Activos!$C$6:$C$1015,MATCH($V528,Activos!$U$6:$U$1015,0)),$AH$22:$AH$25,0)),ISERROR(MATCH($E528,$AH$26:$AH$31,0)),ISERROR(MATCH($E528,$AH$22:$AH$25,0)))))</f>
        <v>0</v>
      </c>
      <c r="X528" s="48" t="b">
        <f>IF(OR(COUNTBLANK($E528),COUNTBLANK($V528)),FALSE,IF(ISERROR(MATCH($V528,V$5:$V527,0)),FALSE,IF(ISERROR(MATCH(INDEX($E$6:$E$1015,MATCH($V528,$V$6:$V$1015,0)),$AH$22:$AH$25,0)),ISERROR(MATCH($E528,$AH$26:$AH$31,0)),ISERROR(MATCH($E528,$AH$22:$AH$25,0)))))</f>
        <v>0</v>
      </c>
      <c r="Y528" s="48" t="b">
        <f t="shared" si="33"/>
        <v>0</v>
      </c>
    </row>
    <row r="529" spans="2:25" ht="15.95" customHeight="1" x14ac:dyDescent="0.2">
      <c r="B529" s="255"/>
      <c r="C529" s="53"/>
      <c r="D529" s="86"/>
      <c r="E529" s="42" t="str">
        <f>IF(COUNTBLANK($V529),"",IF($U529&lt;&gt;"","Ingresar Categoria!",IFERROR(INDEX(Activos!$C$6:$C$1015,MATCH($V529,Activos!$U$6:$U$1015,0)),IFERROR(INDEX($E$5:$E528,MATCH($V529,$U$5:$U528,0)),""))))</f>
        <v/>
      </c>
      <c r="F529" s="52"/>
      <c r="G529" s="51"/>
      <c r="H529" s="44"/>
      <c r="I529" s="53"/>
      <c r="J529" s="46"/>
      <c r="K529" s="46"/>
      <c r="L529" s="54"/>
      <c r="M529" s="54"/>
      <c r="N529" s="306" t="str">
        <f>IF(COUNTBLANK($V529),"",IFERROR(INDEX(Activos!$E$6:$E$1015,MATCH($V529,Activos!$U$6:$U$1015,0)),IFERROR(INDEX($N$5:$N528,MATCH($V529,$U$5:$U528,0)),"")))</f>
        <v/>
      </c>
      <c r="O529" s="256"/>
      <c r="P529" s="250"/>
      <c r="Q529" s="55">
        <v>0</v>
      </c>
      <c r="R529" s="48" t="b">
        <f>IF(COUNTBLANK($V529),FALSE,OR(IFERROR(MATCH(INDEX(Activos!$C$6:$C$1015,MATCH($V529,Activos!$U$6:$U$1015,0)),$AH$22:$AH$25,0),FALSE),IFERROR(MATCH(INDEX($E$5:$E528,MATCH($V529,$V$5:$V528,0)),$AH$22:$AH$25,0),FALSE)))</f>
        <v>0</v>
      </c>
      <c r="S529" s="48" t="b">
        <f>OR(IFERROR(MATCH($V529,Activos!$U$6:$U$1015,0),FALSE),IFERROR(MATCH($V529,$V$5:$V528,0),FALSE))</f>
        <v>1</v>
      </c>
      <c r="T529" s="48" t="str">
        <f t="shared" si="31"/>
        <v/>
      </c>
      <c r="U529" s="48" t="str">
        <f>IF(AND(ISERROR(MATCH($V529,Activos!$U$6:$U$1015,0)),ISERROR(MATCH($V529,$U$5:$U528,0))),$V529,"")</f>
        <v/>
      </c>
      <c r="V529" s="48" t="str">
        <f t="shared" si="32"/>
        <v/>
      </c>
      <c r="W529" s="48" t="b">
        <f>IF(OR(COUNTBLANK($E529),COUNTBLANK($V529)),FALSE,IF(ISERROR(MATCH($V529,Activos!$U$6:$U$1015,0)),FALSE,IF(ISERROR(MATCH(INDEX(Activos!$C$6:$C$1015,MATCH($V529,Activos!$U$6:$U$1015,0)),$AH$22:$AH$25,0)),ISERROR(MATCH($E529,$AH$26:$AH$31,0)),ISERROR(MATCH($E529,$AH$22:$AH$25,0)))))</f>
        <v>0</v>
      </c>
      <c r="X529" s="48" t="b">
        <f>IF(OR(COUNTBLANK($E529),COUNTBLANK($V529)),FALSE,IF(ISERROR(MATCH($V529,V$5:$V528,0)),FALSE,IF(ISERROR(MATCH(INDEX($E$6:$E$1015,MATCH($V529,$V$6:$V$1015,0)),$AH$22:$AH$25,0)),ISERROR(MATCH($E529,$AH$26:$AH$31,0)),ISERROR(MATCH($E529,$AH$22:$AH$25,0)))))</f>
        <v>0</v>
      </c>
      <c r="Y529" s="48" t="b">
        <f t="shared" si="33"/>
        <v>0</v>
      </c>
    </row>
    <row r="530" spans="2:25" ht="15.95" customHeight="1" x14ac:dyDescent="0.2">
      <c r="B530" s="255"/>
      <c r="C530" s="53"/>
      <c r="D530" s="86"/>
      <c r="E530" s="42" t="str">
        <f>IF(COUNTBLANK($V530),"",IF($U530&lt;&gt;"","Ingresar Categoria!",IFERROR(INDEX(Activos!$C$6:$C$1015,MATCH($V530,Activos!$U$6:$U$1015,0)),IFERROR(INDEX($E$5:$E529,MATCH($V530,$U$5:$U529,0)),""))))</f>
        <v/>
      </c>
      <c r="F530" s="52"/>
      <c r="G530" s="51"/>
      <c r="H530" s="44"/>
      <c r="I530" s="53"/>
      <c r="J530" s="46"/>
      <c r="K530" s="46"/>
      <c r="L530" s="54"/>
      <c r="M530" s="54"/>
      <c r="N530" s="306" t="str">
        <f>IF(COUNTBLANK($V530),"",IFERROR(INDEX(Activos!$E$6:$E$1015,MATCH($V530,Activos!$U$6:$U$1015,0)),IFERROR(INDEX($N$5:$N529,MATCH($V530,$U$5:$U529,0)),"")))</f>
        <v/>
      </c>
      <c r="O530" s="256"/>
      <c r="P530" s="250"/>
      <c r="Q530" s="55">
        <v>0</v>
      </c>
      <c r="R530" s="48" t="b">
        <f>IF(COUNTBLANK($V530),FALSE,OR(IFERROR(MATCH(INDEX(Activos!$C$6:$C$1015,MATCH($V530,Activos!$U$6:$U$1015,0)),$AH$22:$AH$25,0),FALSE),IFERROR(MATCH(INDEX($E$5:$E529,MATCH($V530,$V$5:$V529,0)),$AH$22:$AH$25,0),FALSE)))</f>
        <v>0</v>
      </c>
      <c r="S530" s="48" t="b">
        <f>OR(IFERROR(MATCH($V530,Activos!$U$6:$U$1015,0),FALSE),IFERROR(MATCH($V530,$V$5:$V529,0),FALSE))</f>
        <v>1</v>
      </c>
      <c r="T530" s="48" t="str">
        <f t="shared" si="31"/>
        <v/>
      </c>
      <c r="U530" s="48" t="str">
        <f>IF(AND(ISERROR(MATCH($V530,Activos!$U$6:$U$1015,0)),ISERROR(MATCH($V530,$U$5:$U529,0))),$V530,"")</f>
        <v/>
      </c>
      <c r="V530" s="48" t="str">
        <f t="shared" si="32"/>
        <v/>
      </c>
      <c r="W530" s="48" t="b">
        <f>IF(OR(COUNTBLANK($E530),COUNTBLANK($V530)),FALSE,IF(ISERROR(MATCH($V530,Activos!$U$6:$U$1015,0)),FALSE,IF(ISERROR(MATCH(INDEX(Activos!$C$6:$C$1015,MATCH($V530,Activos!$U$6:$U$1015,0)),$AH$22:$AH$25,0)),ISERROR(MATCH($E530,$AH$26:$AH$31,0)),ISERROR(MATCH($E530,$AH$22:$AH$25,0)))))</f>
        <v>0</v>
      </c>
      <c r="X530" s="48" t="b">
        <f>IF(OR(COUNTBLANK($E530),COUNTBLANK($V530)),FALSE,IF(ISERROR(MATCH($V530,V$5:$V529,0)),FALSE,IF(ISERROR(MATCH(INDEX($E$6:$E$1015,MATCH($V530,$V$6:$V$1015,0)),$AH$22:$AH$25,0)),ISERROR(MATCH($E530,$AH$26:$AH$31,0)),ISERROR(MATCH($E530,$AH$22:$AH$25,0)))))</f>
        <v>0</v>
      </c>
      <c r="Y530" s="48" t="b">
        <f t="shared" si="33"/>
        <v>0</v>
      </c>
    </row>
    <row r="531" spans="2:25" ht="15.95" customHeight="1" x14ac:dyDescent="0.2">
      <c r="B531" s="255"/>
      <c r="C531" s="53"/>
      <c r="D531" s="86"/>
      <c r="E531" s="42" t="str">
        <f>IF(COUNTBLANK($V531),"",IF($U531&lt;&gt;"","Ingresar Categoria!",IFERROR(INDEX(Activos!$C$6:$C$1015,MATCH($V531,Activos!$U$6:$U$1015,0)),IFERROR(INDEX($E$5:$E530,MATCH($V531,$U$5:$U530,0)),""))))</f>
        <v/>
      </c>
      <c r="F531" s="52"/>
      <c r="G531" s="51"/>
      <c r="H531" s="44"/>
      <c r="I531" s="53"/>
      <c r="J531" s="46"/>
      <c r="K531" s="46"/>
      <c r="L531" s="54"/>
      <c r="M531" s="54"/>
      <c r="N531" s="306" t="str">
        <f>IF(COUNTBLANK($V531),"",IFERROR(INDEX(Activos!$E$6:$E$1015,MATCH($V531,Activos!$U$6:$U$1015,0)),IFERROR(INDEX($N$5:$N530,MATCH($V531,$U$5:$U530,0)),"")))</f>
        <v/>
      </c>
      <c r="O531" s="256"/>
      <c r="P531" s="250"/>
      <c r="Q531" s="55">
        <v>0</v>
      </c>
      <c r="R531" s="48" t="b">
        <f>IF(COUNTBLANK($V531),FALSE,OR(IFERROR(MATCH(INDEX(Activos!$C$6:$C$1015,MATCH($V531,Activos!$U$6:$U$1015,0)),$AH$22:$AH$25,0),FALSE),IFERROR(MATCH(INDEX($E$5:$E530,MATCH($V531,$V$5:$V530,0)),$AH$22:$AH$25,0),FALSE)))</f>
        <v>0</v>
      </c>
      <c r="S531" s="48" t="b">
        <f>OR(IFERROR(MATCH($V531,Activos!$U$6:$U$1015,0),FALSE),IFERROR(MATCH($V531,$V$5:$V530,0),FALSE))</f>
        <v>1</v>
      </c>
      <c r="T531" s="48" t="str">
        <f t="shared" si="31"/>
        <v/>
      </c>
      <c r="U531" s="48" t="str">
        <f>IF(AND(ISERROR(MATCH($V531,Activos!$U$6:$U$1015,0)),ISERROR(MATCH($V531,$U$5:$U530,0))),$V531,"")</f>
        <v/>
      </c>
      <c r="V531" s="48" t="str">
        <f t="shared" si="32"/>
        <v/>
      </c>
      <c r="W531" s="48" t="b">
        <f>IF(OR(COUNTBLANK($E531),COUNTBLANK($V531)),FALSE,IF(ISERROR(MATCH($V531,Activos!$U$6:$U$1015,0)),FALSE,IF(ISERROR(MATCH(INDEX(Activos!$C$6:$C$1015,MATCH($V531,Activos!$U$6:$U$1015,0)),$AH$22:$AH$25,0)),ISERROR(MATCH($E531,$AH$26:$AH$31,0)),ISERROR(MATCH($E531,$AH$22:$AH$25,0)))))</f>
        <v>0</v>
      </c>
      <c r="X531" s="48" t="b">
        <f>IF(OR(COUNTBLANK($E531),COUNTBLANK($V531)),FALSE,IF(ISERROR(MATCH($V531,V$5:$V530,0)),FALSE,IF(ISERROR(MATCH(INDEX($E$6:$E$1015,MATCH($V531,$V$6:$V$1015,0)),$AH$22:$AH$25,0)),ISERROR(MATCH($E531,$AH$26:$AH$31,0)),ISERROR(MATCH($E531,$AH$22:$AH$25,0)))))</f>
        <v>0</v>
      </c>
      <c r="Y531" s="48" t="b">
        <f t="shared" si="33"/>
        <v>0</v>
      </c>
    </row>
    <row r="532" spans="2:25" ht="15.95" customHeight="1" x14ac:dyDescent="0.2">
      <c r="B532" s="255"/>
      <c r="C532" s="53"/>
      <c r="D532" s="86"/>
      <c r="E532" s="42" t="str">
        <f>IF(COUNTBLANK($V532),"",IF($U532&lt;&gt;"","Ingresar Categoria!",IFERROR(INDEX(Activos!$C$6:$C$1015,MATCH($V532,Activos!$U$6:$U$1015,0)),IFERROR(INDEX($E$5:$E531,MATCH($V532,$U$5:$U531,0)),""))))</f>
        <v/>
      </c>
      <c r="F532" s="52"/>
      <c r="G532" s="51"/>
      <c r="H532" s="44"/>
      <c r="I532" s="53"/>
      <c r="J532" s="46"/>
      <c r="K532" s="46"/>
      <c r="L532" s="54"/>
      <c r="M532" s="54"/>
      <c r="N532" s="306" t="str">
        <f>IF(COUNTBLANK($V532),"",IFERROR(INDEX(Activos!$E$6:$E$1015,MATCH($V532,Activos!$U$6:$U$1015,0)),IFERROR(INDEX($N$5:$N531,MATCH($V532,$U$5:$U531,0)),"")))</f>
        <v/>
      </c>
      <c r="O532" s="256"/>
      <c r="P532" s="250"/>
      <c r="Q532" s="55">
        <v>0</v>
      </c>
      <c r="R532" s="48" t="b">
        <f>IF(COUNTBLANK($V532),FALSE,OR(IFERROR(MATCH(INDEX(Activos!$C$6:$C$1015,MATCH($V532,Activos!$U$6:$U$1015,0)),$AH$22:$AH$25,0),FALSE),IFERROR(MATCH(INDEX($E$5:$E531,MATCH($V532,$V$5:$V531,0)),$AH$22:$AH$25,0),FALSE)))</f>
        <v>0</v>
      </c>
      <c r="S532" s="48" t="b">
        <f>OR(IFERROR(MATCH($V532,Activos!$U$6:$U$1015,0),FALSE),IFERROR(MATCH($V532,$V$5:$V531,0),FALSE))</f>
        <v>1</v>
      </c>
      <c r="T532" s="48" t="str">
        <f t="shared" si="31"/>
        <v/>
      </c>
      <c r="U532" s="48" t="str">
        <f>IF(AND(ISERROR(MATCH($V532,Activos!$U$6:$U$1015,0)),ISERROR(MATCH($V532,$U$5:$U531,0))),$V532,"")</f>
        <v/>
      </c>
      <c r="V532" s="48" t="str">
        <f t="shared" si="32"/>
        <v/>
      </c>
      <c r="W532" s="48" t="b">
        <f>IF(OR(COUNTBLANK($E532),COUNTBLANK($V532)),FALSE,IF(ISERROR(MATCH($V532,Activos!$U$6:$U$1015,0)),FALSE,IF(ISERROR(MATCH(INDEX(Activos!$C$6:$C$1015,MATCH($V532,Activos!$U$6:$U$1015,0)),$AH$22:$AH$25,0)),ISERROR(MATCH($E532,$AH$26:$AH$31,0)),ISERROR(MATCH($E532,$AH$22:$AH$25,0)))))</f>
        <v>0</v>
      </c>
      <c r="X532" s="48" t="b">
        <f>IF(OR(COUNTBLANK($E532),COUNTBLANK($V532)),FALSE,IF(ISERROR(MATCH($V532,V$5:$V531,0)),FALSE,IF(ISERROR(MATCH(INDEX($E$6:$E$1015,MATCH($V532,$V$6:$V$1015,0)),$AH$22:$AH$25,0)),ISERROR(MATCH($E532,$AH$26:$AH$31,0)),ISERROR(MATCH($E532,$AH$22:$AH$25,0)))))</f>
        <v>0</v>
      </c>
      <c r="Y532" s="48" t="b">
        <f t="shared" si="33"/>
        <v>0</v>
      </c>
    </row>
    <row r="533" spans="2:25" ht="15.95" customHeight="1" x14ac:dyDescent="0.2">
      <c r="B533" s="255"/>
      <c r="C533" s="53"/>
      <c r="D533" s="86"/>
      <c r="E533" s="42" t="str">
        <f>IF(COUNTBLANK($V533),"",IF($U533&lt;&gt;"","Ingresar Categoria!",IFERROR(INDEX(Activos!$C$6:$C$1015,MATCH($V533,Activos!$U$6:$U$1015,0)),IFERROR(INDEX($E$5:$E532,MATCH($V533,$U$5:$U532,0)),""))))</f>
        <v/>
      </c>
      <c r="F533" s="52"/>
      <c r="G533" s="51"/>
      <c r="H533" s="44"/>
      <c r="I533" s="53"/>
      <c r="J533" s="46"/>
      <c r="K533" s="46"/>
      <c r="L533" s="54"/>
      <c r="M533" s="54"/>
      <c r="N533" s="306" t="str">
        <f>IF(COUNTBLANK($V533),"",IFERROR(INDEX(Activos!$E$6:$E$1015,MATCH($V533,Activos!$U$6:$U$1015,0)),IFERROR(INDEX($N$5:$N532,MATCH($V533,$U$5:$U532,0)),"")))</f>
        <v/>
      </c>
      <c r="O533" s="256"/>
      <c r="P533" s="250"/>
      <c r="Q533" s="55">
        <v>0</v>
      </c>
      <c r="R533" s="48" t="b">
        <f>IF(COUNTBLANK($V533),FALSE,OR(IFERROR(MATCH(INDEX(Activos!$C$6:$C$1015,MATCH($V533,Activos!$U$6:$U$1015,0)),$AH$22:$AH$25,0),FALSE),IFERROR(MATCH(INDEX($E$5:$E532,MATCH($V533,$V$5:$V532,0)),$AH$22:$AH$25,0),FALSE)))</f>
        <v>0</v>
      </c>
      <c r="S533" s="48" t="b">
        <f>OR(IFERROR(MATCH($V533,Activos!$U$6:$U$1015,0),FALSE),IFERROR(MATCH($V533,$V$5:$V532,0),FALSE))</f>
        <v>1</v>
      </c>
      <c r="T533" s="48" t="str">
        <f t="shared" si="31"/>
        <v/>
      </c>
      <c r="U533" s="48" t="str">
        <f>IF(AND(ISERROR(MATCH($V533,Activos!$U$6:$U$1015,0)),ISERROR(MATCH($V533,$U$5:$U532,0))),$V533,"")</f>
        <v/>
      </c>
      <c r="V533" s="48" t="str">
        <f t="shared" si="32"/>
        <v/>
      </c>
      <c r="W533" s="48" t="b">
        <f>IF(OR(COUNTBLANK($E533),COUNTBLANK($V533)),FALSE,IF(ISERROR(MATCH($V533,Activos!$U$6:$U$1015,0)),FALSE,IF(ISERROR(MATCH(INDEX(Activos!$C$6:$C$1015,MATCH($V533,Activos!$U$6:$U$1015,0)),$AH$22:$AH$25,0)),ISERROR(MATCH($E533,$AH$26:$AH$31,0)),ISERROR(MATCH($E533,$AH$22:$AH$25,0)))))</f>
        <v>0</v>
      </c>
      <c r="X533" s="48" t="b">
        <f>IF(OR(COUNTBLANK($E533),COUNTBLANK($V533)),FALSE,IF(ISERROR(MATCH($V533,V$5:$V532,0)),FALSE,IF(ISERROR(MATCH(INDEX($E$6:$E$1015,MATCH($V533,$V$6:$V$1015,0)),$AH$22:$AH$25,0)),ISERROR(MATCH($E533,$AH$26:$AH$31,0)),ISERROR(MATCH($E533,$AH$22:$AH$25,0)))))</f>
        <v>0</v>
      </c>
      <c r="Y533" s="48" t="b">
        <f t="shared" si="33"/>
        <v>0</v>
      </c>
    </row>
    <row r="534" spans="2:25" ht="15.95" customHeight="1" x14ac:dyDescent="0.2">
      <c r="B534" s="255"/>
      <c r="C534" s="53"/>
      <c r="D534" s="86"/>
      <c r="E534" s="42" t="str">
        <f>IF(COUNTBLANK($V534),"",IF($U534&lt;&gt;"","Ingresar Categoria!",IFERROR(INDEX(Activos!$C$6:$C$1015,MATCH($V534,Activos!$U$6:$U$1015,0)),IFERROR(INDEX($E$5:$E533,MATCH($V534,$U$5:$U533,0)),""))))</f>
        <v/>
      </c>
      <c r="F534" s="52"/>
      <c r="G534" s="51"/>
      <c r="H534" s="44"/>
      <c r="I534" s="53"/>
      <c r="J534" s="46"/>
      <c r="K534" s="46"/>
      <c r="L534" s="54"/>
      <c r="M534" s="54"/>
      <c r="N534" s="306" t="str">
        <f>IF(COUNTBLANK($V534),"",IFERROR(INDEX(Activos!$E$6:$E$1015,MATCH($V534,Activos!$U$6:$U$1015,0)),IFERROR(INDEX($N$5:$N533,MATCH($V534,$U$5:$U533,0)),"")))</f>
        <v/>
      </c>
      <c r="O534" s="256"/>
      <c r="P534" s="250"/>
      <c r="Q534" s="55">
        <v>0</v>
      </c>
      <c r="R534" s="48" t="b">
        <f>IF(COUNTBLANK($V534),FALSE,OR(IFERROR(MATCH(INDEX(Activos!$C$6:$C$1015,MATCH($V534,Activos!$U$6:$U$1015,0)),$AH$22:$AH$25,0),FALSE),IFERROR(MATCH(INDEX($E$5:$E533,MATCH($V534,$V$5:$V533,0)),$AH$22:$AH$25,0),FALSE)))</f>
        <v>0</v>
      </c>
      <c r="S534" s="48" t="b">
        <f>OR(IFERROR(MATCH($V534,Activos!$U$6:$U$1015,0),FALSE),IFERROR(MATCH($V534,$V$5:$V533,0),FALSE))</f>
        <v>1</v>
      </c>
      <c r="T534" s="48" t="str">
        <f t="shared" si="31"/>
        <v/>
      </c>
      <c r="U534" s="48" t="str">
        <f>IF(AND(ISERROR(MATCH($V534,Activos!$U$6:$U$1015,0)),ISERROR(MATCH($V534,$U$5:$U533,0))),$V534,"")</f>
        <v/>
      </c>
      <c r="V534" s="48" t="str">
        <f t="shared" si="32"/>
        <v/>
      </c>
      <c r="W534" s="48" t="b">
        <f>IF(OR(COUNTBLANK($E534),COUNTBLANK($V534)),FALSE,IF(ISERROR(MATCH($V534,Activos!$U$6:$U$1015,0)),FALSE,IF(ISERROR(MATCH(INDEX(Activos!$C$6:$C$1015,MATCH($V534,Activos!$U$6:$U$1015,0)),$AH$22:$AH$25,0)),ISERROR(MATCH($E534,$AH$26:$AH$31,0)),ISERROR(MATCH($E534,$AH$22:$AH$25,0)))))</f>
        <v>0</v>
      </c>
      <c r="X534" s="48" t="b">
        <f>IF(OR(COUNTBLANK($E534),COUNTBLANK($V534)),FALSE,IF(ISERROR(MATCH($V534,V$5:$V533,0)),FALSE,IF(ISERROR(MATCH(INDEX($E$6:$E$1015,MATCH($V534,$V$6:$V$1015,0)),$AH$22:$AH$25,0)),ISERROR(MATCH($E534,$AH$26:$AH$31,0)),ISERROR(MATCH($E534,$AH$22:$AH$25,0)))))</f>
        <v>0</v>
      </c>
      <c r="Y534" s="48" t="b">
        <f t="shared" si="33"/>
        <v>0</v>
      </c>
    </row>
    <row r="535" spans="2:25" ht="15.95" customHeight="1" x14ac:dyDescent="0.2">
      <c r="B535" s="255"/>
      <c r="C535" s="53"/>
      <c r="D535" s="86"/>
      <c r="E535" s="42" t="str">
        <f>IF(COUNTBLANK($V535),"",IF($U535&lt;&gt;"","Ingresar Categoria!",IFERROR(INDEX(Activos!$C$6:$C$1015,MATCH($V535,Activos!$U$6:$U$1015,0)),IFERROR(INDEX($E$5:$E534,MATCH($V535,$U$5:$U534,0)),""))))</f>
        <v/>
      </c>
      <c r="F535" s="52"/>
      <c r="G535" s="51"/>
      <c r="H535" s="44"/>
      <c r="I535" s="53"/>
      <c r="J535" s="46"/>
      <c r="K535" s="46"/>
      <c r="L535" s="54"/>
      <c r="M535" s="54"/>
      <c r="N535" s="306" t="str">
        <f>IF(COUNTBLANK($V535),"",IFERROR(INDEX(Activos!$E$6:$E$1015,MATCH($V535,Activos!$U$6:$U$1015,0)),IFERROR(INDEX($N$5:$N534,MATCH($V535,$U$5:$U534,0)),"")))</f>
        <v/>
      </c>
      <c r="O535" s="256"/>
      <c r="P535" s="250"/>
      <c r="Q535" s="55">
        <v>0</v>
      </c>
      <c r="R535" s="48" t="b">
        <f>IF(COUNTBLANK($V535),FALSE,OR(IFERROR(MATCH(INDEX(Activos!$C$6:$C$1015,MATCH($V535,Activos!$U$6:$U$1015,0)),$AH$22:$AH$25,0),FALSE),IFERROR(MATCH(INDEX($E$5:$E534,MATCH($V535,$V$5:$V534,0)),$AH$22:$AH$25,0),FALSE)))</f>
        <v>0</v>
      </c>
      <c r="S535" s="48" t="b">
        <f>OR(IFERROR(MATCH($V535,Activos!$U$6:$U$1015,0),FALSE),IFERROR(MATCH($V535,$V$5:$V534,0),FALSE))</f>
        <v>1</v>
      </c>
      <c r="T535" s="48" t="str">
        <f t="shared" si="31"/>
        <v/>
      </c>
      <c r="U535" s="48" t="str">
        <f>IF(AND(ISERROR(MATCH($V535,Activos!$U$6:$U$1015,0)),ISERROR(MATCH($V535,$U$5:$U534,0))),$V535,"")</f>
        <v/>
      </c>
      <c r="V535" s="48" t="str">
        <f t="shared" si="32"/>
        <v/>
      </c>
      <c r="W535" s="48" t="b">
        <f>IF(OR(COUNTBLANK($E535),COUNTBLANK($V535)),FALSE,IF(ISERROR(MATCH($V535,Activos!$U$6:$U$1015,0)),FALSE,IF(ISERROR(MATCH(INDEX(Activos!$C$6:$C$1015,MATCH($V535,Activos!$U$6:$U$1015,0)),$AH$22:$AH$25,0)),ISERROR(MATCH($E535,$AH$26:$AH$31,0)),ISERROR(MATCH($E535,$AH$22:$AH$25,0)))))</f>
        <v>0</v>
      </c>
      <c r="X535" s="48" t="b">
        <f>IF(OR(COUNTBLANK($E535),COUNTBLANK($V535)),FALSE,IF(ISERROR(MATCH($V535,V$5:$V534,0)),FALSE,IF(ISERROR(MATCH(INDEX($E$6:$E$1015,MATCH($V535,$V$6:$V$1015,0)),$AH$22:$AH$25,0)),ISERROR(MATCH($E535,$AH$26:$AH$31,0)),ISERROR(MATCH($E535,$AH$22:$AH$25,0)))))</f>
        <v>0</v>
      </c>
      <c r="Y535" s="48" t="b">
        <f t="shared" si="33"/>
        <v>0</v>
      </c>
    </row>
    <row r="536" spans="2:25" ht="15.95" customHeight="1" x14ac:dyDescent="0.2">
      <c r="B536" s="255"/>
      <c r="C536" s="53"/>
      <c r="D536" s="86"/>
      <c r="E536" s="42" t="str">
        <f>IF(COUNTBLANK($V536),"",IF($U536&lt;&gt;"","Ingresar Categoria!",IFERROR(INDEX(Activos!$C$6:$C$1015,MATCH($V536,Activos!$U$6:$U$1015,0)),IFERROR(INDEX($E$5:$E535,MATCH($V536,$U$5:$U535,0)),""))))</f>
        <v/>
      </c>
      <c r="F536" s="52"/>
      <c r="G536" s="51"/>
      <c r="H536" s="44"/>
      <c r="I536" s="53"/>
      <c r="J536" s="46"/>
      <c r="K536" s="46"/>
      <c r="L536" s="54"/>
      <c r="M536" s="54"/>
      <c r="N536" s="306" t="str">
        <f>IF(COUNTBLANK($V536),"",IFERROR(INDEX(Activos!$E$6:$E$1015,MATCH($V536,Activos!$U$6:$U$1015,0)),IFERROR(INDEX($N$5:$N535,MATCH($V536,$U$5:$U535,0)),"")))</f>
        <v/>
      </c>
      <c r="O536" s="256"/>
      <c r="P536" s="250"/>
      <c r="Q536" s="55">
        <v>0</v>
      </c>
      <c r="R536" s="48" t="b">
        <f>IF(COUNTBLANK($V536),FALSE,OR(IFERROR(MATCH(INDEX(Activos!$C$6:$C$1015,MATCH($V536,Activos!$U$6:$U$1015,0)),$AH$22:$AH$25,0),FALSE),IFERROR(MATCH(INDEX($E$5:$E535,MATCH($V536,$V$5:$V535,0)),$AH$22:$AH$25,0),FALSE)))</f>
        <v>0</v>
      </c>
      <c r="S536" s="48" t="b">
        <f>OR(IFERROR(MATCH($V536,Activos!$U$6:$U$1015,0),FALSE),IFERROR(MATCH($V536,$V$5:$V535,0),FALSE))</f>
        <v>1</v>
      </c>
      <c r="T536" s="48" t="str">
        <f t="shared" si="31"/>
        <v/>
      </c>
      <c r="U536" s="48" t="str">
        <f>IF(AND(ISERROR(MATCH($V536,Activos!$U$6:$U$1015,0)),ISERROR(MATCH($V536,$U$5:$U535,0))),$V536,"")</f>
        <v/>
      </c>
      <c r="V536" s="48" t="str">
        <f t="shared" si="32"/>
        <v/>
      </c>
      <c r="W536" s="48" t="b">
        <f>IF(OR(COUNTBLANK($E536),COUNTBLANK($V536)),FALSE,IF(ISERROR(MATCH($V536,Activos!$U$6:$U$1015,0)),FALSE,IF(ISERROR(MATCH(INDEX(Activos!$C$6:$C$1015,MATCH($V536,Activos!$U$6:$U$1015,0)),$AH$22:$AH$25,0)),ISERROR(MATCH($E536,$AH$26:$AH$31,0)),ISERROR(MATCH($E536,$AH$22:$AH$25,0)))))</f>
        <v>0</v>
      </c>
      <c r="X536" s="48" t="b">
        <f>IF(OR(COUNTBLANK($E536),COUNTBLANK($V536)),FALSE,IF(ISERROR(MATCH($V536,V$5:$V535,0)),FALSE,IF(ISERROR(MATCH(INDEX($E$6:$E$1015,MATCH($V536,$V$6:$V$1015,0)),$AH$22:$AH$25,0)),ISERROR(MATCH($E536,$AH$26:$AH$31,0)),ISERROR(MATCH($E536,$AH$22:$AH$25,0)))))</f>
        <v>0</v>
      </c>
      <c r="Y536" s="48" t="b">
        <f t="shared" si="33"/>
        <v>0</v>
      </c>
    </row>
    <row r="537" spans="2:25" ht="15.95" customHeight="1" x14ac:dyDescent="0.2">
      <c r="B537" s="255"/>
      <c r="C537" s="53"/>
      <c r="D537" s="86"/>
      <c r="E537" s="42" t="str">
        <f>IF(COUNTBLANK($V537),"",IF($U537&lt;&gt;"","Ingresar Categoria!",IFERROR(INDEX(Activos!$C$6:$C$1015,MATCH($V537,Activos!$U$6:$U$1015,0)),IFERROR(INDEX($E$5:$E536,MATCH($V537,$U$5:$U536,0)),""))))</f>
        <v/>
      </c>
      <c r="F537" s="52"/>
      <c r="G537" s="51"/>
      <c r="H537" s="44"/>
      <c r="I537" s="53"/>
      <c r="J537" s="46"/>
      <c r="K537" s="46"/>
      <c r="L537" s="54"/>
      <c r="M537" s="54"/>
      <c r="N537" s="306" t="str">
        <f>IF(COUNTBLANK($V537),"",IFERROR(INDEX(Activos!$E$6:$E$1015,MATCH($V537,Activos!$U$6:$U$1015,0)),IFERROR(INDEX($N$5:$N536,MATCH($V537,$U$5:$U536,0)),"")))</f>
        <v/>
      </c>
      <c r="O537" s="256"/>
      <c r="P537" s="250"/>
      <c r="Q537" s="55">
        <v>0</v>
      </c>
      <c r="R537" s="48" t="b">
        <f>IF(COUNTBLANK($V537),FALSE,OR(IFERROR(MATCH(INDEX(Activos!$C$6:$C$1015,MATCH($V537,Activos!$U$6:$U$1015,0)),$AH$22:$AH$25,0),FALSE),IFERROR(MATCH(INDEX($E$5:$E536,MATCH($V537,$V$5:$V536,0)),$AH$22:$AH$25,0),FALSE)))</f>
        <v>0</v>
      </c>
      <c r="S537" s="48" t="b">
        <f>OR(IFERROR(MATCH($V537,Activos!$U$6:$U$1015,0),FALSE),IFERROR(MATCH($V537,$V$5:$V536,0),FALSE))</f>
        <v>1</v>
      </c>
      <c r="T537" s="48" t="str">
        <f t="shared" si="31"/>
        <v/>
      </c>
      <c r="U537" s="48" t="str">
        <f>IF(AND(ISERROR(MATCH($V537,Activos!$U$6:$U$1015,0)),ISERROR(MATCH($V537,$U$5:$U536,0))),$V537,"")</f>
        <v/>
      </c>
      <c r="V537" s="48" t="str">
        <f t="shared" si="32"/>
        <v/>
      </c>
      <c r="W537" s="48" t="b">
        <f>IF(OR(COUNTBLANK($E537),COUNTBLANK($V537)),FALSE,IF(ISERROR(MATCH($V537,Activos!$U$6:$U$1015,0)),FALSE,IF(ISERROR(MATCH(INDEX(Activos!$C$6:$C$1015,MATCH($V537,Activos!$U$6:$U$1015,0)),$AH$22:$AH$25,0)),ISERROR(MATCH($E537,$AH$26:$AH$31,0)),ISERROR(MATCH($E537,$AH$22:$AH$25,0)))))</f>
        <v>0</v>
      </c>
      <c r="X537" s="48" t="b">
        <f>IF(OR(COUNTBLANK($E537),COUNTBLANK($V537)),FALSE,IF(ISERROR(MATCH($V537,V$5:$V536,0)),FALSE,IF(ISERROR(MATCH(INDEX($E$6:$E$1015,MATCH($V537,$V$6:$V$1015,0)),$AH$22:$AH$25,0)),ISERROR(MATCH($E537,$AH$26:$AH$31,0)),ISERROR(MATCH($E537,$AH$22:$AH$25,0)))))</f>
        <v>0</v>
      </c>
      <c r="Y537" s="48" t="b">
        <f t="shared" si="33"/>
        <v>0</v>
      </c>
    </row>
    <row r="538" spans="2:25" ht="15.95" customHeight="1" x14ac:dyDescent="0.2">
      <c r="B538" s="255"/>
      <c r="C538" s="53"/>
      <c r="D538" s="86"/>
      <c r="E538" s="42" t="str">
        <f>IF(COUNTBLANK($V538),"",IF($U538&lt;&gt;"","Ingresar Categoria!",IFERROR(INDEX(Activos!$C$6:$C$1015,MATCH($V538,Activos!$U$6:$U$1015,0)),IFERROR(INDEX($E$5:$E537,MATCH($V538,$U$5:$U537,0)),""))))</f>
        <v/>
      </c>
      <c r="F538" s="52"/>
      <c r="G538" s="51"/>
      <c r="H538" s="44"/>
      <c r="I538" s="53"/>
      <c r="J538" s="46"/>
      <c r="K538" s="46"/>
      <c r="L538" s="54"/>
      <c r="M538" s="54"/>
      <c r="N538" s="306" t="str">
        <f>IF(COUNTBLANK($V538),"",IFERROR(INDEX(Activos!$E$6:$E$1015,MATCH($V538,Activos!$U$6:$U$1015,0)),IFERROR(INDEX($N$5:$N537,MATCH($V538,$U$5:$U537,0)),"")))</f>
        <v/>
      </c>
      <c r="O538" s="256"/>
      <c r="P538" s="250"/>
      <c r="Q538" s="55">
        <v>0</v>
      </c>
      <c r="R538" s="48" t="b">
        <f>IF(COUNTBLANK($V538),FALSE,OR(IFERROR(MATCH(INDEX(Activos!$C$6:$C$1015,MATCH($V538,Activos!$U$6:$U$1015,0)),$AH$22:$AH$25,0),FALSE),IFERROR(MATCH(INDEX($E$5:$E537,MATCH($V538,$V$5:$V537,0)),$AH$22:$AH$25,0),FALSE)))</f>
        <v>0</v>
      </c>
      <c r="S538" s="48" t="b">
        <f>OR(IFERROR(MATCH($V538,Activos!$U$6:$U$1015,0),FALSE),IFERROR(MATCH($V538,$V$5:$V537,0),FALSE))</f>
        <v>1</v>
      </c>
      <c r="T538" s="48" t="str">
        <f t="shared" si="31"/>
        <v/>
      </c>
      <c r="U538" s="48" t="str">
        <f>IF(AND(ISERROR(MATCH($V538,Activos!$U$6:$U$1015,0)),ISERROR(MATCH($V538,$U$5:$U537,0))),$V538,"")</f>
        <v/>
      </c>
      <c r="V538" s="48" t="str">
        <f t="shared" si="32"/>
        <v/>
      </c>
      <c r="W538" s="48" t="b">
        <f>IF(OR(COUNTBLANK($E538),COUNTBLANK($V538)),FALSE,IF(ISERROR(MATCH($V538,Activos!$U$6:$U$1015,0)),FALSE,IF(ISERROR(MATCH(INDEX(Activos!$C$6:$C$1015,MATCH($V538,Activos!$U$6:$U$1015,0)),$AH$22:$AH$25,0)),ISERROR(MATCH($E538,$AH$26:$AH$31,0)),ISERROR(MATCH($E538,$AH$22:$AH$25,0)))))</f>
        <v>0</v>
      </c>
      <c r="X538" s="48" t="b">
        <f>IF(OR(COUNTBLANK($E538),COUNTBLANK($V538)),FALSE,IF(ISERROR(MATCH($V538,V$5:$V537,0)),FALSE,IF(ISERROR(MATCH(INDEX($E$6:$E$1015,MATCH($V538,$V$6:$V$1015,0)),$AH$22:$AH$25,0)),ISERROR(MATCH($E538,$AH$26:$AH$31,0)),ISERROR(MATCH($E538,$AH$22:$AH$25,0)))))</f>
        <v>0</v>
      </c>
      <c r="Y538" s="48" t="b">
        <f t="shared" si="33"/>
        <v>0</v>
      </c>
    </row>
    <row r="539" spans="2:25" ht="15.95" customHeight="1" x14ac:dyDescent="0.2">
      <c r="B539" s="255"/>
      <c r="C539" s="53"/>
      <c r="D539" s="86"/>
      <c r="E539" s="42" t="str">
        <f>IF(COUNTBLANK($V539),"",IF($U539&lt;&gt;"","Ingresar Categoria!",IFERROR(INDEX(Activos!$C$6:$C$1015,MATCH($V539,Activos!$U$6:$U$1015,0)),IFERROR(INDEX($E$5:$E538,MATCH($V539,$U$5:$U538,0)),""))))</f>
        <v/>
      </c>
      <c r="F539" s="52"/>
      <c r="G539" s="51"/>
      <c r="H539" s="44"/>
      <c r="I539" s="53"/>
      <c r="J539" s="46"/>
      <c r="K539" s="46"/>
      <c r="L539" s="54"/>
      <c r="M539" s="54"/>
      <c r="N539" s="306" t="str">
        <f>IF(COUNTBLANK($V539),"",IFERROR(INDEX(Activos!$E$6:$E$1015,MATCH($V539,Activos!$U$6:$U$1015,0)),IFERROR(INDEX($N$5:$N538,MATCH($V539,$U$5:$U538,0)),"")))</f>
        <v/>
      </c>
      <c r="O539" s="256"/>
      <c r="P539" s="250"/>
      <c r="Q539" s="55">
        <v>0</v>
      </c>
      <c r="R539" s="48" t="b">
        <f>IF(COUNTBLANK($V539),FALSE,OR(IFERROR(MATCH(INDEX(Activos!$C$6:$C$1015,MATCH($V539,Activos!$U$6:$U$1015,0)),$AH$22:$AH$25,0),FALSE),IFERROR(MATCH(INDEX($E$5:$E538,MATCH($V539,$V$5:$V538,0)),$AH$22:$AH$25,0),FALSE)))</f>
        <v>0</v>
      </c>
      <c r="S539" s="48" t="b">
        <f>OR(IFERROR(MATCH($V539,Activos!$U$6:$U$1015,0),FALSE),IFERROR(MATCH($V539,$V$5:$V538,0),FALSE))</f>
        <v>1</v>
      </c>
      <c r="T539" s="48" t="str">
        <f t="shared" si="31"/>
        <v/>
      </c>
      <c r="U539" s="48" t="str">
        <f>IF(AND(ISERROR(MATCH($V539,Activos!$U$6:$U$1015,0)),ISERROR(MATCH($V539,$U$5:$U538,0))),$V539,"")</f>
        <v/>
      </c>
      <c r="V539" s="48" t="str">
        <f t="shared" si="32"/>
        <v/>
      </c>
      <c r="W539" s="48" t="b">
        <f>IF(OR(COUNTBLANK($E539),COUNTBLANK($V539)),FALSE,IF(ISERROR(MATCH($V539,Activos!$U$6:$U$1015,0)),FALSE,IF(ISERROR(MATCH(INDEX(Activos!$C$6:$C$1015,MATCH($V539,Activos!$U$6:$U$1015,0)),$AH$22:$AH$25,0)),ISERROR(MATCH($E539,$AH$26:$AH$31,0)),ISERROR(MATCH($E539,$AH$22:$AH$25,0)))))</f>
        <v>0</v>
      </c>
      <c r="X539" s="48" t="b">
        <f>IF(OR(COUNTBLANK($E539),COUNTBLANK($V539)),FALSE,IF(ISERROR(MATCH($V539,V$5:$V538,0)),FALSE,IF(ISERROR(MATCH(INDEX($E$6:$E$1015,MATCH($V539,$V$6:$V$1015,0)),$AH$22:$AH$25,0)),ISERROR(MATCH($E539,$AH$26:$AH$31,0)),ISERROR(MATCH($E539,$AH$22:$AH$25,0)))))</f>
        <v>0</v>
      </c>
      <c r="Y539" s="48" t="b">
        <f t="shared" si="33"/>
        <v>0</v>
      </c>
    </row>
    <row r="540" spans="2:25" ht="15.95" customHeight="1" x14ac:dyDescent="0.2">
      <c r="B540" s="255"/>
      <c r="C540" s="53"/>
      <c r="D540" s="86"/>
      <c r="E540" s="42" t="str">
        <f>IF(COUNTBLANK($V540),"",IF($U540&lt;&gt;"","Ingresar Categoria!",IFERROR(INDEX(Activos!$C$6:$C$1015,MATCH($V540,Activos!$U$6:$U$1015,0)),IFERROR(INDEX($E$5:$E539,MATCH($V540,$U$5:$U539,0)),""))))</f>
        <v/>
      </c>
      <c r="F540" s="52"/>
      <c r="G540" s="51"/>
      <c r="H540" s="44"/>
      <c r="I540" s="53"/>
      <c r="J540" s="46"/>
      <c r="K540" s="46"/>
      <c r="L540" s="54"/>
      <c r="M540" s="54"/>
      <c r="N540" s="306" t="str">
        <f>IF(COUNTBLANK($V540),"",IFERROR(INDEX(Activos!$E$6:$E$1015,MATCH($V540,Activos!$U$6:$U$1015,0)),IFERROR(INDEX($N$5:$N539,MATCH($V540,$U$5:$U539,0)),"")))</f>
        <v/>
      </c>
      <c r="O540" s="256"/>
      <c r="P540" s="250"/>
      <c r="Q540" s="55">
        <v>0</v>
      </c>
      <c r="R540" s="48" t="b">
        <f>IF(COUNTBLANK($V540),FALSE,OR(IFERROR(MATCH(INDEX(Activos!$C$6:$C$1015,MATCH($V540,Activos!$U$6:$U$1015,0)),$AH$22:$AH$25,0),FALSE),IFERROR(MATCH(INDEX($E$5:$E539,MATCH($V540,$V$5:$V539,0)),$AH$22:$AH$25,0),FALSE)))</f>
        <v>0</v>
      </c>
      <c r="S540" s="48" t="b">
        <f>OR(IFERROR(MATCH($V540,Activos!$U$6:$U$1015,0),FALSE),IFERROR(MATCH($V540,$V$5:$V539,0),FALSE))</f>
        <v>1</v>
      </c>
      <c r="T540" s="48" t="str">
        <f t="shared" si="31"/>
        <v/>
      </c>
      <c r="U540" s="48" t="str">
        <f>IF(AND(ISERROR(MATCH($V540,Activos!$U$6:$U$1015,0)),ISERROR(MATCH($V540,$U$5:$U539,0))),$V540,"")</f>
        <v/>
      </c>
      <c r="V540" s="48" t="str">
        <f t="shared" si="32"/>
        <v/>
      </c>
      <c r="W540" s="48" t="b">
        <f>IF(OR(COUNTBLANK($E540),COUNTBLANK($V540)),FALSE,IF(ISERROR(MATCH($V540,Activos!$U$6:$U$1015,0)),FALSE,IF(ISERROR(MATCH(INDEX(Activos!$C$6:$C$1015,MATCH($V540,Activos!$U$6:$U$1015,0)),$AH$22:$AH$25,0)),ISERROR(MATCH($E540,$AH$26:$AH$31,0)),ISERROR(MATCH($E540,$AH$22:$AH$25,0)))))</f>
        <v>0</v>
      </c>
      <c r="X540" s="48" t="b">
        <f>IF(OR(COUNTBLANK($E540),COUNTBLANK($V540)),FALSE,IF(ISERROR(MATCH($V540,V$5:$V539,0)),FALSE,IF(ISERROR(MATCH(INDEX($E$6:$E$1015,MATCH($V540,$V$6:$V$1015,0)),$AH$22:$AH$25,0)),ISERROR(MATCH($E540,$AH$26:$AH$31,0)),ISERROR(MATCH($E540,$AH$22:$AH$25,0)))))</f>
        <v>0</v>
      </c>
      <c r="Y540" s="48" t="b">
        <f t="shared" si="33"/>
        <v>0</v>
      </c>
    </row>
    <row r="541" spans="2:25" ht="15.95" customHeight="1" x14ac:dyDescent="0.2">
      <c r="B541" s="255"/>
      <c r="C541" s="53"/>
      <c r="D541" s="86"/>
      <c r="E541" s="42" t="str">
        <f>IF(COUNTBLANK($V541),"",IF($U541&lt;&gt;"","Ingresar Categoria!",IFERROR(INDEX(Activos!$C$6:$C$1015,MATCH($V541,Activos!$U$6:$U$1015,0)),IFERROR(INDEX($E$5:$E540,MATCH($V541,$U$5:$U540,0)),""))))</f>
        <v/>
      </c>
      <c r="F541" s="52"/>
      <c r="G541" s="51"/>
      <c r="H541" s="44"/>
      <c r="I541" s="53"/>
      <c r="J541" s="46"/>
      <c r="K541" s="46"/>
      <c r="L541" s="54"/>
      <c r="M541" s="54"/>
      <c r="N541" s="306" t="str">
        <f>IF(COUNTBLANK($V541),"",IFERROR(INDEX(Activos!$E$6:$E$1015,MATCH($V541,Activos!$U$6:$U$1015,0)),IFERROR(INDEX($N$5:$N540,MATCH($V541,$U$5:$U540,0)),"")))</f>
        <v/>
      </c>
      <c r="O541" s="256"/>
      <c r="P541" s="250"/>
      <c r="Q541" s="55">
        <v>0</v>
      </c>
      <c r="R541" s="48" t="b">
        <f>IF(COUNTBLANK($V541),FALSE,OR(IFERROR(MATCH(INDEX(Activos!$C$6:$C$1015,MATCH($V541,Activos!$U$6:$U$1015,0)),$AH$22:$AH$25,0),FALSE),IFERROR(MATCH(INDEX($E$5:$E540,MATCH($V541,$V$5:$V540,0)),$AH$22:$AH$25,0),FALSE)))</f>
        <v>0</v>
      </c>
      <c r="S541" s="48" t="b">
        <f>OR(IFERROR(MATCH($V541,Activos!$U$6:$U$1015,0),FALSE),IFERROR(MATCH($V541,$V$5:$V540,0),FALSE))</f>
        <v>1</v>
      </c>
      <c r="T541" s="48" t="str">
        <f t="shared" si="31"/>
        <v/>
      </c>
      <c r="U541" s="48" t="str">
        <f>IF(AND(ISERROR(MATCH($V541,Activos!$U$6:$U$1015,0)),ISERROR(MATCH($V541,$U$5:$U540,0))),$V541,"")</f>
        <v/>
      </c>
      <c r="V541" s="48" t="str">
        <f t="shared" si="32"/>
        <v/>
      </c>
      <c r="W541" s="48" t="b">
        <f>IF(OR(COUNTBLANK($E541),COUNTBLANK($V541)),FALSE,IF(ISERROR(MATCH($V541,Activos!$U$6:$U$1015,0)),FALSE,IF(ISERROR(MATCH(INDEX(Activos!$C$6:$C$1015,MATCH($V541,Activos!$U$6:$U$1015,0)),$AH$22:$AH$25,0)),ISERROR(MATCH($E541,$AH$26:$AH$31,0)),ISERROR(MATCH($E541,$AH$22:$AH$25,0)))))</f>
        <v>0</v>
      </c>
      <c r="X541" s="48" t="b">
        <f>IF(OR(COUNTBLANK($E541),COUNTBLANK($V541)),FALSE,IF(ISERROR(MATCH($V541,V$5:$V540,0)),FALSE,IF(ISERROR(MATCH(INDEX($E$6:$E$1015,MATCH($V541,$V$6:$V$1015,0)),$AH$22:$AH$25,0)),ISERROR(MATCH($E541,$AH$26:$AH$31,0)),ISERROR(MATCH($E541,$AH$22:$AH$25,0)))))</f>
        <v>0</v>
      </c>
      <c r="Y541" s="48" t="b">
        <f t="shared" si="33"/>
        <v>0</v>
      </c>
    </row>
    <row r="542" spans="2:25" ht="15.95" customHeight="1" x14ac:dyDescent="0.2">
      <c r="B542" s="255"/>
      <c r="C542" s="53"/>
      <c r="D542" s="86"/>
      <c r="E542" s="42" t="str">
        <f>IF(COUNTBLANK($V542),"",IF($U542&lt;&gt;"","Ingresar Categoria!",IFERROR(INDEX(Activos!$C$6:$C$1015,MATCH($V542,Activos!$U$6:$U$1015,0)),IFERROR(INDEX($E$5:$E541,MATCH($V542,$U$5:$U541,0)),""))))</f>
        <v/>
      </c>
      <c r="F542" s="52"/>
      <c r="G542" s="51"/>
      <c r="H542" s="44"/>
      <c r="I542" s="53"/>
      <c r="J542" s="46"/>
      <c r="K542" s="46"/>
      <c r="L542" s="54"/>
      <c r="M542" s="54"/>
      <c r="N542" s="306" t="str">
        <f>IF(COUNTBLANK($V542),"",IFERROR(INDEX(Activos!$E$6:$E$1015,MATCH($V542,Activos!$U$6:$U$1015,0)),IFERROR(INDEX($N$5:$N541,MATCH($V542,$U$5:$U541,0)),"")))</f>
        <v/>
      </c>
      <c r="O542" s="256"/>
      <c r="P542" s="250"/>
      <c r="Q542" s="55">
        <v>0</v>
      </c>
      <c r="R542" s="48" t="b">
        <f>IF(COUNTBLANK($V542),FALSE,OR(IFERROR(MATCH(INDEX(Activos!$C$6:$C$1015,MATCH($V542,Activos!$U$6:$U$1015,0)),$AH$22:$AH$25,0),FALSE),IFERROR(MATCH(INDEX($E$5:$E541,MATCH($V542,$V$5:$V541,0)),$AH$22:$AH$25,0),FALSE)))</f>
        <v>0</v>
      </c>
      <c r="S542" s="48" t="b">
        <f>OR(IFERROR(MATCH($V542,Activos!$U$6:$U$1015,0),FALSE),IFERROR(MATCH($V542,$V$5:$V541,0),FALSE))</f>
        <v>1</v>
      </c>
      <c r="T542" s="48" t="str">
        <f t="shared" si="31"/>
        <v/>
      </c>
      <c r="U542" s="48" t="str">
        <f>IF(AND(ISERROR(MATCH($V542,Activos!$U$6:$U$1015,0)),ISERROR(MATCH($V542,$U$5:$U541,0))),$V542,"")</f>
        <v/>
      </c>
      <c r="V542" s="48" t="str">
        <f t="shared" si="32"/>
        <v/>
      </c>
      <c r="W542" s="48" t="b">
        <f>IF(OR(COUNTBLANK($E542),COUNTBLANK($V542)),FALSE,IF(ISERROR(MATCH($V542,Activos!$U$6:$U$1015,0)),FALSE,IF(ISERROR(MATCH(INDEX(Activos!$C$6:$C$1015,MATCH($V542,Activos!$U$6:$U$1015,0)),$AH$22:$AH$25,0)),ISERROR(MATCH($E542,$AH$26:$AH$31,0)),ISERROR(MATCH($E542,$AH$22:$AH$25,0)))))</f>
        <v>0</v>
      </c>
      <c r="X542" s="48" t="b">
        <f>IF(OR(COUNTBLANK($E542),COUNTBLANK($V542)),FALSE,IF(ISERROR(MATCH($V542,V$5:$V541,0)),FALSE,IF(ISERROR(MATCH(INDEX($E$6:$E$1015,MATCH($V542,$V$6:$V$1015,0)),$AH$22:$AH$25,0)),ISERROR(MATCH($E542,$AH$26:$AH$31,0)),ISERROR(MATCH($E542,$AH$22:$AH$25,0)))))</f>
        <v>0</v>
      </c>
      <c r="Y542" s="48" t="b">
        <f t="shared" si="33"/>
        <v>0</v>
      </c>
    </row>
    <row r="543" spans="2:25" ht="15.95" customHeight="1" x14ac:dyDescent="0.2">
      <c r="B543" s="255"/>
      <c r="C543" s="53"/>
      <c r="D543" s="86"/>
      <c r="E543" s="42" t="str">
        <f>IF(COUNTBLANK($V543),"",IF($U543&lt;&gt;"","Ingresar Categoria!",IFERROR(INDEX(Activos!$C$6:$C$1015,MATCH($V543,Activos!$U$6:$U$1015,0)),IFERROR(INDEX($E$5:$E542,MATCH($V543,$U$5:$U542,0)),""))))</f>
        <v/>
      </c>
      <c r="F543" s="52"/>
      <c r="G543" s="51"/>
      <c r="H543" s="44"/>
      <c r="I543" s="53"/>
      <c r="J543" s="46"/>
      <c r="K543" s="46"/>
      <c r="L543" s="54"/>
      <c r="M543" s="54"/>
      <c r="N543" s="306" t="str">
        <f>IF(COUNTBLANK($V543),"",IFERROR(INDEX(Activos!$E$6:$E$1015,MATCH($V543,Activos!$U$6:$U$1015,0)),IFERROR(INDEX($N$5:$N542,MATCH($V543,$U$5:$U542,0)),"")))</f>
        <v/>
      </c>
      <c r="O543" s="256"/>
      <c r="P543" s="250"/>
      <c r="Q543" s="55">
        <v>0</v>
      </c>
      <c r="R543" s="48" t="b">
        <f>IF(COUNTBLANK($V543),FALSE,OR(IFERROR(MATCH(INDEX(Activos!$C$6:$C$1015,MATCH($V543,Activos!$U$6:$U$1015,0)),$AH$22:$AH$25,0),FALSE),IFERROR(MATCH(INDEX($E$5:$E542,MATCH($V543,$V$5:$V542,0)),$AH$22:$AH$25,0),FALSE)))</f>
        <v>0</v>
      </c>
      <c r="S543" s="48" t="b">
        <f>OR(IFERROR(MATCH($V543,Activos!$U$6:$U$1015,0),FALSE),IFERROR(MATCH($V543,$V$5:$V542,0),FALSE))</f>
        <v>1</v>
      </c>
      <c r="T543" s="48" t="str">
        <f t="shared" si="31"/>
        <v/>
      </c>
      <c r="U543" s="48" t="str">
        <f>IF(AND(ISERROR(MATCH($V543,Activos!$U$6:$U$1015,0)),ISERROR(MATCH($V543,$U$5:$U542,0))),$V543,"")</f>
        <v/>
      </c>
      <c r="V543" s="48" t="str">
        <f t="shared" si="32"/>
        <v/>
      </c>
      <c r="W543" s="48" t="b">
        <f>IF(OR(COUNTBLANK($E543),COUNTBLANK($V543)),FALSE,IF(ISERROR(MATCH($V543,Activos!$U$6:$U$1015,0)),FALSE,IF(ISERROR(MATCH(INDEX(Activos!$C$6:$C$1015,MATCH($V543,Activos!$U$6:$U$1015,0)),$AH$22:$AH$25,0)),ISERROR(MATCH($E543,$AH$26:$AH$31,0)),ISERROR(MATCH($E543,$AH$22:$AH$25,0)))))</f>
        <v>0</v>
      </c>
      <c r="X543" s="48" t="b">
        <f>IF(OR(COUNTBLANK($E543),COUNTBLANK($V543)),FALSE,IF(ISERROR(MATCH($V543,V$5:$V542,0)),FALSE,IF(ISERROR(MATCH(INDEX($E$6:$E$1015,MATCH($V543,$V$6:$V$1015,0)),$AH$22:$AH$25,0)),ISERROR(MATCH($E543,$AH$26:$AH$31,0)),ISERROR(MATCH($E543,$AH$22:$AH$25,0)))))</f>
        <v>0</v>
      </c>
      <c r="Y543" s="48" t="b">
        <f t="shared" si="33"/>
        <v>0</v>
      </c>
    </row>
    <row r="544" spans="2:25" ht="15.95" customHeight="1" x14ac:dyDescent="0.2">
      <c r="B544" s="255"/>
      <c r="C544" s="53"/>
      <c r="D544" s="86"/>
      <c r="E544" s="42" t="str">
        <f>IF(COUNTBLANK($V544),"",IF($U544&lt;&gt;"","Ingresar Categoria!",IFERROR(INDEX(Activos!$C$6:$C$1015,MATCH($V544,Activos!$U$6:$U$1015,0)),IFERROR(INDEX($E$5:$E543,MATCH($V544,$U$5:$U543,0)),""))))</f>
        <v/>
      </c>
      <c r="F544" s="52"/>
      <c r="G544" s="51"/>
      <c r="H544" s="44"/>
      <c r="I544" s="53"/>
      <c r="J544" s="46"/>
      <c r="K544" s="46"/>
      <c r="L544" s="54"/>
      <c r="M544" s="54"/>
      <c r="N544" s="306" t="str">
        <f>IF(COUNTBLANK($V544),"",IFERROR(INDEX(Activos!$E$6:$E$1015,MATCH($V544,Activos!$U$6:$U$1015,0)),IFERROR(INDEX($N$5:$N543,MATCH($V544,$U$5:$U543,0)),"")))</f>
        <v/>
      </c>
      <c r="O544" s="256"/>
      <c r="P544" s="250"/>
      <c r="Q544" s="55">
        <v>0</v>
      </c>
      <c r="R544" s="48" t="b">
        <f>IF(COUNTBLANK($V544),FALSE,OR(IFERROR(MATCH(INDEX(Activos!$C$6:$C$1015,MATCH($V544,Activos!$U$6:$U$1015,0)),$AH$22:$AH$25,0),FALSE),IFERROR(MATCH(INDEX($E$5:$E543,MATCH($V544,$V$5:$V543,0)),$AH$22:$AH$25,0),FALSE)))</f>
        <v>0</v>
      </c>
      <c r="S544" s="48" t="b">
        <f>OR(IFERROR(MATCH($V544,Activos!$U$6:$U$1015,0),FALSE),IFERROR(MATCH($V544,$V$5:$V543,0),FALSE))</f>
        <v>1</v>
      </c>
      <c r="T544" s="48" t="str">
        <f t="shared" si="31"/>
        <v/>
      </c>
      <c r="U544" s="48" t="str">
        <f>IF(AND(ISERROR(MATCH($V544,Activos!$U$6:$U$1015,0)),ISERROR(MATCH($V544,$U$5:$U543,0))),$V544,"")</f>
        <v/>
      </c>
      <c r="V544" s="48" t="str">
        <f t="shared" si="32"/>
        <v/>
      </c>
      <c r="W544" s="48" t="b">
        <f>IF(OR(COUNTBLANK($E544),COUNTBLANK($V544)),FALSE,IF(ISERROR(MATCH($V544,Activos!$U$6:$U$1015,0)),FALSE,IF(ISERROR(MATCH(INDEX(Activos!$C$6:$C$1015,MATCH($V544,Activos!$U$6:$U$1015,0)),$AH$22:$AH$25,0)),ISERROR(MATCH($E544,$AH$26:$AH$31,0)),ISERROR(MATCH($E544,$AH$22:$AH$25,0)))))</f>
        <v>0</v>
      </c>
      <c r="X544" s="48" t="b">
        <f>IF(OR(COUNTBLANK($E544),COUNTBLANK($V544)),FALSE,IF(ISERROR(MATCH($V544,V$5:$V543,0)),FALSE,IF(ISERROR(MATCH(INDEX($E$6:$E$1015,MATCH($V544,$V$6:$V$1015,0)),$AH$22:$AH$25,0)),ISERROR(MATCH($E544,$AH$26:$AH$31,0)),ISERROR(MATCH($E544,$AH$22:$AH$25,0)))))</f>
        <v>0</v>
      </c>
      <c r="Y544" s="48" t="b">
        <f t="shared" si="33"/>
        <v>0</v>
      </c>
    </row>
    <row r="545" spans="2:25" ht="15.95" customHeight="1" x14ac:dyDescent="0.2">
      <c r="B545" s="255"/>
      <c r="C545" s="53"/>
      <c r="D545" s="86"/>
      <c r="E545" s="42" t="str">
        <f>IF(COUNTBLANK($V545),"",IF($U545&lt;&gt;"","Ingresar Categoria!",IFERROR(INDEX(Activos!$C$6:$C$1015,MATCH($V545,Activos!$U$6:$U$1015,0)),IFERROR(INDEX($E$5:$E544,MATCH($V545,$U$5:$U544,0)),""))))</f>
        <v/>
      </c>
      <c r="F545" s="52"/>
      <c r="G545" s="51"/>
      <c r="H545" s="44"/>
      <c r="I545" s="53"/>
      <c r="J545" s="46"/>
      <c r="K545" s="46"/>
      <c r="L545" s="54"/>
      <c r="M545" s="54"/>
      <c r="N545" s="306" t="str">
        <f>IF(COUNTBLANK($V545),"",IFERROR(INDEX(Activos!$E$6:$E$1015,MATCH($V545,Activos!$U$6:$U$1015,0)),IFERROR(INDEX($N$5:$N544,MATCH($V545,$U$5:$U544,0)),"")))</f>
        <v/>
      </c>
      <c r="O545" s="256"/>
      <c r="P545" s="250"/>
      <c r="Q545" s="55">
        <v>0</v>
      </c>
      <c r="R545" s="48" t="b">
        <f>IF(COUNTBLANK($V545),FALSE,OR(IFERROR(MATCH(INDEX(Activos!$C$6:$C$1015,MATCH($V545,Activos!$U$6:$U$1015,0)),$AH$22:$AH$25,0),FALSE),IFERROR(MATCH(INDEX($E$5:$E544,MATCH($V545,$V$5:$V544,0)),$AH$22:$AH$25,0),FALSE)))</f>
        <v>0</v>
      </c>
      <c r="S545" s="48" t="b">
        <f>OR(IFERROR(MATCH($V545,Activos!$U$6:$U$1015,0),FALSE),IFERROR(MATCH($V545,$V$5:$V544,0),FALSE))</f>
        <v>1</v>
      </c>
      <c r="T545" s="48" t="str">
        <f t="shared" si="31"/>
        <v/>
      </c>
      <c r="U545" s="48" t="str">
        <f>IF(AND(ISERROR(MATCH($V545,Activos!$U$6:$U$1015,0)),ISERROR(MATCH($V545,$U$5:$U544,0))),$V545,"")</f>
        <v/>
      </c>
      <c r="V545" s="48" t="str">
        <f t="shared" si="32"/>
        <v/>
      </c>
      <c r="W545" s="48" t="b">
        <f>IF(OR(COUNTBLANK($E545),COUNTBLANK($V545)),FALSE,IF(ISERROR(MATCH($V545,Activos!$U$6:$U$1015,0)),FALSE,IF(ISERROR(MATCH(INDEX(Activos!$C$6:$C$1015,MATCH($V545,Activos!$U$6:$U$1015,0)),$AH$22:$AH$25,0)),ISERROR(MATCH($E545,$AH$26:$AH$31,0)),ISERROR(MATCH($E545,$AH$22:$AH$25,0)))))</f>
        <v>0</v>
      </c>
      <c r="X545" s="48" t="b">
        <f>IF(OR(COUNTBLANK($E545),COUNTBLANK($V545)),FALSE,IF(ISERROR(MATCH($V545,V$5:$V544,0)),FALSE,IF(ISERROR(MATCH(INDEX($E$6:$E$1015,MATCH($V545,$V$6:$V$1015,0)),$AH$22:$AH$25,0)),ISERROR(MATCH($E545,$AH$26:$AH$31,0)),ISERROR(MATCH($E545,$AH$22:$AH$25,0)))))</f>
        <v>0</v>
      </c>
      <c r="Y545" s="48" t="b">
        <f t="shared" si="33"/>
        <v>0</v>
      </c>
    </row>
    <row r="546" spans="2:25" ht="15.95" customHeight="1" x14ac:dyDescent="0.2">
      <c r="B546" s="255"/>
      <c r="C546" s="53"/>
      <c r="D546" s="86"/>
      <c r="E546" s="42" t="str">
        <f>IF(COUNTBLANK($V546),"",IF($U546&lt;&gt;"","Ingresar Categoria!",IFERROR(INDEX(Activos!$C$6:$C$1015,MATCH($V546,Activos!$U$6:$U$1015,0)),IFERROR(INDEX($E$5:$E545,MATCH($V546,$U$5:$U545,0)),""))))</f>
        <v/>
      </c>
      <c r="F546" s="52"/>
      <c r="G546" s="51"/>
      <c r="H546" s="44"/>
      <c r="I546" s="53"/>
      <c r="J546" s="46"/>
      <c r="K546" s="46"/>
      <c r="L546" s="54"/>
      <c r="M546" s="54"/>
      <c r="N546" s="306" t="str">
        <f>IF(COUNTBLANK($V546),"",IFERROR(INDEX(Activos!$E$6:$E$1015,MATCH($V546,Activos!$U$6:$U$1015,0)),IFERROR(INDEX($N$5:$N545,MATCH($V546,$U$5:$U545,0)),"")))</f>
        <v/>
      </c>
      <c r="O546" s="256"/>
      <c r="P546" s="250"/>
      <c r="Q546" s="55">
        <v>0</v>
      </c>
      <c r="R546" s="48" t="b">
        <f>IF(COUNTBLANK($V546),FALSE,OR(IFERROR(MATCH(INDEX(Activos!$C$6:$C$1015,MATCH($V546,Activos!$U$6:$U$1015,0)),$AH$22:$AH$25,0),FALSE),IFERROR(MATCH(INDEX($E$5:$E545,MATCH($V546,$V$5:$V545,0)),$AH$22:$AH$25,0),FALSE)))</f>
        <v>0</v>
      </c>
      <c r="S546" s="48" t="b">
        <f>OR(IFERROR(MATCH($V546,Activos!$U$6:$U$1015,0),FALSE),IFERROR(MATCH($V546,$V$5:$V545,0),FALSE))</f>
        <v>1</v>
      </c>
      <c r="T546" s="48" t="str">
        <f t="shared" si="31"/>
        <v/>
      </c>
      <c r="U546" s="48" t="str">
        <f>IF(AND(ISERROR(MATCH($V546,Activos!$U$6:$U$1015,0)),ISERROR(MATCH($V546,$U$5:$U545,0))),$V546,"")</f>
        <v/>
      </c>
      <c r="V546" s="48" t="str">
        <f t="shared" si="32"/>
        <v/>
      </c>
      <c r="W546" s="48" t="b">
        <f>IF(OR(COUNTBLANK($E546),COUNTBLANK($V546)),FALSE,IF(ISERROR(MATCH($V546,Activos!$U$6:$U$1015,0)),FALSE,IF(ISERROR(MATCH(INDEX(Activos!$C$6:$C$1015,MATCH($V546,Activos!$U$6:$U$1015,0)),$AH$22:$AH$25,0)),ISERROR(MATCH($E546,$AH$26:$AH$31,0)),ISERROR(MATCH($E546,$AH$22:$AH$25,0)))))</f>
        <v>0</v>
      </c>
      <c r="X546" s="48" t="b">
        <f>IF(OR(COUNTBLANK($E546),COUNTBLANK($V546)),FALSE,IF(ISERROR(MATCH($V546,V$5:$V545,0)),FALSE,IF(ISERROR(MATCH(INDEX($E$6:$E$1015,MATCH($V546,$V$6:$V$1015,0)),$AH$22:$AH$25,0)),ISERROR(MATCH($E546,$AH$26:$AH$31,0)),ISERROR(MATCH($E546,$AH$22:$AH$25,0)))))</f>
        <v>0</v>
      </c>
      <c r="Y546" s="48" t="b">
        <f t="shared" si="33"/>
        <v>0</v>
      </c>
    </row>
    <row r="547" spans="2:25" ht="15.95" customHeight="1" x14ac:dyDescent="0.2">
      <c r="B547" s="255"/>
      <c r="C547" s="53"/>
      <c r="D547" s="86"/>
      <c r="E547" s="42" t="str">
        <f>IF(COUNTBLANK($V547),"",IF($U547&lt;&gt;"","Ingresar Categoria!",IFERROR(INDEX(Activos!$C$6:$C$1015,MATCH($V547,Activos!$U$6:$U$1015,0)),IFERROR(INDEX($E$5:$E546,MATCH($V547,$U$5:$U546,0)),""))))</f>
        <v/>
      </c>
      <c r="F547" s="52"/>
      <c r="G547" s="51"/>
      <c r="H547" s="44"/>
      <c r="I547" s="53"/>
      <c r="J547" s="46"/>
      <c r="K547" s="46"/>
      <c r="L547" s="54"/>
      <c r="M547" s="54"/>
      <c r="N547" s="306" t="str">
        <f>IF(COUNTBLANK($V547),"",IFERROR(INDEX(Activos!$E$6:$E$1015,MATCH($V547,Activos!$U$6:$U$1015,0)),IFERROR(INDEX($N$5:$N546,MATCH($V547,$U$5:$U546,0)),"")))</f>
        <v/>
      </c>
      <c r="O547" s="256"/>
      <c r="P547" s="250"/>
      <c r="Q547" s="55">
        <v>0</v>
      </c>
      <c r="R547" s="48" t="b">
        <f>IF(COUNTBLANK($V547),FALSE,OR(IFERROR(MATCH(INDEX(Activos!$C$6:$C$1015,MATCH($V547,Activos!$U$6:$U$1015,0)),$AH$22:$AH$25,0),FALSE),IFERROR(MATCH(INDEX($E$5:$E546,MATCH($V547,$V$5:$V546,0)),$AH$22:$AH$25,0),FALSE)))</f>
        <v>0</v>
      </c>
      <c r="S547" s="48" t="b">
        <f>OR(IFERROR(MATCH($V547,Activos!$U$6:$U$1015,0),FALSE),IFERROR(MATCH($V547,$V$5:$V546,0),FALSE))</f>
        <v>1</v>
      </c>
      <c r="T547" s="48" t="str">
        <f t="shared" si="31"/>
        <v/>
      </c>
      <c r="U547" s="48" t="str">
        <f>IF(AND(ISERROR(MATCH($V547,Activos!$U$6:$U$1015,0)),ISERROR(MATCH($V547,$U$5:$U546,0))),$V547,"")</f>
        <v/>
      </c>
      <c r="V547" s="48" t="str">
        <f t="shared" si="32"/>
        <v/>
      </c>
      <c r="W547" s="48" t="b">
        <f>IF(OR(COUNTBLANK($E547),COUNTBLANK($V547)),FALSE,IF(ISERROR(MATCH($V547,Activos!$U$6:$U$1015,0)),FALSE,IF(ISERROR(MATCH(INDEX(Activos!$C$6:$C$1015,MATCH($V547,Activos!$U$6:$U$1015,0)),$AH$22:$AH$25,0)),ISERROR(MATCH($E547,$AH$26:$AH$31,0)),ISERROR(MATCH($E547,$AH$22:$AH$25,0)))))</f>
        <v>0</v>
      </c>
      <c r="X547" s="48" t="b">
        <f>IF(OR(COUNTBLANK($E547),COUNTBLANK($V547)),FALSE,IF(ISERROR(MATCH($V547,V$5:$V546,0)),FALSE,IF(ISERROR(MATCH(INDEX($E$6:$E$1015,MATCH($V547,$V$6:$V$1015,0)),$AH$22:$AH$25,0)),ISERROR(MATCH($E547,$AH$26:$AH$31,0)),ISERROR(MATCH($E547,$AH$22:$AH$25,0)))))</f>
        <v>0</v>
      </c>
      <c r="Y547" s="48" t="b">
        <f t="shared" si="33"/>
        <v>0</v>
      </c>
    </row>
    <row r="548" spans="2:25" ht="15.95" customHeight="1" x14ac:dyDescent="0.2">
      <c r="B548" s="255"/>
      <c r="C548" s="53"/>
      <c r="D548" s="86"/>
      <c r="E548" s="42" t="str">
        <f>IF(COUNTBLANK($V548),"",IF($U548&lt;&gt;"","Ingresar Categoria!",IFERROR(INDEX(Activos!$C$6:$C$1015,MATCH($V548,Activos!$U$6:$U$1015,0)),IFERROR(INDEX($E$5:$E547,MATCH($V548,$U$5:$U547,0)),""))))</f>
        <v/>
      </c>
      <c r="F548" s="52"/>
      <c r="G548" s="51"/>
      <c r="H548" s="44"/>
      <c r="I548" s="53"/>
      <c r="J548" s="46"/>
      <c r="K548" s="46"/>
      <c r="L548" s="54"/>
      <c r="M548" s="54"/>
      <c r="N548" s="306" t="str">
        <f>IF(COUNTBLANK($V548),"",IFERROR(INDEX(Activos!$E$6:$E$1015,MATCH($V548,Activos!$U$6:$U$1015,0)),IFERROR(INDEX($N$5:$N547,MATCH($V548,$U$5:$U547,0)),"")))</f>
        <v/>
      </c>
      <c r="O548" s="256"/>
      <c r="P548" s="250"/>
      <c r="Q548" s="55">
        <v>0</v>
      </c>
      <c r="R548" s="48" t="b">
        <f>IF(COUNTBLANK($V548),FALSE,OR(IFERROR(MATCH(INDEX(Activos!$C$6:$C$1015,MATCH($V548,Activos!$U$6:$U$1015,0)),$AH$22:$AH$25,0),FALSE),IFERROR(MATCH(INDEX($E$5:$E547,MATCH($V548,$V$5:$V547,0)),$AH$22:$AH$25,0),FALSE)))</f>
        <v>0</v>
      </c>
      <c r="S548" s="48" t="b">
        <f>OR(IFERROR(MATCH($V548,Activos!$U$6:$U$1015,0),FALSE),IFERROR(MATCH($V548,$V$5:$V547,0),FALSE))</f>
        <v>1</v>
      </c>
      <c r="T548" s="48" t="str">
        <f t="shared" si="31"/>
        <v/>
      </c>
      <c r="U548" s="48" t="str">
        <f>IF(AND(ISERROR(MATCH($V548,Activos!$U$6:$U$1015,0)),ISERROR(MATCH($V548,$U$5:$U547,0))),$V548,"")</f>
        <v/>
      </c>
      <c r="V548" s="48" t="str">
        <f t="shared" si="32"/>
        <v/>
      </c>
      <c r="W548" s="48" t="b">
        <f>IF(OR(COUNTBLANK($E548),COUNTBLANK($V548)),FALSE,IF(ISERROR(MATCH($V548,Activos!$U$6:$U$1015,0)),FALSE,IF(ISERROR(MATCH(INDEX(Activos!$C$6:$C$1015,MATCH($V548,Activos!$U$6:$U$1015,0)),$AH$22:$AH$25,0)),ISERROR(MATCH($E548,$AH$26:$AH$31,0)),ISERROR(MATCH($E548,$AH$22:$AH$25,0)))))</f>
        <v>0</v>
      </c>
      <c r="X548" s="48" t="b">
        <f>IF(OR(COUNTBLANK($E548),COUNTBLANK($V548)),FALSE,IF(ISERROR(MATCH($V548,V$5:$V547,0)),FALSE,IF(ISERROR(MATCH(INDEX($E$6:$E$1015,MATCH($V548,$V$6:$V$1015,0)),$AH$22:$AH$25,0)),ISERROR(MATCH($E548,$AH$26:$AH$31,0)),ISERROR(MATCH($E548,$AH$22:$AH$25,0)))))</f>
        <v>0</v>
      </c>
      <c r="Y548" s="48" t="b">
        <f t="shared" si="33"/>
        <v>0</v>
      </c>
    </row>
    <row r="549" spans="2:25" ht="15.95" customHeight="1" x14ac:dyDescent="0.2">
      <c r="B549" s="255"/>
      <c r="C549" s="53"/>
      <c r="D549" s="86"/>
      <c r="E549" s="42" t="str">
        <f>IF(COUNTBLANK($V549),"",IF($U549&lt;&gt;"","Ingresar Categoria!",IFERROR(INDEX(Activos!$C$6:$C$1015,MATCH($V549,Activos!$U$6:$U$1015,0)),IFERROR(INDEX($E$5:$E548,MATCH($V549,$U$5:$U548,0)),""))))</f>
        <v/>
      </c>
      <c r="F549" s="52"/>
      <c r="G549" s="51"/>
      <c r="H549" s="44"/>
      <c r="I549" s="53"/>
      <c r="J549" s="46"/>
      <c r="K549" s="46"/>
      <c r="L549" s="54"/>
      <c r="M549" s="54"/>
      <c r="N549" s="306" t="str">
        <f>IF(COUNTBLANK($V549),"",IFERROR(INDEX(Activos!$E$6:$E$1015,MATCH($V549,Activos!$U$6:$U$1015,0)),IFERROR(INDEX($N$5:$N548,MATCH($V549,$U$5:$U548,0)),"")))</f>
        <v/>
      </c>
      <c r="O549" s="256"/>
      <c r="P549" s="250"/>
      <c r="Q549" s="55">
        <v>0</v>
      </c>
      <c r="R549" s="48" t="b">
        <f>IF(COUNTBLANK($V549),FALSE,OR(IFERROR(MATCH(INDEX(Activos!$C$6:$C$1015,MATCH($V549,Activos!$U$6:$U$1015,0)),$AH$22:$AH$25,0),FALSE),IFERROR(MATCH(INDEX($E$5:$E548,MATCH($V549,$V$5:$V548,0)),$AH$22:$AH$25,0),FALSE)))</f>
        <v>0</v>
      </c>
      <c r="S549" s="48" t="b">
        <f>OR(IFERROR(MATCH($V549,Activos!$U$6:$U$1015,0),FALSE),IFERROR(MATCH($V549,$V$5:$V548,0),FALSE))</f>
        <v>1</v>
      </c>
      <c r="T549" s="48" t="str">
        <f t="shared" si="31"/>
        <v/>
      </c>
      <c r="U549" s="48" t="str">
        <f>IF(AND(ISERROR(MATCH($V549,Activos!$U$6:$U$1015,0)),ISERROR(MATCH($V549,$U$5:$U548,0))),$V549,"")</f>
        <v/>
      </c>
      <c r="V549" s="48" t="str">
        <f t="shared" si="32"/>
        <v/>
      </c>
      <c r="W549" s="48" t="b">
        <f>IF(OR(COUNTBLANK($E549),COUNTBLANK($V549)),FALSE,IF(ISERROR(MATCH($V549,Activos!$U$6:$U$1015,0)),FALSE,IF(ISERROR(MATCH(INDEX(Activos!$C$6:$C$1015,MATCH($V549,Activos!$U$6:$U$1015,0)),$AH$22:$AH$25,0)),ISERROR(MATCH($E549,$AH$26:$AH$31,0)),ISERROR(MATCH($E549,$AH$22:$AH$25,0)))))</f>
        <v>0</v>
      </c>
      <c r="X549" s="48" t="b">
        <f>IF(OR(COUNTBLANK($E549),COUNTBLANK($V549)),FALSE,IF(ISERROR(MATCH($V549,V$5:$V548,0)),FALSE,IF(ISERROR(MATCH(INDEX($E$6:$E$1015,MATCH($V549,$V$6:$V$1015,0)),$AH$22:$AH$25,0)),ISERROR(MATCH($E549,$AH$26:$AH$31,0)),ISERROR(MATCH($E549,$AH$22:$AH$25,0)))))</f>
        <v>0</v>
      </c>
      <c r="Y549" s="48" t="b">
        <f t="shared" si="33"/>
        <v>0</v>
      </c>
    </row>
    <row r="550" spans="2:25" ht="15.95" customHeight="1" x14ac:dyDescent="0.2">
      <c r="B550" s="255"/>
      <c r="C550" s="53"/>
      <c r="D550" s="86"/>
      <c r="E550" s="42" t="str">
        <f>IF(COUNTBLANK($V550),"",IF($U550&lt;&gt;"","Ingresar Categoria!",IFERROR(INDEX(Activos!$C$6:$C$1015,MATCH($V550,Activos!$U$6:$U$1015,0)),IFERROR(INDEX($E$5:$E549,MATCH($V550,$U$5:$U549,0)),""))))</f>
        <v/>
      </c>
      <c r="F550" s="52"/>
      <c r="G550" s="51"/>
      <c r="H550" s="44"/>
      <c r="I550" s="53"/>
      <c r="J550" s="46"/>
      <c r="K550" s="46"/>
      <c r="L550" s="54"/>
      <c r="M550" s="54"/>
      <c r="N550" s="306" t="str">
        <f>IF(COUNTBLANK($V550),"",IFERROR(INDEX(Activos!$E$6:$E$1015,MATCH($V550,Activos!$U$6:$U$1015,0)),IFERROR(INDEX($N$5:$N549,MATCH($V550,$U$5:$U549,0)),"")))</f>
        <v/>
      </c>
      <c r="O550" s="256"/>
      <c r="P550" s="250"/>
      <c r="Q550" s="55">
        <v>0</v>
      </c>
      <c r="R550" s="48" t="b">
        <f>IF(COUNTBLANK($V550),FALSE,OR(IFERROR(MATCH(INDEX(Activos!$C$6:$C$1015,MATCH($V550,Activos!$U$6:$U$1015,0)),$AH$22:$AH$25,0),FALSE),IFERROR(MATCH(INDEX($E$5:$E549,MATCH($V550,$V$5:$V549,0)),$AH$22:$AH$25,0),FALSE)))</f>
        <v>0</v>
      </c>
      <c r="S550" s="48" t="b">
        <f>OR(IFERROR(MATCH($V550,Activos!$U$6:$U$1015,0),FALSE),IFERROR(MATCH($V550,$V$5:$V549,0),FALSE))</f>
        <v>1</v>
      </c>
      <c r="T550" s="48" t="str">
        <f t="shared" si="31"/>
        <v/>
      </c>
      <c r="U550" s="48" t="str">
        <f>IF(AND(ISERROR(MATCH($V550,Activos!$U$6:$U$1015,0)),ISERROR(MATCH($V550,$U$5:$U549,0))),$V550,"")</f>
        <v/>
      </c>
      <c r="V550" s="48" t="str">
        <f t="shared" si="32"/>
        <v/>
      </c>
      <c r="W550" s="48" t="b">
        <f>IF(OR(COUNTBLANK($E550),COUNTBLANK($V550)),FALSE,IF(ISERROR(MATCH($V550,Activos!$U$6:$U$1015,0)),FALSE,IF(ISERROR(MATCH(INDEX(Activos!$C$6:$C$1015,MATCH($V550,Activos!$U$6:$U$1015,0)),$AH$22:$AH$25,0)),ISERROR(MATCH($E550,$AH$26:$AH$31,0)),ISERROR(MATCH($E550,$AH$22:$AH$25,0)))))</f>
        <v>0</v>
      </c>
      <c r="X550" s="48" t="b">
        <f>IF(OR(COUNTBLANK($E550),COUNTBLANK($V550)),FALSE,IF(ISERROR(MATCH($V550,V$5:$V549,0)),FALSE,IF(ISERROR(MATCH(INDEX($E$6:$E$1015,MATCH($V550,$V$6:$V$1015,0)),$AH$22:$AH$25,0)),ISERROR(MATCH($E550,$AH$26:$AH$31,0)),ISERROR(MATCH($E550,$AH$22:$AH$25,0)))))</f>
        <v>0</v>
      </c>
      <c r="Y550" s="48" t="b">
        <f t="shared" si="33"/>
        <v>0</v>
      </c>
    </row>
    <row r="551" spans="2:25" ht="15.95" customHeight="1" x14ac:dyDescent="0.2">
      <c r="B551" s="255"/>
      <c r="C551" s="53"/>
      <c r="D551" s="86"/>
      <c r="E551" s="42" t="str">
        <f>IF(COUNTBLANK($V551),"",IF($U551&lt;&gt;"","Ingresar Categoria!",IFERROR(INDEX(Activos!$C$6:$C$1015,MATCH($V551,Activos!$U$6:$U$1015,0)),IFERROR(INDEX($E$5:$E550,MATCH($V551,$U$5:$U550,0)),""))))</f>
        <v/>
      </c>
      <c r="F551" s="52"/>
      <c r="G551" s="51"/>
      <c r="H551" s="44"/>
      <c r="I551" s="53"/>
      <c r="J551" s="46"/>
      <c r="K551" s="46"/>
      <c r="L551" s="54"/>
      <c r="M551" s="54"/>
      <c r="N551" s="306" t="str">
        <f>IF(COUNTBLANK($V551),"",IFERROR(INDEX(Activos!$E$6:$E$1015,MATCH($V551,Activos!$U$6:$U$1015,0)),IFERROR(INDEX($N$5:$N550,MATCH($V551,$U$5:$U550,0)),"")))</f>
        <v/>
      </c>
      <c r="O551" s="256"/>
      <c r="P551" s="250"/>
      <c r="Q551" s="55">
        <v>0</v>
      </c>
      <c r="R551" s="48" t="b">
        <f>IF(COUNTBLANK($V551),FALSE,OR(IFERROR(MATCH(INDEX(Activos!$C$6:$C$1015,MATCH($V551,Activos!$U$6:$U$1015,0)),$AH$22:$AH$25,0),FALSE),IFERROR(MATCH(INDEX($E$5:$E550,MATCH($V551,$V$5:$V550,0)),$AH$22:$AH$25,0),FALSE)))</f>
        <v>0</v>
      </c>
      <c r="S551" s="48" t="b">
        <f>OR(IFERROR(MATCH($V551,Activos!$U$6:$U$1015,0),FALSE),IFERROR(MATCH($V551,$V$5:$V550,0),FALSE))</f>
        <v>1</v>
      </c>
      <c r="T551" s="48" t="str">
        <f t="shared" si="31"/>
        <v/>
      </c>
      <c r="U551" s="48" t="str">
        <f>IF(AND(ISERROR(MATCH($V551,Activos!$U$6:$U$1015,0)),ISERROR(MATCH($V551,$U$5:$U550,0))),$V551,"")</f>
        <v/>
      </c>
      <c r="V551" s="48" t="str">
        <f t="shared" si="32"/>
        <v/>
      </c>
      <c r="W551" s="48" t="b">
        <f>IF(OR(COUNTBLANK($E551),COUNTBLANK($V551)),FALSE,IF(ISERROR(MATCH($V551,Activos!$U$6:$U$1015,0)),FALSE,IF(ISERROR(MATCH(INDEX(Activos!$C$6:$C$1015,MATCH($V551,Activos!$U$6:$U$1015,0)),$AH$22:$AH$25,0)),ISERROR(MATCH($E551,$AH$26:$AH$31,0)),ISERROR(MATCH($E551,$AH$22:$AH$25,0)))))</f>
        <v>0</v>
      </c>
      <c r="X551" s="48" t="b">
        <f>IF(OR(COUNTBLANK($E551),COUNTBLANK($V551)),FALSE,IF(ISERROR(MATCH($V551,V$5:$V550,0)),FALSE,IF(ISERROR(MATCH(INDEX($E$6:$E$1015,MATCH($V551,$V$6:$V$1015,0)),$AH$22:$AH$25,0)),ISERROR(MATCH($E551,$AH$26:$AH$31,0)),ISERROR(MATCH($E551,$AH$22:$AH$25,0)))))</f>
        <v>0</v>
      </c>
      <c r="Y551" s="48" t="b">
        <f t="shared" si="33"/>
        <v>0</v>
      </c>
    </row>
    <row r="552" spans="2:25" ht="15.95" customHeight="1" x14ac:dyDescent="0.2">
      <c r="B552" s="255"/>
      <c r="C552" s="53"/>
      <c r="D552" s="86"/>
      <c r="E552" s="42" t="str">
        <f>IF(COUNTBLANK($V552),"",IF($U552&lt;&gt;"","Ingresar Categoria!",IFERROR(INDEX(Activos!$C$6:$C$1015,MATCH($V552,Activos!$U$6:$U$1015,0)),IFERROR(INDEX($E$5:$E551,MATCH($V552,$U$5:$U551,0)),""))))</f>
        <v/>
      </c>
      <c r="F552" s="52"/>
      <c r="G552" s="51"/>
      <c r="H552" s="44"/>
      <c r="I552" s="53"/>
      <c r="J552" s="46"/>
      <c r="K552" s="46"/>
      <c r="L552" s="54"/>
      <c r="M552" s="54"/>
      <c r="N552" s="306" t="str">
        <f>IF(COUNTBLANK($V552),"",IFERROR(INDEX(Activos!$E$6:$E$1015,MATCH($V552,Activos!$U$6:$U$1015,0)),IFERROR(INDEX($N$5:$N551,MATCH($V552,$U$5:$U551,0)),"")))</f>
        <v/>
      </c>
      <c r="O552" s="256"/>
      <c r="P552" s="250"/>
      <c r="Q552" s="55">
        <v>0</v>
      </c>
      <c r="R552" s="48" t="b">
        <f>IF(COUNTBLANK($V552),FALSE,OR(IFERROR(MATCH(INDEX(Activos!$C$6:$C$1015,MATCH($V552,Activos!$U$6:$U$1015,0)),$AH$22:$AH$25,0),FALSE),IFERROR(MATCH(INDEX($E$5:$E551,MATCH($V552,$V$5:$V551,0)),$AH$22:$AH$25,0),FALSE)))</f>
        <v>0</v>
      </c>
      <c r="S552" s="48" t="b">
        <f>OR(IFERROR(MATCH($V552,Activos!$U$6:$U$1015,0),FALSE),IFERROR(MATCH($V552,$V$5:$V551,0),FALSE))</f>
        <v>1</v>
      </c>
      <c r="T552" s="48" t="str">
        <f t="shared" si="31"/>
        <v/>
      </c>
      <c r="U552" s="48" t="str">
        <f>IF(AND(ISERROR(MATCH($V552,Activos!$U$6:$U$1015,0)),ISERROR(MATCH($V552,$U$5:$U551,0))),$V552,"")</f>
        <v/>
      </c>
      <c r="V552" s="48" t="str">
        <f t="shared" si="32"/>
        <v/>
      </c>
      <c r="W552" s="48" t="b">
        <f>IF(OR(COUNTBLANK($E552),COUNTBLANK($V552)),FALSE,IF(ISERROR(MATCH($V552,Activos!$U$6:$U$1015,0)),FALSE,IF(ISERROR(MATCH(INDEX(Activos!$C$6:$C$1015,MATCH($V552,Activos!$U$6:$U$1015,0)),$AH$22:$AH$25,0)),ISERROR(MATCH($E552,$AH$26:$AH$31,0)),ISERROR(MATCH($E552,$AH$22:$AH$25,0)))))</f>
        <v>0</v>
      </c>
      <c r="X552" s="48" t="b">
        <f>IF(OR(COUNTBLANK($E552),COUNTBLANK($V552)),FALSE,IF(ISERROR(MATCH($V552,V$5:$V551,0)),FALSE,IF(ISERROR(MATCH(INDEX($E$6:$E$1015,MATCH($V552,$V$6:$V$1015,0)),$AH$22:$AH$25,0)),ISERROR(MATCH($E552,$AH$26:$AH$31,0)),ISERROR(MATCH($E552,$AH$22:$AH$25,0)))))</f>
        <v>0</v>
      </c>
      <c r="Y552" s="48" t="b">
        <f t="shared" si="33"/>
        <v>0</v>
      </c>
    </row>
    <row r="553" spans="2:25" ht="15.95" customHeight="1" x14ac:dyDescent="0.2">
      <c r="B553" s="255"/>
      <c r="C553" s="53"/>
      <c r="D553" s="86"/>
      <c r="E553" s="42" t="str">
        <f>IF(COUNTBLANK($V553),"",IF($U553&lt;&gt;"","Ingresar Categoria!",IFERROR(INDEX(Activos!$C$6:$C$1015,MATCH($V553,Activos!$U$6:$U$1015,0)),IFERROR(INDEX($E$5:$E552,MATCH($V553,$U$5:$U552,0)),""))))</f>
        <v/>
      </c>
      <c r="F553" s="52"/>
      <c r="G553" s="51"/>
      <c r="H553" s="44"/>
      <c r="I553" s="53"/>
      <c r="J553" s="46"/>
      <c r="K553" s="46"/>
      <c r="L553" s="54"/>
      <c r="M553" s="54"/>
      <c r="N553" s="306" t="str">
        <f>IF(COUNTBLANK($V553),"",IFERROR(INDEX(Activos!$E$6:$E$1015,MATCH($V553,Activos!$U$6:$U$1015,0)),IFERROR(INDEX($N$5:$N552,MATCH($V553,$U$5:$U552,0)),"")))</f>
        <v/>
      </c>
      <c r="O553" s="256"/>
      <c r="P553" s="250"/>
      <c r="Q553" s="55">
        <v>0</v>
      </c>
      <c r="R553" s="48" t="b">
        <f>IF(COUNTBLANK($V553),FALSE,OR(IFERROR(MATCH(INDEX(Activos!$C$6:$C$1015,MATCH($V553,Activos!$U$6:$U$1015,0)),$AH$22:$AH$25,0),FALSE),IFERROR(MATCH(INDEX($E$5:$E552,MATCH($V553,$V$5:$V552,0)),$AH$22:$AH$25,0),FALSE)))</f>
        <v>0</v>
      </c>
      <c r="S553" s="48" t="b">
        <f>OR(IFERROR(MATCH($V553,Activos!$U$6:$U$1015,0),FALSE),IFERROR(MATCH($V553,$V$5:$V552,0),FALSE))</f>
        <v>1</v>
      </c>
      <c r="T553" s="48" t="str">
        <f t="shared" si="31"/>
        <v/>
      </c>
      <c r="U553" s="48" t="str">
        <f>IF(AND(ISERROR(MATCH($V553,Activos!$U$6:$U$1015,0)),ISERROR(MATCH($V553,$U$5:$U552,0))),$V553,"")</f>
        <v/>
      </c>
      <c r="V553" s="48" t="str">
        <f t="shared" si="32"/>
        <v/>
      </c>
      <c r="W553" s="48" t="b">
        <f>IF(OR(COUNTBLANK($E553),COUNTBLANK($V553)),FALSE,IF(ISERROR(MATCH($V553,Activos!$U$6:$U$1015,0)),FALSE,IF(ISERROR(MATCH(INDEX(Activos!$C$6:$C$1015,MATCH($V553,Activos!$U$6:$U$1015,0)),$AH$22:$AH$25,0)),ISERROR(MATCH($E553,$AH$26:$AH$31,0)),ISERROR(MATCH($E553,$AH$22:$AH$25,0)))))</f>
        <v>0</v>
      </c>
      <c r="X553" s="48" t="b">
        <f>IF(OR(COUNTBLANK($E553),COUNTBLANK($V553)),FALSE,IF(ISERROR(MATCH($V553,V$5:$V552,0)),FALSE,IF(ISERROR(MATCH(INDEX($E$6:$E$1015,MATCH($V553,$V$6:$V$1015,0)),$AH$22:$AH$25,0)),ISERROR(MATCH($E553,$AH$26:$AH$31,0)),ISERROR(MATCH($E553,$AH$22:$AH$25,0)))))</f>
        <v>0</v>
      </c>
      <c r="Y553" s="48" t="b">
        <f t="shared" si="33"/>
        <v>0</v>
      </c>
    </row>
    <row r="554" spans="2:25" ht="15.95" customHeight="1" x14ac:dyDescent="0.2">
      <c r="B554" s="255"/>
      <c r="C554" s="53"/>
      <c r="D554" s="86"/>
      <c r="E554" s="42" t="str">
        <f>IF(COUNTBLANK($V554),"",IF($U554&lt;&gt;"","Ingresar Categoria!",IFERROR(INDEX(Activos!$C$6:$C$1015,MATCH($V554,Activos!$U$6:$U$1015,0)),IFERROR(INDEX($E$5:$E553,MATCH($V554,$U$5:$U553,0)),""))))</f>
        <v/>
      </c>
      <c r="F554" s="52"/>
      <c r="G554" s="51"/>
      <c r="H554" s="44"/>
      <c r="I554" s="53"/>
      <c r="J554" s="46"/>
      <c r="K554" s="46"/>
      <c r="L554" s="54"/>
      <c r="M554" s="54"/>
      <c r="N554" s="306" t="str">
        <f>IF(COUNTBLANK($V554),"",IFERROR(INDEX(Activos!$E$6:$E$1015,MATCH($V554,Activos!$U$6:$U$1015,0)),IFERROR(INDEX($N$5:$N553,MATCH($V554,$U$5:$U553,0)),"")))</f>
        <v/>
      </c>
      <c r="O554" s="256"/>
      <c r="P554" s="250"/>
      <c r="Q554" s="55">
        <v>0</v>
      </c>
      <c r="R554" s="48" t="b">
        <f>IF(COUNTBLANK($V554),FALSE,OR(IFERROR(MATCH(INDEX(Activos!$C$6:$C$1015,MATCH($V554,Activos!$U$6:$U$1015,0)),$AH$22:$AH$25,0),FALSE),IFERROR(MATCH(INDEX($E$5:$E553,MATCH($V554,$V$5:$V553,0)),$AH$22:$AH$25,0),FALSE)))</f>
        <v>0</v>
      </c>
      <c r="S554" s="48" t="b">
        <f>OR(IFERROR(MATCH($V554,Activos!$U$6:$U$1015,0),FALSE),IFERROR(MATCH($V554,$V$5:$V553,0),FALSE))</f>
        <v>1</v>
      </c>
      <c r="T554" s="48" t="str">
        <f t="shared" si="31"/>
        <v/>
      </c>
      <c r="U554" s="48" t="str">
        <f>IF(AND(ISERROR(MATCH($V554,Activos!$U$6:$U$1015,0)),ISERROR(MATCH($V554,$U$5:$U553,0))),$V554,"")</f>
        <v/>
      </c>
      <c r="V554" s="48" t="str">
        <f t="shared" si="32"/>
        <v/>
      </c>
      <c r="W554" s="48" t="b">
        <f>IF(OR(COUNTBLANK($E554),COUNTBLANK($V554)),FALSE,IF(ISERROR(MATCH($V554,Activos!$U$6:$U$1015,0)),FALSE,IF(ISERROR(MATCH(INDEX(Activos!$C$6:$C$1015,MATCH($V554,Activos!$U$6:$U$1015,0)),$AH$22:$AH$25,0)),ISERROR(MATCH($E554,$AH$26:$AH$31,0)),ISERROR(MATCH($E554,$AH$22:$AH$25,0)))))</f>
        <v>0</v>
      </c>
      <c r="X554" s="48" t="b">
        <f>IF(OR(COUNTBLANK($E554),COUNTBLANK($V554)),FALSE,IF(ISERROR(MATCH($V554,V$5:$V553,0)),FALSE,IF(ISERROR(MATCH(INDEX($E$6:$E$1015,MATCH($V554,$V$6:$V$1015,0)),$AH$22:$AH$25,0)),ISERROR(MATCH($E554,$AH$26:$AH$31,0)),ISERROR(MATCH($E554,$AH$22:$AH$25,0)))))</f>
        <v>0</v>
      </c>
      <c r="Y554" s="48" t="b">
        <f t="shared" si="33"/>
        <v>0</v>
      </c>
    </row>
    <row r="555" spans="2:25" ht="15.95" customHeight="1" x14ac:dyDescent="0.2">
      <c r="B555" s="255"/>
      <c r="C555" s="53"/>
      <c r="D555" s="86"/>
      <c r="E555" s="42" t="str">
        <f>IF(COUNTBLANK($V555),"",IF($U555&lt;&gt;"","Ingresar Categoria!",IFERROR(INDEX(Activos!$C$6:$C$1015,MATCH($V555,Activos!$U$6:$U$1015,0)),IFERROR(INDEX($E$5:$E554,MATCH($V555,$U$5:$U554,0)),""))))</f>
        <v/>
      </c>
      <c r="F555" s="52"/>
      <c r="G555" s="51"/>
      <c r="H555" s="44"/>
      <c r="I555" s="53"/>
      <c r="J555" s="46"/>
      <c r="K555" s="46"/>
      <c r="L555" s="54"/>
      <c r="M555" s="54"/>
      <c r="N555" s="306" t="str">
        <f>IF(COUNTBLANK($V555),"",IFERROR(INDEX(Activos!$E$6:$E$1015,MATCH($V555,Activos!$U$6:$U$1015,0)),IFERROR(INDEX($N$5:$N554,MATCH($V555,$U$5:$U554,0)),"")))</f>
        <v/>
      </c>
      <c r="O555" s="256"/>
      <c r="P555" s="250"/>
      <c r="Q555" s="55">
        <v>0</v>
      </c>
      <c r="R555" s="48" t="b">
        <f>IF(COUNTBLANK($V555),FALSE,OR(IFERROR(MATCH(INDEX(Activos!$C$6:$C$1015,MATCH($V555,Activos!$U$6:$U$1015,0)),$AH$22:$AH$25,0),FALSE),IFERROR(MATCH(INDEX($E$5:$E554,MATCH($V555,$V$5:$V554,0)),$AH$22:$AH$25,0),FALSE)))</f>
        <v>0</v>
      </c>
      <c r="S555" s="48" t="b">
        <f>OR(IFERROR(MATCH($V555,Activos!$U$6:$U$1015,0),FALSE),IFERROR(MATCH($V555,$V$5:$V554,0),FALSE))</f>
        <v>1</v>
      </c>
      <c r="T555" s="48" t="str">
        <f t="shared" si="31"/>
        <v/>
      </c>
      <c r="U555" s="48" t="str">
        <f>IF(AND(ISERROR(MATCH($V555,Activos!$U$6:$U$1015,0)),ISERROR(MATCH($V555,$U$5:$U554,0))),$V555,"")</f>
        <v/>
      </c>
      <c r="V555" s="48" t="str">
        <f t="shared" si="32"/>
        <v/>
      </c>
      <c r="W555" s="48" t="b">
        <f>IF(OR(COUNTBLANK($E555),COUNTBLANK($V555)),FALSE,IF(ISERROR(MATCH($V555,Activos!$U$6:$U$1015,0)),FALSE,IF(ISERROR(MATCH(INDEX(Activos!$C$6:$C$1015,MATCH($V555,Activos!$U$6:$U$1015,0)),$AH$22:$AH$25,0)),ISERROR(MATCH($E555,$AH$26:$AH$31,0)),ISERROR(MATCH($E555,$AH$22:$AH$25,0)))))</f>
        <v>0</v>
      </c>
      <c r="X555" s="48" t="b">
        <f>IF(OR(COUNTBLANK($E555),COUNTBLANK($V555)),FALSE,IF(ISERROR(MATCH($V555,V$5:$V554,0)),FALSE,IF(ISERROR(MATCH(INDEX($E$6:$E$1015,MATCH($V555,$V$6:$V$1015,0)),$AH$22:$AH$25,0)),ISERROR(MATCH($E555,$AH$26:$AH$31,0)),ISERROR(MATCH($E555,$AH$22:$AH$25,0)))))</f>
        <v>0</v>
      </c>
      <c r="Y555" s="48" t="b">
        <f t="shared" si="33"/>
        <v>0</v>
      </c>
    </row>
    <row r="556" spans="2:25" ht="15.95" customHeight="1" x14ac:dyDescent="0.2">
      <c r="B556" s="255"/>
      <c r="C556" s="53"/>
      <c r="D556" s="86"/>
      <c r="E556" s="42" t="str">
        <f>IF(COUNTBLANK($V556),"",IF($U556&lt;&gt;"","Ingresar Categoria!",IFERROR(INDEX(Activos!$C$6:$C$1015,MATCH($V556,Activos!$U$6:$U$1015,0)),IFERROR(INDEX($E$5:$E555,MATCH($V556,$U$5:$U555,0)),""))))</f>
        <v/>
      </c>
      <c r="F556" s="52"/>
      <c r="G556" s="51"/>
      <c r="H556" s="44"/>
      <c r="I556" s="53"/>
      <c r="J556" s="46"/>
      <c r="K556" s="46"/>
      <c r="L556" s="54"/>
      <c r="M556" s="54"/>
      <c r="N556" s="306" t="str">
        <f>IF(COUNTBLANK($V556),"",IFERROR(INDEX(Activos!$E$6:$E$1015,MATCH($V556,Activos!$U$6:$U$1015,0)),IFERROR(INDEX($N$5:$N555,MATCH($V556,$U$5:$U555,0)),"")))</f>
        <v/>
      </c>
      <c r="O556" s="256"/>
      <c r="P556" s="250"/>
      <c r="Q556" s="55">
        <v>0</v>
      </c>
      <c r="R556" s="48" t="b">
        <f>IF(COUNTBLANK($V556),FALSE,OR(IFERROR(MATCH(INDEX(Activos!$C$6:$C$1015,MATCH($V556,Activos!$U$6:$U$1015,0)),$AH$22:$AH$25,0),FALSE),IFERROR(MATCH(INDEX($E$5:$E555,MATCH($V556,$V$5:$V555,0)),$AH$22:$AH$25,0),FALSE)))</f>
        <v>0</v>
      </c>
      <c r="S556" s="48" t="b">
        <f>OR(IFERROR(MATCH($V556,Activos!$U$6:$U$1015,0),FALSE),IFERROR(MATCH($V556,$V$5:$V555,0),FALSE))</f>
        <v>1</v>
      </c>
      <c r="T556" s="48" t="str">
        <f t="shared" si="31"/>
        <v/>
      </c>
      <c r="U556" s="48" t="str">
        <f>IF(AND(ISERROR(MATCH($V556,Activos!$U$6:$U$1015,0)),ISERROR(MATCH($V556,$U$5:$U555,0))),$V556,"")</f>
        <v/>
      </c>
      <c r="V556" s="48" t="str">
        <f t="shared" si="32"/>
        <v/>
      </c>
      <c r="W556" s="48" t="b">
        <f>IF(OR(COUNTBLANK($E556),COUNTBLANK($V556)),FALSE,IF(ISERROR(MATCH($V556,Activos!$U$6:$U$1015,0)),FALSE,IF(ISERROR(MATCH(INDEX(Activos!$C$6:$C$1015,MATCH($V556,Activos!$U$6:$U$1015,0)),$AH$22:$AH$25,0)),ISERROR(MATCH($E556,$AH$26:$AH$31,0)),ISERROR(MATCH($E556,$AH$22:$AH$25,0)))))</f>
        <v>0</v>
      </c>
      <c r="X556" s="48" t="b">
        <f>IF(OR(COUNTBLANK($E556),COUNTBLANK($V556)),FALSE,IF(ISERROR(MATCH($V556,V$5:$V555,0)),FALSE,IF(ISERROR(MATCH(INDEX($E$6:$E$1015,MATCH($V556,$V$6:$V$1015,0)),$AH$22:$AH$25,0)),ISERROR(MATCH($E556,$AH$26:$AH$31,0)),ISERROR(MATCH($E556,$AH$22:$AH$25,0)))))</f>
        <v>0</v>
      </c>
      <c r="Y556" s="48" t="b">
        <f t="shared" si="33"/>
        <v>0</v>
      </c>
    </row>
    <row r="557" spans="2:25" ht="15.95" customHeight="1" x14ac:dyDescent="0.2">
      <c r="B557" s="255"/>
      <c r="C557" s="53"/>
      <c r="D557" s="86"/>
      <c r="E557" s="42" t="str">
        <f>IF(COUNTBLANK($V557),"",IF($U557&lt;&gt;"","Ingresar Categoria!",IFERROR(INDEX(Activos!$C$6:$C$1015,MATCH($V557,Activos!$U$6:$U$1015,0)),IFERROR(INDEX($E$5:$E556,MATCH($V557,$U$5:$U556,0)),""))))</f>
        <v/>
      </c>
      <c r="F557" s="52"/>
      <c r="G557" s="51"/>
      <c r="H557" s="44"/>
      <c r="I557" s="53"/>
      <c r="J557" s="46"/>
      <c r="K557" s="46"/>
      <c r="L557" s="54"/>
      <c r="M557" s="54"/>
      <c r="N557" s="306" t="str">
        <f>IF(COUNTBLANK($V557),"",IFERROR(INDEX(Activos!$E$6:$E$1015,MATCH($V557,Activos!$U$6:$U$1015,0)),IFERROR(INDEX($N$5:$N556,MATCH($V557,$U$5:$U556,0)),"")))</f>
        <v/>
      </c>
      <c r="O557" s="256"/>
      <c r="P557" s="250"/>
      <c r="Q557" s="55">
        <v>0</v>
      </c>
      <c r="R557" s="48" t="b">
        <f>IF(COUNTBLANK($V557),FALSE,OR(IFERROR(MATCH(INDEX(Activos!$C$6:$C$1015,MATCH($V557,Activos!$U$6:$U$1015,0)),$AH$22:$AH$25,0),FALSE),IFERROR(MATCH(INDEX($E$5:$E556,MATCH($V557,$V$5:$V556,0)),$AH$22:$AH$25,0),FALSE)))</f>
        <v>0</v>
      </c>
      <c r="S557" s="48" t="b">
        <f>OR(IFERROR(MATCH($V557,Activos!$U$6:$U$1015,0),FALSE),IFERROR(MATCH($V557,$V$5:$V556,0),FALSE))</f>
        <v>1</v>
      </c>
      <c r="T557" s="48" t="str">
        <f t="shared" si="31"/>
        <v/>
      </c>
      <c r="U557" s="48" t="str">
        <f>IF(AND(ISERROR(MATCH($V557,Activos!$U$6:$U$1015,0)),ISERROR(MATCH($V557,$U$5:$U556,0))),$V557,"")</f>
        <v/>
      </c>
      <c r="V557" s="48" t="str">
        <f t="shared" si="32"/>
        <v/>
      </c>
      <c r="W557" s="48" t="b">
        <f>IF(OR(COUNTBLANK($E557),COUNTBLANK($V557)),FALSE,IF(ISERROR(MATCH($V557,Activos!$U$6:$U$1015,0)),FALSE,IF(ISERROR(MATCH(INDEX(Activos!$C$6:$C$1015,MATCH($V557,Activos!$U$6:$U$1015,0)),$AH$22:$AH$25,0)),ISERROR(MATCH($E557,$AH$26:$AH$31,0)),ISERROR(MATCH($E557,$AH$22:$AH$25,0)))))</f>
        <v>0</v>
      </c>
      <c r="X557" s="48" t="b">
        <f>IF(OR(COUNTBLANK($E557),COUNTBLANK($V557)),FALSE,IF(ISERROR(MATCH($V557,V$5:$V556,0)),FALSE,IF(ISERROR(MATCH(INDEX($E$6:$E$1015,MATCH($V557,$V$6:$V$1015,0)),$AH$22:$AH$25,0)),ISERROR(MATCH($E557,$AH$26:$AH$31,0)),ISERROR(MATCH($E557,$AH$22:$AH$25,0)))))</f>
        <v>0</v>
      </c>
      <c r="Y557" s="48" t="b">
        <f t="shared" si="33"/>
        <v>0</v>
      </c>
    </row>
    <row r="558" spans="2:25" ht="15.95" customHeight="1" x14ac:dyDescent="0.2">
      <c r="B558" s="255"/>
      <c r="C558" s="53"/>
      <c r="D558" s="86"/>
      <c r="E558" s="42" t="str">
        <f>IF(COUNTBLANK($V558),"",IF($U558&lt;&gt;"","Ingresar Categoria!",IFERROR(INDEX(Activos!$C$6:$C$1015,MATCH($V558,Activos!$U$6:$U$1015,0)),IFERROR(INDEX($E$5:$E557,MATCH($V558,$U$5:$U557,0)),""))))</f>
        <v/>
      </c>
      <c r="F558" s="52"/>
      <c r="G558" s="51"/>
      <c r="H558" s="44"/>
      <c r="I558" s="53"/>
      <c r="J558" s="46"/>
      <c r="K558" s="46"/>
      <c r="L558" s="54"/>
      <c r="M558" s="54"/>
      <c r="N558" s="306" t="str">
        <f>IF(COUNTBLANK($V558),"",IFERROR(INDEX(Activos!$E$6:$E$1015,MATCH($V558,Activos!$U$6:$U$1015,0)),IFERROR(INDEX($N$5:$N557,MATCH($V558,$U$5:$U557,0)),"")))</f>
        <v/>
      </c>
      <c r="O558" s="256"/>
      <c r="P558" s="250"/>
      <c r="Q558" s="55">
        <v>0</v>
      </c>
      <c r="R558" s="48" t="b">
        <f>IF(COUNTBLANK($V558),FALSE,OR(IFERROR(MATCH(INDEX(Activos!$C$6:$C$1015,MATCH($V558,Activos!$U$6:$U$1015,0)),$AH$22:$AH$25,0),FALSE),IFERROR(MATCH(INDEX($E$5:$E557,MATCH($V558,$V$5:$V557,0)),$AH$22:$AH$25,0),FALSE)))</f>
        <v>0</v>
      </c>
      <c r="S558" s="48" t="b">
        <f>OR(IFERROR(MATCH($V558,Activos!$U$6:$U$1015,0),FALSE),IFERROR(MATCH($V558,$V$5:$V557,0),FALSE))</f>
        <v>1</v>
      </c>
      <c r="T558" s="48" t="str">
        <f t="shared" si="31"/>
        <v/>
      </c>
      <c r="U558" s="48" t="str">
        <f>IF(AND(ISERROR(MATCH($V558,Activos!$U$6:$U$1015,0)),ISERROR(MATCH($V558,$U$5:$U557,0))),$V558,"")</f>
        <v/>
      </c>
      <c r="V558" s="48" t="str">
        <f t="shared" si="32"/>
        <v/>
      </c>
      <c r="W558" s="48" t="b">
        <f>IF(OR(COUNTBLANK($E558),COUNTBLANK($V558)),FALSE,IF(ISERROR(MATCH($V558,Activos!$U$6:$U$1015,0)),FALSE,IF(ISERROR(MATCH(INDEX(Activos!$C$6:$C$1015,MATCH($V558,Activos!$U$6:$U$1015,0)),$AH$22:$AH$25,0)),ISERROR(MATCH($E558,$AH$26:$AH$31,0)),ISERROR(MATCH($E558,$AH$22:$AH$25,0)))))</f>
        <v>0</v>
      </c>
      <c r="X558" s="48" t="b">
        <f>IF(OR(COUNTBLANK($E558),COUNTBLANK($V558)),FALSE,IF(ISERROR(MATCH($V558,V$5:$V557,0)),FALSE,IF(ISERROR(MATCH(INDEX($E$6:$E$1015,MATCH($V558,$V$6:$V$1015,0)),$AH$22:$AH$25,0)),ISERROR(MATCH($E558,$AH$26:$AH$31,0)),ISERROR(MATCH($E558,$AH$22:$AH$25,0)))))</f>
        <v>0</v>
      </c>
      <c r="Y558" s="48" t="b">
        <f t="shared" si="33"/>
        <v>0</v>
      </c>
    </row>
    <row r="559" spans="2:25" ht="15.95" customHeight="1" x14ac:dyDescent="0.2">
      <c r="B559" s="255"/>
      <c r="C559" s="53"/>
      <c r="D559" s="86"/>
      <c r="E559" s="42" t="str">
        <f>IF(COUNTBLANK($V559),"",IF($U559&lt;&gt;"","Ingresar Categoria!",IFERROR(INDEX(Activos!$C$6:$C$1015,MATCH($V559,Activos!$U$6:$U$1015,0)),IFERROR(INDEX($E$5:$E558,MATCH($V559,$U$5:$U558,0)),""))))</f>
        <v/>
      </c>
      <c r="F559" s="52"/>
      <c r="G559" s="51"/>
      <c r="H559" s="44"/>
      <c r="I559" s="53"/>
      <c r="J559" s="46"/>
      <c r="K559" s="46"/>
      <c r="L559" s="54"/>
      <c r="M559" s="54"/>
      <c r="N559" s="306" t="str">
        <f>IF(COUNTBLANK($V559),"",IFERROR(INDEX(Activos!$E$6:$E$1015,MATCH($V559,Activos!$U$6:$U$1015,0)),IFERROR(INDEX($N$5:$N558,MATCH($V559,$U$5:$U558,0)),"")))</f>
        <v/>
      </c>
      <c r="O559" s="256"/>
      <c r="P559" s="250"/>
      <c r="Q559" s="55">
        <v>0</v>
      </c>
      <c r="R559" s="48" t="b">
        <f>IF(COUNTBLANK($V559),FALSE,OR(IFERROR(MATCH(INDEX(Activos!$C$6:$C$1015,MATCH($V559,Activos!$U$6:$U$1015,0)),$AH$22:$AH$25,0),FALSE),IFERROR(MATCH(INDEX($E$5:$E558,MATCH($V559,$V$5:$V558,0)),$AH$22:$AH$25,0),FALSE)))</f>
        <v>0</v>
      </c>
      <c r="S559" s="48" t="b">
        <f>OR(IFERROR(MATCH($V559,Activos!$U$6:$U$1015,0),FALSE),IFERROR(MATCH($V559,$V$5:$V558,0),FALSE))</f>
        <v>1</v>
      </c>
      <c r="T559" s="48" t="str">
        <f t="shared" si="31"/>
        <v/>
      </c>
      <c r="U559" s="48" t="str">
        <f>IF(AND(ISERROR(MATCH($V559,Activos!$U$6:$U$1015,0)),ISERROR(MATCH($V559,$U$5:$U558,0))),$V559,"")</f>
        <v/>
      </c>
      <c r="V559" s="48" t="str">
        <f t="shared" si="32"/>
        <v/>
      </c>
      <c r="W559" s="48" t="b">
        <f>IF(OR(COUNTBLANK($E559),COUNTBLANK($V559)),FALSE,IF(ISERROR(MATCH($V559,Activos!$U$6:$U$1015,0)),FALSE,IF(ISERROR(MATCH(INDEX(Activos!$C$6:$C$1015,MATCH($V559,Activos!$U$6:$U$1015,0)),$AH$22:$AH$25,0)),ISERROR(MATCH($E559,$AH$26:$AH$31,0)),ISERROR(MATCH($E559,$AH$22:$AH$25,0)))))</f>
        <v>0</v>
      </c>
      <c r="X559" s="48" t="b">
        <f>IF(OR(COUNTBLANK($E559),COUNTBLANK($V559)),FALSE,IF(ISERROR(MATCH($V559,V$5:$V558,0)),FALSE,IF(ISERROR(MATCH(INDEX($E$6:$E$1015,MATCH($V559,$V$6:$V$1015,0)),$AH$22:$AH$25,0)),ISERROR(MATCH($E559,$AH$26:$AH$31,0)),ISERROR(MATCH($E559,$AH$22:$AH$25,0)))))</f>
        <v>0</v>
      </c>
      <c r="Y559" s="48" t="b">
        <f t="shared" si="33"/>
        <v>0</v>
      </c>
    </row>
    <row r="560" spans="2:25" ht="15.95" customHeight="1" x14ac:dyDescent="0.2">
      <c r="B560" s="255"/>
      <c r="C560" s="53"/>
      <c r="D560" s="86"/>
      <c r="E560" s="42" t="str">
        <f>IF(COUNTBLANK($V560),"",IF($U560&lt;&gt;"","Ingresar Categoria!",IFERROR(INDEX(Activos!$C$6:$C$1015,MATCH($V560,Activos!$U$6:$U$1015,0)),IFERROR(INDEX($E$5:$E559,MATCH($V560,$U$5:$U559,0)),""))))</f>
        <v/>
      </c>
      <c r="F560" s="52"/>
      <c r="G560" s="51"/>
      <c r="H560" s="44"/>
      <c r="I560" s="53"/>
      <c r="J560" s="46"/>
      <c r="K560" s="46"/>
      <c r="L560" s="54"/>
      <c r="M560" s="54"/>
      <c r="N560" s="306" t="str">
        <f>IF(COUNTBLANK($V560),"",IFERROR(INDEX(Activos!$E$6:$E$1015,MATCH($V560,Activos!$U$6:$U$1015,0)),IFERROR(INDEX($N$5:$N559,MATCH($V560,$U$5:$U559,0)),"")))</f>
        <v/>
      </c>
      <c r="O560" s="256"/>
      <c r="P560" s="250"/>
      <c r="Q560" s="55">
        <v>0</v>
      </c>
      <c r="R560" s="48" t="b">
        <f>IF(COUNTBLANK($V560),FALSE,OR(IFERROR(MATCH(INDEX(Activos!$C$6:$C$1015,MATCH($V560,Activos!$U$6:$U$1015,0)),$AH$22:$AH$25,0),FALSE),IFERROR(MATCH(INDEX($E$5:$E559,MATCH($V560,$V$5:$V559,0)),$AH$22:$AH$25,0),FALSE)))</f>
        <v>0</v>
      </c>
      <c r="S560" s="48" t="b">
        <f>OR(IFERROR(MATCH($V560,Activos!$U$6:$U$1015,0),FALSE),IFERROR(MATCH($V560,$V$5:$V559,0),FALSE))</f>
        <v>1</v>
      </c>
      <c r="T560" s="48" t="str">
        <f t="shared" si="31"/>
        <v/>
      </c>
      <c r="U560" s="48" t="str">
        <f>IF(AND(ISERROR(MATCH($V560,Activos!$U$6:$U$1015,0)),ISERROR(MATCH($V560,$U$5:$U559,0))),$V560,"")</f>
        <v/>
      </c>
      <c r="V560" s="48" t="str">
        <f t="shared" si="32"/>
        <v/>
      </c>
      <c r="W560" s="48" t="b">
        <f>IF(OR(COUNTBLANK($E560),COUNTBLANK($V560)),FALSE,IF(ISERROR(MATCH($V560,Activos!$U$6:$U$1015,0)),FALSE,IF(ISERROR(MATCH(INDEX(Activos!$C$6:$C$1015,MATCH($V560,Activos!$U$6:$U$1015,0)),$AH$22:$AH$25,0)),ISERROR(MATCH($E560,$AH$26:$AH$31,0)),ISERROR(MATCH($E560,$AH$22:$AH$25,0)))))</f>
        <v>0</v>
      </c>
      <c r="X560" s="48" t="b">
        <f>IF(OR(COUNTBLANK($E560),COUNTBLANK($V560)),FALSE,IF(ISERROR(MATCH($V560,V$5:$V559,0)),FALSE,IF(ISERROR(MATCH(INDEX($E$6:$E$1015,MATCH($V560,$V$6:$V$1015,0)),$AH$22:$AH$25,0)),ISERROR(MATCH($E560,$AH$26:$AH$31,0)),ISERROR(MATCH($E560,$AH$22:$AH$25,0)))))</f>
        <v>0</v>
      </c>
      <c r="Y560" s="48" t="b">
        <f t="shared" si="33"/>
        <v>0</v>
      </c>
    </row>
    <row r="561" spans="2:25" ht="15.95" customHeight="1" x14ac:dyDescent="0.2">
      <c r="B561" s="255"/>
      <c r="C561" s="53"/>
      <c r="D561" s="86"/>
      <c r="E561" s="42" t="str">
        <f>IF(COUNTBLANK($V561),"",IF($U561&lt;&gt;"","Ingresar Categoria!",IFERROR(INDEX(Activos!$C$6:$C$1015,MATCH($V561,Activos!$U$6:$U$1015,0)),IFERROR(INDEX($E$5:$E560,MATCH($V561,$U$5:$U560,0)),""))))</f>
        <v/>
      </c>
      <c r="F561" s="52"/>
      <c r="G561" s="51"/>
      <c r="H561" s="44"/>
      <c r="I561" s="53"/>
      <c r="J561" s="46"/>
      <c r="K561" s="46"/>
      <c r="L561" s="54"/>
      <c r="M561" s="54"/>
      <c r="N561" s="306" t="str">
        <f>IF(COUNTBLANK($V561),"",IFERROR(INDEX(Activos!$E$6:$E$1015,MATCH($V561,Activos!$U$6:$U$1015,0)),IFERROR(INDEX($N$5:$N560,MATCH($V561,$U$5:$U560,0)),"")))</f>
        <v/>
      </c>
      <c r="O561" s="256"/>
      <c r="P561" s="250"/>
      <c r="Q561" s="55">
        <v>0</v>
      </c>
      <c r="R561" s="48" t="b">
        <f>IF(COUNTBLANK($V561),FALSE,OR(IFERROR(MATCH(INDEX(Activos!$C$6:$C$1015,MATCH($V561,Activos!$U$6:$U$1015,0)),$AH$22:$AH$25,0),FALSE),IFERROR(MATCH(INDEX($E$5:$E560,MATCH($V561,$V$5:$V560,0)),$AH$22:$AH$25,0),FALSE)))</f>
        <v>0</v>
      </c>
      <c r="S561" s="48" t="b">
        <f>OR(IFERROR(MATCH($V561,Activos!$U$6:$U$1015,0),FALSE),IFERROR(MATCH($V561,$V$5:$V560,0),FALSE))</f>
        <v>1</v>
      </c>
      <c r="T561" s="48" t="str">
        <f t="shared" si="31"/>
        <v/>
      </c>
      <c r="U561" s="48" t="str">
        <f>IF(AND(ISERROR(MATCH($V561,Activos!$U$6:$U$1015,0)),ISERROR(MATCH($V561,$U$5:$U560,0))),$V561,"")</f>
        <v/>
      </c>
      <c r="V561" s="48" t="str">
        <f t="shared" si="32"/>
        <v/>
      </c>
      <c r="W561" s="48" t="b">
        <f>IF(OR(COUNTBLANK($E561),COUNTBLANK($V561)),FALSE,IF(ISERROR(MATCH($V561,Activos!$U$6:$U$1015,0)),FALSE,IF(ISERROR(MATCH(INDEX(Activos!$C$6:$C$1015,MATCH($V561,Activos!$U$6:$U$1015,0)),$AH$22:$AH$25,0)),ISERROR(MATCH($E561,$AH$26:$AH$31,0)),ISERROR(MATCH($E561,$AH$22:$AH$25,0)))))</f>
        <v>0</v>
      </c>
      <c r="X561" s="48" t="b">
        <f>IF(OR(COUNTBLANK($E561),COUNTBLANK($V561)),FALSE,IF(ISERROR(MATCH($V561,V$5:$V560,0)),FALSE,IF(ISERROR(MATCH(INDEX($E$6:$E$1015,MATCH($V561,$V$6:$V$1015,0)),$AH$22:$AH$25,0)),ISERROR(MATCH($E561,$AH$26:$AH$31,0)),ISERROR(MATCH($E561,$AH$22:$AH$25,0)))))</f>
        <v>0</v>
      </c>
      <c r="Y561" s="48" t="b">
        <f t="shared" si="33"/>
        <v>0</v>
      </c>
    </row>
    <row r="562" spans="2:25" ht="15.95" customHeight="1" x14ac:dyDescent="0.2">
      <c r="B562" s="255"/>
      <c r="C562" s="53"/>
      <c r="D562" s="86"/>
      <c r="E562" s="42" t="str">
        <f>IF(COUNTBLANK($V562),"",IF($U562&lt;&gt;"","Ingresar Categoria!",IFERROR(INDEX(Activos!$C$6:$C$1015,MATCH($V562,Activos!$U$6:$U$1015,0)),IFERROR(INDEX($E$5:$E561,MATCH($V562,$U$5:$U561,0)),""))))</f>
        <v/>
      </c>
      <c r="F562" s="52"/>
      <c r="G562" s="51"/>
      <c r="H562" s="44"/>
      <c r="I562" s="53"/>
      <c r="J562" s="46"/>
      <c r="K562" s="46"/>
      <c r="L562" s="54"/>
      <c r="M562" s="54"/>
      <c r="N562" s="306" t="str">
        <f>IF(COUNTBLANK($V562),"",IFERROR(INDEX(Activos!$E$6:$E$1015,MATCH($V562,Activos!$U$6:$U$1015,0)),IFERROR(INDEX($N$5:$N561,MATCH($V562,$U$5:$U561,0)),"")))</f>
        <v/>
      </c>
      <c r="O562" s="256"/>
      <c r="P562" s="250"/>
      <c r="Q562" s="55">
        <v>0</v>
      </c>
      <c r="R562" s="48" t="b">
        <f>IF(COUNTBLANK($V562),FALSE,OR(IFERROR(MATCH(INDEX(Activos!$C$6:$C$1015,MATCH($V562,Activos!$U$6:$U$1015,0)),$AH$22:$AH$25,0),FALSE),IFERROR(MATCH(INDEX($E$5:$E561,MATCH($V562,$V$5:$V561,0)),$AH$22:$AH$25,0),FALSE)))</f>
        <v>0</v>
      </c>
      <c r="S562" s="48" t="b">
        <f>OR(IFERROR(MATCH($V562,Activos!$U$6:$U$1015,0),FALSE),IFERROR(MATCH($V562,$V$5:$V561,0),FALSE))</f>
        <v>1</v>
      </c>
      <c r="T562" s="48" t="str">
        <f t="shared" si="31"/>
        <v/>
      </c>
      <c r="U562" s="48" t="str">
        <f>IF(AND(ISERROR(MATCH($V562,Activos!$U$6:$U$1015,0)),ISERROR(MATCH($V562,$U$5:$U561,0))),$V562,"")</f>
        <v/>
      </c>
      <c r="V562" s="48" t="str">
        <f t="shared" si="32"/>
        <v/>
      </c>
      <c r="W562" s="48" t="b">
        <f>IF(OR(COUNTBLANK($E562),COUNTBLANK($V562)),FALSE,IF(ISERROR(MATCH($V562,Activos!$U$6:$U$1015,0)),FALSE,IF(ISERROR(MATCH(INDEX(Activos!$C$6:$C$1015,MATCH($V562,Activos!$U$6:$U$1015,0)),$AH$22:$AH$25,0)),ISERROR(MATCH($E562,$AH$26:$AH$31,0)),ISERROR(MATCH($E562,$AH$22:$AH$25,0)))))</f>
        <v>0</v>
      </c>
      <c r="X562" s="48" t="b">
        <f>IF(OR(COUNTBLANK($E562),COUNTBLANK($V562)),FALSE,IF(ISERROR(MATCH($V562,V$5:$V561,0)),FALSE,IF(ISERROR(MATCH(INDEX($E$6:$E$1015,MATCH($V562,$V$6:$V$1015,0)),$AH$22:$AH$25,0)),ISERROR(MATCH($E562,$AH$26:$AH$31,0)),ISERROR(MATCH($E562,$AH$22:$AH$25,0)))))</f>
        <v>0</v>
      </c>
      <c r="Y562" s="48" t="b">
        <f t="shared" si="33"/>
        <v>0</v>
      </c>
    </row>
    <row r="563" spans="2:25" ht="15.95" customHeight="1" x14ac:dyDescent="0.2">
      <c r="B563" s="255"/>
      <c r="C563" s="53"/>
      <c r="D563" s="86"/>
      <c r="E563" s="42" t="str">
        <f>IF(COUNTBLANK($V563),"",IF($U563&lt;&gt;"","Ingresar Categoria!",IFERROR(INDEX(Activos!$C$6:$C$1015,MATCH($V563,Activos!$U$6:$U$1015,0)),IFERROR(INDEX($E$5:$E562,MATCH($V563,$U$5:$U562,0)),""))))</f>
        <v/>
      </c>
      <c r="F563" s="52"/>
      <c r="G563" s="51"/>
      <c r="H563" s="44"/>
      <c r="I563" s="53"/>
      <c r="J563" s="46"/>
      <c r="K563" s="46"/>
      <c r="L563" s="54"/>
      <c r="M563" s="54"/>
      <c r="N563" s="306" t="str">
        <f>IF(COUNTBLANK($V563),"",IFERROR(INDEX(Activos!$E$6:$E$1015,MATCH($V563,Activos!$U$6:$U$1015,0)),IFERROR(INDEX($N$5:$N562,MATCH($V563,$U$5:$U562,0)),"")))</f>
        <v/>
      </c>
      <c r="O563" s="256"/>
      <c r="P563" s="250"/>
      <c r="Q563" s="55">
        <v>0</v>
      </c>
      <c r="R563" s="48" t="b">
        <f>IF(COUNTBLANK($V563),FALSE,OR(IFERROR(MATCH(INDEX(Activos!$C$6:$C$1015,MATCH($V563,Activos!$U$6:$U$1015,0)),$AH$22:$AH$25,0),FALSE),IFERROR(MATCH(INDEX($E$5:$E562,MATCH($V563,$V$5:$V562,0)),$AH$22:$AH$25,0),FALSE)))</f>
        <v>0</v>
      </c>
      <c r="S563" s="48" t="b">
        <f>OR(IFERROR(MATCH($V563,Activos!$U$6:$U$1015,0),FALSE),IFERROR(MATCH($V563,$V$5:$V562,0),FALSE))</f>
        <v>1</v>
      </c>
      <c r="T563" s="48" t="str">
        <f t="shared" si="31"/>
        <v/>
      </c>
      <c r="U563" s="48" t="str">
        <f>IF(AND(ISERROR(MATCH($V563,Activos!$U$6:$U$1015,0)),ISERROR(MATCH($V563,$U$5:$U562,0))),$V563,"")</f>
        <v/>
      </c>
      <c r="V563" s="48" t="str">
        <f t="shared" si="32"/>
        <v/>
      </c>
      <c r="W563" s="48" t="b">
        <f>IF(OR(COUNTBLANK($E563),COUNTBLANK($V563)),FALSE,IF(ISERROR(MATCH($V563,Activos!$U$6:$U$1015,0)),FALSE,IF(ISERROR(MATCH(INDEX(Activos!$C$6:$C$1015,MATCH($V563,Activos!$U$6:$U$1015,0)),$AH$22:$AH$25,0)),ISERROR(MATCH($E563,$AH$26:$AH$31,0)),ISERROR(MATCH($E563,$AH$22:$AH$25,0)))))</f>
        <v>0</v>
      </c>
      <c r="X563" s="48" t="b">
        <f>IF(OR(COUNTBLANK($E563),COUNTBLANK($V563)),FALSE,IF(ISERROR(MATCH($V563,V$5:$V562,0)),FALSE,IF(ISERROR(MATCH(INDEX($E$6:$E$1015,MATCH($V563,$V$6:$V$1015,0)),$AH$22:$AH$25,0)),ISERROR(MATCH($E563,$AH$26:$AH$31,0)),ISERROR(MATCH($E563,$AH$22:$AH$25,0)))))</f>
        <v>0</v>
      </c>
      <c r="Y563" s="48" t="b">
        <f t="shared" si="33"/>
        <v>0</v>
      </c>
    </row>
    <row r="564" spans="2:25" ht="15.95" customHeight="1" x14ac:dyDescent="0.2">
      <c r="B564" s="255"/>
      <c r="C564" s="53"/>
      <c r="D564" s="86"/>
      <c r="E564" s="42" t="str">
        <f>IF(COUNTBLANK($V564),"",IF($U564&lt;&gt;"","Ingresar Categoria!",IFERROR(INDEX(Activos!$C$6:$C$1015,MATCH($V564,Activos!$U$6:$U$1015,0)),IFERROR(INDEX($E$5:$E563,MATCH($V564,$U$5:$U563,0)),""))))</f>
        <v/>
      </c>
      <c r="F564" s="52"/>
      <c r="G564" s="51"/>
      <c r="H564" s="44"/>
      <c r="I564" s="53"/>
      <c r="J564" s="46"/>
      <c r="K564" s="46"/>
      <c r="L564" s="54"/>
      <c r="M564" s="54"/>
      <c r="N564" s="306" t="str">
        <f>IF(COUNTBLANK($V564),"",IFERROR(INDEX(Activos!$E$6:$E$1015,MATCH($V564,Activos!$U$6:$U$1015,0)),IFERROR(INDEX($N$5:$N563,MATCH($V564,$U$5:$U563,0)),"")))</f>
        <v/>
      </c>
      <c r="O564" s="256"/>
      <c r="P564" s="250"/>
      <c r="Q564" s="55">
        <v>0</v>
      </c>
      <c r="R564" s="48" t="b">
        <f>IF(COUNTBLANK($V564),FALSE,OR(IFERROR(MATCH(INDEX(Activos!$C$6:$C$1015,MATCH($V564,Activos!$U$6:$U$1015,0)),$AH$22:$AH$25,0),FALSE),IFERROR(MATCH(INDEX($E$5:$E563,MATCH($V564,$V$5:$V563,0)),$AH$22:$AH$25,0),FALSE)))</f>
        <v>0</v>
      </c>
      <c r="S564" s="48" t="b">
        <f>OR(IFERROR(MATCH($V564,Activos!$U$6:$U$1015,0),FALSE),IFERROR(MATCH($V564,$V$5:$V563,0),FALSE))</f>
        <v>1</v>
      </c>
      <c r="T564" s="48" t="str">
        <f t="shared" si="31"/>
        <v/>
      </c>
      <c r="U564" s="48" t="str">
        <f>IF(AND(ISERROR(MATCH($V564,Activos!$U$6:$U$1015,0)),ISERROR(MATCH($V564,$U$5:$U563,0))),$V564,"")</f>
        <v/>
      </c>
      <c r="V564" s="48" t="str">
        <f t="shared" si="32"/>
        <v/>
      </c>
      <c r="W564" s="48" t="b">
        <f>IF(OR(COUNTBLANK($E564),COUNTBLANK($V564)),FALSE,IF(ISERROR(MATCH($V564,Activos!$U$6:$U$1015,0)),FALSE,IF(ISERROR(MATCH(INDEX(Activos!$C$6:$C$1015,MATCH($V564,Activos!$U$6:$U$1015,0)),$AH$22:$AH$25,0)),ISERROR(MATCH($E564,$AH$26:$AH$31,0)),ISERROR(MATCH($E564,$AH$22:$AH$25,0)))))</f>
        <v>0</v>
      </c>
      <c r="X564" s="48" t="b">
        <f>IF(OR(COUNTBLANK($E564),COUNTBLANK($V564)),FALSE,IF(ISERROR(MATCH($V564,V$5:$V563,0)),FALSE,IF(ISERROR(MATCH(INDEX($E$6:$E$1015,MATCH($V564,$V$6:$V$1015,0)),$AH$22:$AH$25,0)),ISERROR(MATCH($E564,$AH$26:$AH$31,0)),ISERROR(MATCH($E564,$AH$22:$AH$25,0)))))</f>
        <v>0</v>
      </c>
      <c r="Y564" s="48" t="b">
        <f t="shared" si="33"/>
        <v>0</v>
      </c>
    </row>
    <row r="565" spans="2:25" ht="15.95" customHeight="1" x14ac:dyDescent="0.2">
      <c r="B565" s="255"/>
      <c r="C565" s="53"/>
      <c r="D565" s="86"/>
      <c r="E565" s="42" t="str">
        <f>IF(COUNTBLANK($V565),"",IF($U565&lt;&gt;"","Ingresar Categoria!",IFERROR(INDEX(Activos!$C$6:$C$1015,MATCH($V565,Activos!$U$6:$U$1015,0)),IFERROR(INDEX($E$5:$E564,MATCH($V565,$U$5:$U564,0)),""))))</f>
        <v/>
      </c>
      <c r="F565" s="52"/>
      <c r="G565" s="51"/>
      <c r="H565" s="44"/>
      <c r="I565" s="53"/>
      <c r="J565" s="46"/>
      <c r="K565" s="46"/>
      <c r="L565" s="54"/>
      <c r="M565" s="54"/>
      <c r="N565" s="306" t="str">
        <f>IF(COUNTBLANK($V565),"",IFERROR(INDEX(Activos!$E$6:$E$1015,MATCH($V565,Activos!$U$6:$U$1015,0)),IFERROR(INDEX($N$5:$N564,MATCH($V565,$U$5:$U564,0)),"")))</f>
        <v/>
      </c>
      <c r="O565" s="256"/>
      <c r="P565" s="250"/>
      <c r="Q565" s="55">
        <v>0</v>
      </c>
      <c r="R565" s="48" t="b">
        <f>IF(COUNTBLANK($V565),FALSE,OR(IFERROR(MATCH(INDEX(Activos!$C$6:$C$1015,MATCH($V565,Activos!$U$6:$U$1015,0)),$AH$22:$AH$25,0),FALSE),IFERROR(MATCH(INDEX($E$5:$E564,MATCH($V565,$V$5:$V564,0)),$AH$22:$AH$25,0),FALSE)))</f>
        <v>0</v>
      </c>
      <c r="S565" s="48" t="b">
        <f>OR(IFERROR(MATCH($V565,Activos!$U$6:$U$1015,0),FALSE),IFERROR(MATCH($V565,$V$5:$V564,0),FALSE))</f>
        <v>1</v>
      </c>
      <c r="T565" s="48" t="str">
        <f t="shared" si="31"/>
        <v/>
      </c>
      <c r="U565" s="48" t="str">
        <f>IF(AND(ISERROR(MATCH($V565,Activos!$U$6:$U$1015,0)),ISERROR(MATCH($V565,$U$5:$U564,0))),$V565,"")</f>
        <v/>
      </c>
      <c r="V565" s="48" t="str">
        <f t="shared" si="32"/>
        <v/>
      </c>
      <c r="W565" s="48" t="b">
        <f>IF(OR(COUNTBLANK($E565),COUNTBLANK($V565)),FALSE,IF(ISERROR(MATCH($V565,Activos!$U$6:$U$1015,0)),FALSE,IF(ISERROR(MATCH(INDEX(Activos!$C$6:$C$1015,MATCH($V565,Activos!$U$6:$U$1015,0)),$AH$22:$AH$25,0)),ISERROR(MATCH($E565,$AH$26:$AH$31,0)),ISERROR(MATCH($E565,$AH$22:$AH$25,0)))))</f>
        <v>0</v>
      </c>
      <c r="X565" s="48" t="b">
        <f>IF(OR(COUNTBLANK($E565),COUNTBLANK($V565)),FALSE,IF(ISERROR(MATCH($V565,V$5:$V564,0)),FALSE,IF(ISERROR(MATCH(INDEX($E$6:$E$1015,MATCH($V565,$V$6:$V$1015,0)),$AH$22:$AH$25,0)),ISERROR(MATCH($E565,$AH$26:$AH$31,0)),ISERROR(MATCH($E565,$AH$22:$AH$25,0)))))</f>
        <v>0</v>
      </c>
      <c r="Y565" s="48" t="b">
        <f t="shared" si="33"/>
        <v>0</v>
      </c>
    </row>
    <row r="566" spans="2:25" ht="15.95" customHeight="1" x14ac:dyDescent="0.2">
      <c r="B566" s="255"/>
      <c r="C566" s="53"/>
      <c r="D566" s="86"/>
      <c r="E566" s="42" t="str">
        <f>IF(COUNTBLANK($V566),"",IF($U566&lt;&gt;"","Ingresar Categoria!",IFERROR(INDEX(Activos!$C$6:$C$1015,MATCH($V566,Activos!$U$6:$U$1015,0)),IFERROR(INDEX($E$5:$E565,MATCH($V566,$U$5:$U565,0)),""))))</f>
        <v/>
      </c>
      <c r="F566" s="52"/>
      <c r="G566" s="51"/>
      <c r="H566" s="44"/>
      <c r="I566" s="53"/>
      <c r="J566" s="46"/>
      <c r="K566" s="46"/>
      <c r="L566" s="54"/>
      <c r="M566" s="54"/>
      <c r="N566" s="306" t="str">
        <f>IF(COUNTBLANK($V566),"",IFERROR(INDEX(Activos!$E$6:$E$1015,MATCH($V566,Activos!$U$6:$U$1015,0)),IFERROR(INDEX($N$5:$N565,MATCH($V566,$U$5:$U565,0)),"")))</f>
        <v/>
      </c>
      <c r="O566" s="256"/>
      <c r="P566" s="250"/>
      <c r="Q566" s="55">
        <v>0</v>
      </c>
      <c r="R566" s="48" t="b">
        <f>IF(COUNTBLANK($V566),FALSE,OR(IFERROR(MATCH(INDEX(Activos!$C$6:$C$1015,MATCH($V566,Activos!$U$6:$U$1015,0)),$AH$22:$AH$25,0),FALSE),IFERROR(MATCH(INDEX($E$5:$E565,MATCH($V566,$V$5:$V565,0)),$AH$22:$AH$25,0),FALSE)))</f>
        <v>0</v>
      </c>
      <c r="S566" s="48" t="b">
        <f>OR(IFERROR(MATCH($V566,Activos!$U$6:$U$1015,0),FALSE),IFERROR(MATCH($V566,$V$5:$V565,0),FALSE))</f>
        <v>1</v>
      </c>
      <c r="T566" s="48" t="str">
        <f t="shared" si="31"/>
        <v/>
      </c>
      <c r="U566" s="48" t="str">
        <f>IF(AND(ISERROR(MATCH($V566,Activos!$U$6:$U$1015,0)),ISERROR(MATCH($V566,$U$5:$U565,0))),$V566,"")</f>
        <v/>
      </c>
      <c r="V566" s="48" t="str">
        <f t="shared" si="32"/>
        <v/>
      </c>
      <c r="W566" s="48" t="b">
        <f>IF(OR(COUNTBLANK($E566),COUNTBLANK($V566)),FALSE,IF(ISERROR(MATCH($V566,Activos!$U$6:$U$1015,0)),FALSE,IF(ISERROR(MATCH(INDEX(Activos!$C$6:$C$1015,MATCH($V566,Activos!$U$6:$U$1015,0)),$AH$22:$AH$25,0)),ISERROR(MATCH($E566,$AH$26:$AH$31,0)),ISERROR(MATCH($E566,$AH$22:$AH$25,0)))))</f>
        <v>0</v>
      </c>
      <c r="X566" s="48" t="b">
        <f>IF(OR(COUNTBLANK($E566),COUNTBLANK($V566)),FALSE,IF(ISERROR(MATCH($V566,V$5:$V565,0)),FALSE,IF(ISERROR(MATCH(INDEX($E$6:$E$1015,MATCH($V566,$V$6:$V$1015,0)),$AH$22:$AH$25,0)),ISERROR(MATCH($E566,$AH$26:$AH$31,0)),ISERROR(MATCH($E566,$AH$22:$AH$25,0)))))</f>
        <v>0</v>
      </c>
      <c r="Y566" s="48" t="b">
        <f t="shared" si="33"/>
        <v>0</v>
      </c>
    </row>
    <row r="567" spans="2:25" ht="15.95" customHeight="1" x14ac:dyDescent="0.2">
      <c r="B567" s="255"/>
      <c r="C567" s="53"/>
      <c r="D567" s="86"/>
      <c r="E567" s="42" t="str">
        <f>IF(COUNTBLANK($V567),"",IF($U567&lt;&gt;"","Ingresar Categoria!",IFERROR(INDEX(Activos!$C$6:$C$1015,MATCH($V567,Activos!$U$6:$U$1015,0)),IFERROR(INDEX($E$5:$E566,MATCH($V567,$U$5:$U566,0)),""))))</f>
        <v/>
      </c>
      <c r="F567" s="52"/>
      <c r="G567" s="51"/>
      <c r="H567" s="44"/>
      <c r="I567" s="53"/>
      <c r="J567" s="46"/>
      <c r="K567" s="46"/>
      <c r="L567" s="54"/>
      <c r="M567" s="54"/>
      <c r="N567" s="306" t="str">
        <f>IF(COUNTBLANK($V567),"",IFERROR(INDEX(Activos!$E$6:$E$1015,MATCH($V567,Activos!$U$6:$U$1015,0)),IFERROR(INDEX($N$5:$N566,MATCH($V567,$U$5:$U566,0)),"")))</f>
        <v/>
      </c>
      <c r="O567" s="256"/>
      <c r="P567" s="250"/>
      <c r="Q567" s="55">
        <v>0</v>
      </c>
      <c r="R567" s="48" t="b">
        <f>IF(COUNTBLANK($V567),FALSE,OR(IFERROR(MATCH(INDEX(Activos!$C$6:$C$1015,MATCH($V567,Activos!$U$6:$U$1015,0)),$AH$22:$AH$25,0),FALSE),IFERROR(MATCH(INDEX($E$5:$E566,MATCH($V567,$V$5:$V566,0)),$AH$22:$AH$25,0),FALSE)))</f>
        <v>0</v>
      </c>
      <c r="S567" s="48" t="b">
        <f>OR(IFERROR(MATCH($V567,Activos!$U$6:$U$1015,0),FALSE),IFERROR(MATCH($V567,$V$5:$V566,0),FALSE))</f>
        <v>1</v>
      </c>
      <c r="T567" s="48" t="str">
        <f t="shared" si="31"/>
        <v/>
      </c>
      <c r="U567" s="48" t="str">
        <f>IF(AND(ISERROR(MATCH($V567,Activos!$U$6:$U$1015,0)),ISERROR(MATCH($V567,$U$5:$U566,0))),$V567,"")</f>
        <v/>
      </c>
      <c r="V567" s="48" t="str">
        <f t="shared" si="32"/>
        <v/>
      </c>
      <c r="W567" s="48" t="b">
        <f>IF(OR(COUNTBLANK($E567),COUNTBLANK($V567)),FALSE,IF(ISERROR(MATCH($V567,Activos!$U$6:$U$1015,0)),FALSE,IF(ISERROR(MATCH(INDEX(Activos!$C$6:$C$1015,MATCH($V567,Activos!$U$6:$U$1015,0)),$AH$22:$AH$25,0)),ISERROR(MATCH($E567,$AH$26:$AH$31,0)),ISERROR(MATCH($E567,$AH$22:$AH$25,0)))))</f>
        <v>0</v>
      </c>
      <c r="X567" s="48" t="b">
        <f>IF(OR(COUNTBLANK($E567),COUNTBLANK($V567)),FALSE,IF(ISERROR(MATCH($V567,V$5:$V566,0)),FALSE,IF(ISERROR(MATCH(INDEX($E$6:$E$1015,MATCH($V567,$V$6:$V$1015,0)),$AH$22:$AH$25,0)),ISERROR(MATCH($E567,$AH$26:$AH$31,0)),ISERROR(MATCH($E567,$AH$22:$AH$25,0)))))</f>
        <v>0</v>
      </c>
      <c r="Y567" s="48" t="b">
        <f t="shared" si="33"/>
        <v>0</v>
      </c>
    </row>
    <row r="568" spans="2:25" ht="15.95" customHeight="1" x14ac:dyDescent="0.2">
      <c r="B568" s="255"/>
      <c r="C568" s="53"/>
      <c r="D568" s="86"/>
      <c r="E568" s="42" t="str">
        <f>IF(COUNTBLANK($V568),"",IF($U568&lt;&gt;"","Ingresar Categoria!",IFERROR(INDEX(Activos!$C$6:$C$1015,MATCH($V568,Activos!$U$6:$U$1015,0)),IFERROR(INDEX($E$5:$E567,MATCH($V568,$U$5:$U567,0)),""))))</f>
        <v/>
      </c>
      <c r="F568" s="52"/>
      <c r="G568" s="51"/>
      <c r="H568" s="44"/>
      <c r="I568" s="53"/>
      <c r="J568" s="46"/>
      <c r="K568" s="46"/>
      <c r="L568" s="54"/>
      <c r="M568" s="54"/>
      <c r="N568" s="306" t="str">
        <f>IF(COUNTBLANK($V568),"",IFERROR(INDEX(Activos!$E$6:$E$1015,MATCH($V568,Activos!$U$6:$U$1015,0)),IFERROR(INDEX($N$5:$N567,MATCH($V568,$U$5:$U567,0)),"")))</f>
        <v/>
      </c>
      <c r="O568" s="256"/>
      <c r="P568" s="250"/>
      <c r="Q568" s="55">
        <v>0</v>
      </c>
      <c r="R568" s="48" t="b">
        <f>IF(COUNTBLANK($V568),FALSE,OR(IFERROR(MATCH(INDEX(Activos!$C$6:$C$1015,MATCH($V568,Activos!$U$6:$U$1015,0)),$AH$22:$AH$25,0),FALSE),IFERROR(MATCH(INDEX($E$5:$E567,MATCH($V568,$V$5:$V567,0)),$AH$22:$AH$25,0),FALSE)))</f>
        <v>0</v>
      </c>
      <c r="S568" s="48" t="b">
        <f>OR(IFERROR(MATCH($V568,Activos!$U$6:$U$1015,0),FALSE),IFERROR(MATCH($V568,$V$5:$V567,0),FALSE))</f>
        <v>1</v>
      </c>
      <c r="T568" s="48" t="str">
        <f t="shared" si="31"/>
        <v/>
      </c>
      <c r="U568" s="48" t="str">
        <f>IF(AND(ISERROR(MATCH($V568,Activos!$U$6:$U$1015,0)),ISERROR(MATCH($V568,$U$5:$U567,0))),$V568,"")</f>
        <v/>
      </c>
      <c r="V568" s="48" t="str">
        <f t="shared" si="32"/>
        <v/>
      </c>
      <c r="W568" s="48" t="b">
        <f>IF(OR(COUNTBLANK($E568),COUNTBLANK($V568)),FALSE,IF(ISERROR(MATCH($V568,Activos!$U$6:$U$1015,0)),FALSE,IF(ISERROR(MATCH(INDEX(Activos!$C$6:$C$1015,MATCH($V568,Activos!$U$6:$U$1015,0)),$AH$22:$AH$25,0)),ISERROR(MATCH($E568,$AH$26:$AH$31,0)),ISERROR(MATCH($E568,$AH$22:$AH$25,0)))))</f>
        <v>0</v>
      </c>
      <c r="X568" s="48" t="b">
        <f>IF(OR(COUNTBLANK($E568),COUNTBLANK($V568)),FALSE,IF(ISERROR(MATCH($V568,V$5:$V567,0)),FALSE,IF(ISERROR(MATCH(INDEX($E$6:$E$1015,MATCH($V568,$V$6:$V$1015,0)),$AH$22:$AH$25,0)),ISERROR(MATCH($E568,$AH$26:$AH$31,0)),ISERROR(MATCH($E568,$AH$22:$AH$25,0)))))</f>
        <v>0</v>
      </c>
      <c r="Y568" s="48" t="b">
        <f t="shared" si="33"/>
        <v>0</v>
      </c>
    </row>
    <row r="569" spans="2:25" ht="15.95" customHeight="1" x14ac:dyDescent="0.2">
      <c r="B569" s="255"/>
      <c r="C569" s="53"/>
      <c r="D569" s="86"/>
      <c r="E569" s="42" t="str">
        <f>IF(COUNTBLANK($V569),"",IF($U569&lt;&gt;"","Ingresar Categoria!",IFERROR(INDEX(Activos!$C$6:$C$1015,MATCH($V569,Activos!$U$6:$U$1015,0)),IFERROR(INDEX($E$5:$E568,MATCH($V569,$U$5:$U568,0)),""))))</f>
        <v/>
      </c>
      <c r="F569" s="52"/>
      <c r="G569" s="51"/>
      <c r="H569" s="44"/>
      <c r="I569" s="53"/>
      <c r="J569" s="46"/>
      <c r="K569" s="46"/>
      <c r="L569" s="54"/>
      <c r="M569" s="54"/>
      <c r="N569" s="306" t="str">
        <f>IF(COUNTBLANK($V569),"",IFERROR(INDEX(Activos!$E$6:$E$1015,MATCH($V569,Activos!$U$6:$U$1015,0)),IFERROR(INDEX($N$5:$N568,MATCH($V569,$U$5:$U568,0)),"")))</f>
        <v/>
      </c>
      <c r="O569" s="256"/>
      <c r="P569" s="250"/>
      <c r="Q569" s="55">
        <v>0</v>
      </c>
      <c r="R569" s="48" t="b">
        <f>IF(COUNTBLANK($V569),FALSE,OR(IFERROR(MATCH(INDEX(Activos!$C$6:$C$1015,MATCH($V569,Activos!$U$6:$U$1015,0)),$AH$22:$AH$25,0),FALSE),IFERROR(MATCH(INDEX($E$5:$E568,MATCH($V569,$V$5:$V568,0)),$AH$22:$AH$25,0),FALSE)))</f>
        <v>0</v>
      </c>
      <c r="S569" s="48" t="b">
        <f>OR(IFERROR(MATCH($V569,Activos!$U$6:$U$1015,0),FALSE),IFERROR(MATCH($V569,$V$5:$V568,0),FALSE))</f>
        <v>1</v>
      </c>
      <c r="T569" s="48" t="str">
        <f t="shared" si="31"/>
        <v/>
      </c>
      <c r="U569" s="48" t="str">
        <f>IF(AND(ISERROR(MATCH($V569,Activos!$U$6:$U$1015,0)),ISERROR(MATCH($V569,$U$5:$U568,0))),$V569,"")</f>
        <v/>
      </c>
      <c r="V569" s="48" t="str">
        <f t="shared" si="32"/>
        <v/>
      </c>
      <c r="W569" s="48" t="b">
        <f>IF(OR(COUNTBLANK($E569),COUNTBLANK($V569)),FALSE,IF(ISERROR(MATCH($V569,Activos!$U$6:$U$1015,0)),FALSE,IF(ISERROR(MATCH(INDEX(Activos!$C$6:$C$1015,MATCH($V569,Activos!$U$6:$U$1015,0)),$AH$22:$AH$25,0)),ISERROR(MATCH($E569,$AH$26:$AH$31,0)),ISERROR(MATCH($E569,$AH$22:$AH$25,0)))))</f>
        <v>0</v>
      </c>
      <c r="X569" s="48" t="b">
        <f>IF(OR(COUNTBLANK($E569),COUNTBLANK($V569)),FALSE,IF(ISERROR(MATCH($V569,V$5:$V568,0)),FALSE,IF(ISERROR(MATCH(INDEX($E$6:$E$1015,MATCH($V569,$V$6:$V$1015,0)),$AH$22:$AH$25,0)),ISERROR(MATCH($E569,$AH$26:$AH$31,0)),ISERROR(MATCH($E569,$AH$22:$AH$25,0)))))</f>
        <v>0</v>
      </c>
      <c r="Y569" s="48" t="b">
        <f t="shared" si="33"/>
        <v>0</v>
      </c>
    </row>
    <row r="570" spans="2:25" ht="15.95" customHeight="1" x14ac:dyDescent="0.2">
      <c r="B570" s="255"/>
      <c r="C570" s="53"/>
      <c r="D570" s="86"/>
      <c r="E570" s="42" t="str">
        <f>IF(COUNTBLANK($V570),"",IF($U570&lt;&gt;"","Ingresar Categoria!",IFERROR(INDEX(Activos!$C$6:$C$1015,MATCH($V570,Activos!$U$6:$U$1015,0)),IFERROR(INDEX($E$5:$E569,MATCH($V570,$U$5:$U569,0)),""))))</f>
        <v/>
      </c>
      <c r="F570" s="52"/>
      <c r="G570" s="51"/>
      <c r="H570" s="44"/>
      <c r="I570" s="53"/>
      <c r="J570" s="46"/>
      <c r="K570" s="46"/>
      <c r="L570" s="54"/>
      <c r="M570" s="54"/>
      <c r="N570" s="306" t="str">
        <f>IF(COUNTBLANK($V570),"",IFERROR(INDEX(Activos!$E$6:$E$1015,MATCH($V570,Activos!$U$6:$U$1015,0)),IFERROR(INDEX($N$5:$N569,MATCH($V570,$U$5:$U569,0)),"")))</f>
        <v/>
      </c>
      <c r="O570" s="256"/>
      <c r="P570" s="250"/>
      <c r="Q570" s="55">
        <v>0</v>
      </c>
      <c r="R570" s="48" t="b">
        <f>IF(COUNTBLANK($V570),FALSE,OR(IFERROR(MATCH(INDEX(Activos!$C$6:$C$1015,MATCH($V570,Activos!$U$6:$U$1015,0)),$AH$22:$AH$25,0),FALSE),IFERROR(MATCH(INDEX($E$5:$E569,MATCH($V570,$V$5:$V569,0)),$AH$22:$AH$25,0),FALSE)))</f>
        <v>0</v>
      </c>
      <c r="S570" s="48" t="b">
        <f>OR(IFERROR(MATCH($V570,Activos!$U$6:$U$1015,0),FALSE),IFERROR(MATCH($V570,$V$5:$V569,0),FALSE))</f>
        <v>1</v>
      </c>
      <c r="T570" s="48" t="str">
        <f t="shared" si="31"/>
        <v/>
      </c>
      <c r="U570" s="48" t="str">
        <f>IF(AND(ISERROR(MATCH($V570,Activos!$U$6:$U$1015,0)),ISERROR(MATCH($V570,$U$5:$U569,0))),$V570,"")</f>
        <v/>
      </c>
      <c r="V570" s="48" t="str">
        <f t="shared" si="32"/>
        <v/>
      </c>
      <c r="W570" s="48" t="b">
        <f>IF(OR(COUNTBLANK($E570),COUNTBLANK($V570)),FALSE,IF(ISERROR(MATCH($V570,Activos!$U$6:$U$1015,0)),FALSE,IF(ISERROR(MATCH(INDEX(Activos!$C$6:$C$1015,MATCH($V570,Activos!$U$6:$U$1015,0)),$AH$22:$AH$25,0)),ISERROR(MATCH($E570,$AH$26:$AH$31,0)),ISERROR(MATCH($E570,$AH$22:$AH$25,0)))))</f>
        <v>0</v>
      </c>
      <c r="X570" s="48" t="b">
        <f>IF(OR(COUNTBLANK($E570),COUNTBLANK($V570)),FALSE,IF(ISERROR(MATCH($V570,V$5:$V569,0)),FALSE,IF(ISERROR(MATCH(INDEX($E$6:$E$1015,MATCH($V570,$V$6:$V$1015,0)),$AH$22:$AH$25,0)),ISERROR(MATCH($E570,$AH$26:$AH$31,0)),ISERROR(MATCH($E570,$AH$22:$AH$25,0)))))</f>
        <v>0</v>
      </c>
      <c r="Y570" s="48" t="b">
        <f t="shared" si="33"/>
        <v>0</v>
      </c>
    </row>
    <row r="571" spans="2:25" ht="15.95" customHeight="1" x14ac:dyDescent="0.2">
      <c r="B571" s="255"/>
      <c r="C571" s="53"/>
      <c r="D571" s="86"/>
      <c r="E571" s="42" t="str">
        <f>IF(COUNTBLANK($V571),"",IF($U571&lt;&gt;"","Ingresar Categoria!",IFERROR(INDEX(Activos!$C$6:$C$1015,MATCH($V571,Activos!$U$6:$U$1015,0)),IFERROR(INDEX($E$5:$E570,MATCH($V571,$U$5:$U570,0)),""))))</f>
        <v/>
      </c>
      <c r="F571" s="52"/>
      <c r="G571" s="51"/>
      <c r="H571" s="44"/>
      <c r="I571" s="53"/>
      <c r="J571" s="46"/>
      <c r="K571" s="46"/>
      <c r="L571" s="54"/>
      <c r="M571" s="54"/>
      <c r="N571" s="306" t="str">
        <f>IF(COUNTBLANK($V571),"",IFERROR(INDEX(Activos!$E$6:$E$1015,MATCH($V571,Activos!$U$6:$U$1015,0)),IFERROR(INDEX($N$5:$N570,MATCH($V571,$U$5:$U570,0)),"")))</f>
        <v/>
      </c>
      <c r="O571" s="256"/>
      <c r="P571" s="250"/>
      <c r="Q571" s="55">
        <v>0</v>
      </c>
      <c r="R571" s="48" t="b">
        <f>IF(COUNTBLANK($V571),FALSE,OR(IFERROR(MATCH(INDEX(Activos!$C$6:$C$1015,MATCH($V571,Activos!$U$6:$U$1015,0)),$AH$22:$AH$25,0),FALSE),IFERROR(MATCH(INDEX($E$5:$E570,MATCH($V571,$V$5:$V570,0)),$AH$22:$AH$25,0),FALSE)))</f>
        <v>0</v>
      </c>
      <c r="S571" s="48" t="b">
        <f>OR(IFERROR(MATCH($V571,Activos!$U$6:$U$1015,0),FALSE),IFERROR(MATCH($V571,$V$5:$V570,0),FALSE))</f>
        <v>1</v>
      </c>
      <c r="T571" s="48" t="str">
        <f t="shared" si="31"/>
        <v/>
      </c>
      <c r="U571" s="48" t="str">
        <f>IF(AND(ISERROR(MATCH($V571,Activos!$U$6:$U$1015,0)),ISERROR(MATCH($V571,$U$5:$U570,0))),$V571,"")</f>
        <v/>
      </c>
      <c r="V571" s="48" t="str">
        <f t="shared" si="32"/>
        <v/>
      </c>
      <c r="W571" s="48" t="b">
        <f>IF(OR(COUNTBLANK($E571),COUNTBLANK($V571)),FALSE,IF(ISERROR(MATCH($V571,Activos!$U$6:$U$1015,0)),FALSE,IF(ISERROR(MATCH(INDEX(Activos!$C$6:$C$1015,MATCH($V571,Activos!$U$6:$U$1015,0)),$AH$22:$AH$25,0)),ISERROR(MATCH($E571,$AH$26:$AH$31,0)),ISERROR(MATCH($E571,$AH$22:$AH$25,0)))))</f>
        <v>0</v>
      </c>
      <c r="X571" s="48" t="b">
        <f>IF(OR(COUNTBLANK($E571),COUNTBLANK($V571)),FALSE,IF(ISERROR(MATCH($V571,V$5:$V570,0)),FALSE,IF(ISERROR(MATCH(INDEX($E$6:$E$1015,MATCH($V571,$V$6:$V$1015,0)),$AH$22:$AH$25,0)),ISERROR(MATCH($E571,$AH$26:$AH$31,0)),ISERROR(MATCH($E571,$AH$22:$AH$25,0)))))</f>
        <v>0</v>
      </c>
      <c r="Y571" s="48" t="b">
        <f t="shared" si="33"/>
        <v>0</v>
      </c>
    </row>
    <row r="572" spans="2:25" ht="15.95" customHeight="1" x14ac:dyDescent="0.2">
      <c r="B572" s="255"/>
      <c r="C572" s="53"/>
      <c r="D572" s="86"/>
      <c r="E572" s="42" t="str">
        <f>IF(COUNTBLANK($V572),"",IF($U572&lt;&gt;"","Ingresar Categoria!",IFERROR(INDEX(Activos!$C$6:$C$1015,MATCH($V572,Activos!$U$6:$U$1015,0)),IFERROR(INDEX($E$5:$E571,MATCH($V572,$U$5:$U571,0)),""))))</f>
        <v/>
      </c>
      <c r="F572" s="52"/>
      <c r="G572" s="51"/>
      <c r="H572" s="44"/>
      <c r="I572" s="53"/>
      <c r="J572" s="46"/>
      <c r="K572" s="46"/>
      <c r="L572" s="54"/>
      <c r="M572" s="54"/>
      <c r="N572" s="306" t="str">
        <f>IF(COUNTBLANK($V572),"",IFERROR(INDEX(Activos!$E$6:$E$1015,MATCH($V572,Activos!$U$6:$U$1015,0)),IFERROR(INDEX($N$5:$N571,MATCH($V572,$U$5:$U571,0)),"")))</f>
        <v/>
      </c>
      <c r="O572" s="256"/>
      <c r="P572" s="250"/>
      <c r="Q572" s="55">
        <v>0</v>
      </c>
      <c r="R572" s="48" t="b">
        <f>IF(COUNTBLANK($V572),FALSE,OR(IFERROR(MATCH(INDEX(Activos!$C$6:$C$1015,MATCH($V572,Activos!$U$6:$U$1015,0)),$AH$22:$AH$25,0),FALSE),IFERROR(MATCH(INDEX($E$5:$E571,MATCH($V572,$V$5:$V571,0)),$AH$22:$AH$25,0),FALSE)))</f>
        <v>0</v>
      </c>
      <c r="S572" s="48" t="b">
        <f>OR(IFERROR(MATCH($V572,Activos!$U$6:$U$1015,0),FALSE),IFERROR(MATCH($V572,$V$5:$V571,0),FALSE))</f>
        <v>1</v>
      </c>
      <c r="T572" s="48" t="str">
        <f t="shared" si="31"/>
        <v/>
      </c>
      <c r="U572" s="48" t="str">
        <f>IF(AND(ISERROR(MATCH($V572,Activos!$U$6:$U$1015,0)),ISERROR(MATCH($V572,$U$5:$U571,0))),$V572,"")</f>
        <v/>
      </c>
      <c r="V572" s="48" t="str">
        <f t="shared" si="32"/>
        <v/>
      </c>
      <c r="W572" s="48" t="b">
        <f>IF(OR(COUNTBLANK($E572),COUNTBLANK($V572)),FALSE,IF(ISERROR(MATCH($V572,Activos!$U$6:$U$1015,0)),FALSE,IF(ISERROR(MATCH(INDEX(Activos!$C$6:$C$1015,MATCH($V572,Activos!$U$6:$U$1015,0)),$AH$22:$AH$25,0)),ISERROR(MATCH($E572,$AH$26:$AH$31,0)),ISERROR(MATCH($E572,$AH$22:$AH$25,0)))))</f>
        <v>0</v>
      </c>
      <c r="X572" s="48" t="b">
        <f>IF(OR(COUNTBLANK($E572),COUNTBLANK($V572)),FALSE,IF(ISERROR(MATCH($V572,V$5:$V571,0)),FALSE,IF(ISERROR(MATCH(INDEX($E$6:$E$1015,MATCH($V572,$V$6:$V$1015,0)),$AH$22:$AH$25,0)),ISERROR(MATCH($E572,$AH$26:$AH$31,0)),ISERROR(MATCH($E572,$AH$22:$AH$25,0)))))</f>
        <v>0</v>
      </c>
      <c r="Y572" s="48" t="b">
        <f t="shared" si="33"/>
        <v>0</v>
      </c>
    </row>
    <row r="573" spans="2:25" ht="15.95" customHeight="1" x14ac:dyDescent="0.2">
      <c r="B573" s="255"/>
      <c r="C573" s="53"/>
      <c r="D573" s="86"/>
      <c r="E573" s="42" t="str">
        <f>IF(COUNTBLANK($V573),"",IF($U573&lt;&gt;"","Ingresar Categoria!",IFERROR(INDEX(Activos!$C$6:$C$1015,MATCH($V573,Activos!$U$6:$U$1015,0)),IFERROR(INDEX($E$5:$E572,MATCH($V573,$U$5:$U572,0)),""))))</f>
        <v/>
      </c>
      <c r="F573" s="52"/>
      <c r="G573" s="51"/>
      <c r="H573" s="44"/>
      <c r="I573" s="53"/>
      <c r="J573" s="46"/>
      <c r="K573" s="46"/>
      <c r="L573" s="54"/>
      <c r="M573" s="54"/>
      <c r="N573" s="306" t="str">
        <f>IF(COUNTBLANK($V573),"",IFERROR(INDEX(Activos!$E$6:$E$1015,MATCH($V573,Activos!$U$6:$U$1015,0)),IFERROR(INDEX($N$5:$N572,MATCH($V573,$U$5:$U572,0)),"")))</f>
        <v/>
      </c>
      <c r="O573" s="256"/>
      <c r="P573" s="250"/>
      <c r="Q573" s="55">
        <v>0</v>
      </c>
      <c r="R573" s="48" t="b">
        <f>IF(COUNTBLANK($V573),FALSE,OR(IFERROR(MATCH(INDEX(Activos!$C$6:$C$1015,MATCH($V573,Activos!$U$6:$U$1015,0)),$AH$22:$AH$25,0),FALSE),IFERROR(MATCH(INDEX($E$5:$E572,MATCH($V573,$V$5:$V572,0)),$AH$22:$AH$25,0),FALSE)))</f>
        <v>0</v>
      </c>
      <c r="S573" s="48" t="b">
        <f>OR(IFERROR(MATCH($V573,Activos!$U$6:$U$1015,0),FALSE),IFERROR(MATCH($V573,$V$5:$V572,0),FALSE))</f>
        <v>1</v>
      </c>
      <c r="T573" s="48" t="str">
        <f t="shared" si="31"/>
        <v/>
      </c>
      <c r="U573" s="48" t="str">
        <f>IF(AND(ISERROR(MATCH($V573,Activos!$U$6:$U$1015,0)),ISERROR(MATCH($V573,$U$5:$U572,0))),$V573,"")</f>
        <v/>
      </c>
      <c r="V573" s="48" t="str">
        <f t="shared" si="32"/>
        <v/>
      </c>
      <c r="W573" s="48" t="b">
        <f>IF(OR(COUNTBLANK($E573),COUNTBLANK($V573)),FALSE,IF(ISERROR(MATCH($V573,Activos!$U$6:$U$1015,0)),FALSE,IF(ISERROR(MATCH(INDEX(Activos!$C$6:$C$1015,MATCH($V573,Activos!$U$6:$U$1015,0)),$AH$22:$AH$25,0)),ISERROR(MATCH($E573,$AH$26:$AH$31,0)),ISERROR(MATCH($E573,$AH$22:$AH$25,0)))))</f>
        <v>0</v>
      </c>
      <c r="X573" s="48" t="b">
        <f>IF(OR(COUNTBLANK($E573),COUNTBLANK($V573)),FALSE,IF(ISERROR(MATCH($V573,V$5:$V572,0)),FALSE,IF(ISERROR(MATCH(INDEX($E$6:$E$1015,MATCH($V573,$V$6:$V$1015,0)),$AH$22:$AH$25,0)),ISERROR(MATCH($E573,$AH$26:$AH$31,0)),ISERROR(MATCH($E573,$AH$22:$AH$25,0)))))</f>
        <v>0</v>
      </c>
      <c r="Y573" s="48" t="b">
        <f t="shared" si="33"/>
        <v>0</v>
      </c>
    </row>
    <row r="574" spans="2:25" ht="15.95" customHeight="1" x14ac:dyDescent="0.2">
      <c r="B574" s="255"/>
      <c r="C574" s="53"/>
      <c r="D574" s="86"/>
      <c r="E574" s="42" t="str">
        <f>IF(COUNTBLANK($V574),"",IF($U574&lt;&gt;"","Ingresar Categoria!",IFERROR(INDEX(Activos!$C$6:$C$1015,MATCH($V574,Activos!$U$6:$U$1015,0)),IFERROR(INDEX($E$5:$E573,MATCH($V574,$U$5:$U573,0)),""))))</f>
        <v/>
      </c>
      <c r="F574" s="52"/>
      <c r="G574" s="51"/>
      <c r="H574" s="44"/>
      <c r="I574" s="53"/>
      <c r="J574" s="46"/>
      <c r="K574" s="46"/>
      <c r="L574" s="54"/>
      <c r="M574" s="54"/>
      <c r="N574" s="306" t="str">
        <f>IF(COUNTBLANK($V574),"",IFERROR(INDEX(Activos!$E$6:$E$1015,MATCH($V574,Activos!$U$6:$U$1015,0)),IFERROR(INDEX($N$5:$N573,MATCH($V574,$U$5:$U573,0)),"")))</f>
        <v/>
      </c>
      <c r="O574" s="256"/>
      <c r="P574" s="250"/>
      <c r="Q574" s="55">
        <v>0</v>
      </c>
      <c r="R574" s="48" t="b">
        <f>IF(COUNTBLANK($V574),FALSE,OR(IFERROR(MATCH(INDEX(Activos!$C$6:$C$1015,MATCH($V574,Activos!$U$6:$U$1015,0)),$AH$22:$AH$25,0),FALSE),IFERROR(MATCH(INDEX($E$5:$E573,MATCH($V574,$V$5:$V573,0)),$AH$22:$AH$25,0),FALSE)))</f>
        <v>0</v>
      </c>
      <c r="S574" s="48" t="b">
        <f>OR(IFERROR(MATCH($V574,Activos!$U$6:$U$1015,0),FALSE),IFERROR(MATCH($V574,$V$5:$V573,0),FALSE))</f>
        <v>1</v>
      </c>
      <c r="T574" s="48" t="str">
        <f t="shared" si="31"/>
        <v/>
      </c>
      <c r="U574" s="48" t="str">
        <f>IF(AND(ISERROR(MATCH($V574,Activos!$U$6:$U$1015,0)),ISERROR(MATCH($V574,$U$5:$U573,0))),$V574,"")</f>
        <v/>
      </c>
      <c r="V574" s="48" t="str">
        <f t="shared" si="32"/>
        <v/>
      </c>
      <c r="W574" s="48" t="b">
        <f>IF(OR(COUNTBLANK($E574),COUNTBLANK($V574)),FALSE,IF(ISERROR(MATCH($V574,Activos!$U$6:$U$1015,0)),FALSE,IF(ISERROR(MATCH(INDEX(Activos!$C$6:$C$1015,MATCH($V574,Activos!$U$6:$U$1015,0)),$AH$22:$AH$25,0)),ISERROR(MATCH($E574,$AH$26:$AH$31,0)),ISERROR(MATCH($E574,$AH$22:$AH$25,0)))))</f>
        <v>0</v>
      </c>
      <c r="X574" s="48" t="b">
        <f>IF(OR(COUNTBLANK($E574),COUNTBLANK($V574)),FALSE,IF(ISERROR(MATCH($V574,V$5:$V573,0)),FALSE,IF(ISERROR(MATCH(INDEX($E$6:$E$1015,MATCH($V574,$V$6:$V$1015,0)),$AH$22:$AH$25,0)),ISERROR(MATCH($E574,$AH$26:$AH$31,0)),ISERROR(MATCH($E574,$AH$22:$AH$25,0)))))</f>
        <v>0</v>
      </c>
      <c r="Y574" s="48" t="b">
        <f t="shared" si="33"/>
        <v>0</v>
      </c>
    </row>
    <row r="575" spans="2:25" ht="15.95" customHeight="1" x14ac:dyDescent="0.2">
      <c r="B575" s="255"/>
      <c r="C575" s="53"/>
      <c r="D575" s="86"/>
      <c r="E575" s="42" t="str">
        <f>IF(COUNTBLANK($V575),"",IF($U575&lt;&gt;"","Ingresar Categoria!",IFERROR(INDEX(Activos!$C$6:$C$1015,MATCH($V575,Activos!$U$6:$U$1015,0)),IFERROR(INDEX($E$5:$E574,MATCH($V575,$U$5:$U574,0)),""))))</f>
        <v/>
      </c>
      <c r="F575" s="52"/>
      <c r="G575" s="51"/>
      <c r="H575" s="44"/>
      <c r="I575" s="53"/>
      <c r="J575" s="46"/>
      <c r="K575" s="46"/>
      <c r="L575" s="54"/>
      <c r="M575" s="54"/>
      <c r="N575" s="306" t="str">
        <f>IF(COUNTBLANK($V575),"",IFERROR(INDEX(Activos!$E$6:$E$1015,MATCH($V575,Activos!$U$6:$U$1015,0)),IFERROR(INDEX($N$5:$N574,MATCH($V575,$U$5:$U574,0)),"")))</f>
        <v/>
      </c>
      <c r="O575" s="256"/>
      <c r="P575" s="250"/>
      <c r="Q575" s="55">
        <v>0</v>
      </c>
      <c r="R575" s="48" t="b">
        <f>IF(COUNTBLANK($V575),FALSE,OR(IFERROR(MATCH(INDEX(Activos!$C$6:$C$1015,MATCH($V575,Activos!$U$6:$U$1015,0)),$AH$22:$AH$25,0),FALSE),IFERROR(MATCH(INDEX($E$5:$E574,MATCH($V575,$V$5:$V574,0)),$AH$22:$AH$25,0),FALSE)))</f>
        <v>0</v>
      </c>
      <c r="S575" s="48" t="b">
        <f>OR(IFERROR(MATCH($V575,Activos!$U$6:$U$1015,0),FALSE),IFERROR(MATCH($V575,$V$5:$V574,0),FALSE))</f>
        <v>1</v>
      </c>
      <c r="T575" s="48" t="str">
        <f t="shared" si="31"/>
        <v/>
      </c>
      <c r="U575" s="48" t="str">
        <f>IF(AND(ISERROR(MATCH($V575,Activos!$U$6:$U$1015,0)),ISERROR(MATCH($V575,$U$5:$U574,0))),$V575,"")</f>
        <v/>
      </c>
      <c r="V575" s="48" t="str">
        <f t="shared" si="32"/>
        <v/>
      </c>
      <c r="W575" s="48" t="b">
        <f>IF(OR(COUNTBLANK($E575),COUNTBLANK($V575)),FALSE,IF(ISERROR(MATCH($V575,Activos!$U$6:$U$1015,0)),FALSE,IF(ISERROR(MATCH(INDEX(Activos!$C$6:$C$1015,MATCH($V575,Activos!$U$6:$U$1015,0)),$AH$22:$AH$25,0)),ISERROR(MATCH($E575,$AH$26:$AH$31,0)),ISERROR(MATCH($E575,$AH$22:$AH$25,0)))))</f>
        <v>0</v>
      </c>
      <c r="X575" s="48" t="b">
        <f>IF(OR(COUNTBLANK($E575),COUNTBLANK($V575)),FALSE,IF(ISERROR(MATCH($V575,V$5:$V574,0)),FALSE,IF(ISERROR(MATCH(INDEX($E$6:$E$1015,MATCH($V575,$V$6:$V$1015,0)),$AH$22:$AH$25,0)),ISERROR(MATCH($E575,$AH$26:$AH$31,0)),ISERROR(MATCH($E575,$AH$22:$AH$25,0)))))</f>
        <v>0</v>
      </c>
      <c r="Y575" s="48" t="b">
        <f t="shared" si="33"/>
        <v>0</v>
      </c>
    </row>
    <row r="576" spans="2:25" ht="15.95" customHeight="1" x14ac:dyDescent="0.2">
      <c r="B576" s="255"/>
      <c r="C576" s="53"/>
      <c r="D576" s="86"/>
      <c r="E576" s="42" t="str">
        <f>IF(COUNTBLANK($V576),"",IF($U576&lt;&gt;"","Ingresar Categoria!",IFERROR(INDEX(Activos!$C$6:$C$1015,MATCH($V576,Activos!$U$6:$U$1015,0)),IFERROR(INDEX($E$5:$E575,MATCH($V576,$U$5:$U575,0)),""))))</f>
        <v/>
      </c>
      <c r="F576" s="52"/>
      <c r="G576" s="51"/>
      <c r="H576" s="44"/>
      <c r="I576" s="53"/>
      <c r="J576" s="46"/>
      <c r="K576" s="46"/>
      <c r="L576" s="54"/>
      <c r="M576" s="54"/>
      <c r="N576" s="306" t="str">
        <f>IF(COUNTBLANK($V576),"",IFERROR(INDEX(Activos!$E$6:$E$1015,MATCH($V576,Activos!$U$6:$U$1015,0)),IFERROR(INDEX($N$5:$N575,MATCH($V576,$U$5:$U575,0)),"")))</f>
        <v/>
      </c>
      <c r="O576" s="256"/>
      <c r="P576" s="250"/>
      <c r="Q576" s="55">
        <v>0</v>
      </c>
      <c r="R576" s="48" t="b">
        <f>IF(COUNTBLANK($V576),FALSE,OR(IFERROR(MATCH(INDEX(Activos!$C$6:$C$1015,MATCH($V576,Activos!$U$6:$U$1015,0)),$AH$22:$AH$25,0),FALSE),IFERROR(MATCH(INDEX($E$5:$E575,MATCH($V576,$V$5:$V575,0)),$AH$22:$AH$25,0),FALSE)))</f>
        <v>0</v>
      </c>
      <c r="S576" s="48" t="b">
        <f>OR(IFERROR(MATCH($V576,Activos!$U$6:$U$1015,0),FALSE),IFERROR(MATCH($V576,$V$5:$V575,0),FALSE))</f>
        <v>1</v>
      </c>
      <c r="T576" s="48" t="str">
        <f t="shared" si="31"/>
        <v/>
      </c>
      <c r="U576" s="48" t="str">
        <f>IF(AND(ISERROR(MATCH($V576,Activos!$U$6:$U$1015,0)),ISERROR(MATCH($V576,$U$5:$U575,0))),$V576,"")</f>
        <v/>
      </c>
      <c r="V576" s="48" t="str">
        <f t="shared" si="32"/>
        <v/>
      </c>
      <c r="W576" s="48" t="b">
        <f>IF(OR(COUNTBLANK($E576),COUNTBLANK($V576)),FALSE,IF(ISERROR(MATCH($V576,Activos!$U$6:$U$1015,0)),FALSE,IF(ISERROR(MATCH(INDEX(Activos!$C$6:$C$1015,MATCH($V576,Activos!$U$6:$U$1015,0)),$AH$22:$AH$25,0)),ISERROR(MATCH($E576,$AH$26:$AH$31,0)),ISERROR(MATCH($E576,$AH$22:$AH$25,0)))))</f>
        <v>0</v>
      </c>
      <c r="X576" s="48" t="b">
        <f>IF(OR(COUNTBLANK($E576),COUNTBLANK($V576)),FALSE,IF(ISERROR(MATCH($V576,V$5:$V575,0)),FALSE,IF(ISERROR(MATCH(INDEX($E$6:$E$1015,MATCH($V576,$V$6:$V$1015,0)),$AH$22:$AH$25,0)),ISERROR(MATCH($E576,$AH$26:$AH$31,0)),ISERROR(MATCH($E576,$AH$22:$AH$25,0)))))</f>
        <v>0</v>
      </c>
      <c r="Y576" s="48" t="b">
        <f t="shared" si="33"/>
        <v>0</v>
      </c>
    </row>
    <row r="577" spans="2:25" ht="15.95" customHeight="1" x14ac:dyDescent="0.2">
      <c r="B577" s="255"/>
      <c r="C577" s="53"/>
      <c r="D577" s="86"/>
      <c r="E577" s="42" t="str">
        <f>IF(COUNTBLANK($V577),"",IF($U577&lt;&gt;"","Ingresar Categoria!",IFERROR(INDEX(Activos!$C$6:$C$1015,MATCH($V577,Activos!$U$6:$U$1015,0)),IFERROR(INDEX($E$5:$E576,MATCH($V577,$U$5:$U576,0)),""))))</f>
        <v/>
      </c>
      <c r="F577" s="52"/>
      <c r="G577" s="51"/>
      <c r="H577" s="44"/>
      <c r="I577" s="53"/>
      <c r="J577" s="46"/>
      <c r="K577" s="46"/>
      <c r="L577" s="54"/>
      <c r="M577" s="54"/>
      <c r="N577" s="306" t="str">
        <f>IF(COUNTBLANK($V577),"",IFERROR(INDEX(Activos!$E$6:$E$1015,MATCH($V577,Activos!$U$6:$U$1015,0)),IFERROR(INDEX($N$5:$N576,MATCH($V577,$U$5:$U576,0)),"")))</f>
        <v/>
      </c>
      <c r="O577" s="256"/>
      <c r="P577" s="250"/>
      <c r="Q577" s="55">
        <v>0</v>
      </c>
      <c r="R577" s="48" t="b">
        <f>IF(COUNTBLANK($V577),FALSE,OR(IFERROR(MATCH(INDEX(Activos!$C$6:$C$1015,MATCH($V577,Activos!$U$6:$U$1015,0)),$AH$22:$AH$25,0),FALSE),IFERROR(MATCH(INDEX($E$5:$E576,MATCH($V577,$V$5:$V576,0)),$AH$22:$AH$25,0),FALSE)))</f>
        <v>0</v>
      </c>
      <c r="S577" s="48" t="b">
        <f>OR(IFERROR(MATCH($V577,Activos!$U$6:$U$1015,0),FALSE),IFERROR(MATCH($V577,$V$5:$V576,0),FALSE))</f>
        <v>1</v>
      </c>
      <c r="T577" s="48" t="str">
        <f t="shared" si="31"/>
        <v/>
      </c>
      <c r="U577" s="48" t="str">
        <f>IF(AND(ISERROR(MATCH($V577,Activos!$U$6:$U$1015,0)),ISERROR(MATCH($V577,$U$5:$U576,0))),$V577,"")</f>
        <v/>
      </c>
      <c r="V577" s="48" t="str">
        <f t="shared" si="32"/>
        <v/>
      </c>
      <c r="W577" s="48" t="b">
        <f>IF(OR(COUNTBLANK($E577),COUNTBLANK($V577)),FALSE,IF(ISERROR(MATCH($V577,Activos!$U$6:$U$1015,0)),FALSE,IF(ISERROR(MATCH(INDEX(Activos!$C$6:$C$1015,MATCH($V577,Activos!$U$6:$U$1015,0)),$AH$22:$AH$25,0)),ISERROR(MATCH($E577,$AH$26:$AH$31,0)),ISERROR(MATCH($E577,$AH$22:$AH$25,0)))))</f>
        <v>0</v>
      </c>
      <c r="X577" s="48" t="b">
        <f>IF(OR(COUNTBLANK($E577),COUNTBLANK($V577)),FALSE,IF(ISERROR(MATCH($V577,V$5:$V576,0)),FALSE,IF(ISERROR(MATCH(INDEX($E$6:$E$1015,MATCH($V577,$V$6:$V$1015,0)),$AH$22:$AH$25,0)),ISERROR(MATCH($E577,$AH$26:$AH$31,0)),ISERROR(MATCH($E577,$AH$22:$AH$25,0)))))</f>
        <v>0</v>
      </c>
      <c r="Y577" s="48" t="b">
        <f t="shared" si="33"/>
        <v>0</v>
      </c>
    </row>
    <row r="578" spans="2:25" ht="15.95" customHeight="1" x14ac:dyDescent="0.2">
      <c r="B578" s="255"/>
      <c r="C578" s="53"/>
      <c r="D578" s="86"/>
      <c r="E578" s="42" t="str">
        <f>IF(COUNTBLANK($V578),"",IF($U578&lt;&gt;"","Ingresar Categoria!",IFERROR(INDEX(Activos!$C$6:$C$1015,MATCH($V578,Activos!$U$6:$U$1015,0)),IFERROR(INDEX($E$5:$E577,MATCH($V578,$U$5:$U577,0)),""))))</f>
        <v/>
      </c>
      <c r="F578" s="52"/>
      <c r="G578" s="51"/>
      <c r="H578" s="44"/>
      <c r="I578" s="53"/>
      <c r="J578" s="46"/>
      <c r="K578" s="46"/>
      <c r="L578" s="54"/>
      <c r="M578" s="54"/>
      <c r="N578" s="306" t="str">
        <f>IF(COUNTBLANK($V578),"",IFERROR(INDEX(Activos!$E$6:$E$1015,MATCH($V578,Activos!$U$6:$U$1015,0)),IFERROR(INDEX($N$5:$N577,MATCH($V578,$U$5:$U577,0)),"")))</f>
        <v/>
      </c>
      <c r="O578" s="256"/>
      <c r="P578" s="250"/>
      <c r="Q578" s="55">
        <v>0</v>
      </c>
      <c r="R578" s="48" t="b">
        <f>IF(COUNTBLANK($V578),FALSE,OR(IFERROR(MATCH(INDEX(Activos!$C$6:$C$1015,MATCH($V578,Activos!$U$6:$U$1015,0)),$AH$22:$AH$25,0),FALSE),IFERROR(MATCH(INDEX($E$5:$E577,MATCH($V578,$V$5:$V577,0)),$AH$22:$AH$25,0),FALSE)))</f>
        <v>0</v>
      </c>
      <c r="S578" s="48" t="b">
        <f>OR(IFERROR(MATCH($V578,Activos!$U$6:$U$1015,0),FALSE),IFERROR(MATCH($V578,$V$5:$V577,0),FALSE))</f>
        <v>1</v>
      </c>
      <c r="T578" s="48" t="str">
        <f t="shared" si="31"/>
        <v/>
      </c>
      <c r="U578" s="48" t="str">
        <f>IF(AND(ISERROR(MATCH($V578,Activos!$U$6:$U$1015,0)),ISERROR(MATCH($V578,$U$5:$U577,0))),$V578,"")</f>
        <v/>
      </c>
      <c r="V578" s="48" t="str">
        <f t="shared" si="32"/>
        <v/>
      </c>
      <c r="W578" s="48" t="b">
        <f>IF(OR(COUNTBLANK($E578),COUNTBLANK($V578)),FALSE,IF(ISERROR(MATCH($V578,Activos!$U$6:$U$1015,0)),FALSE,IF(ISERROR(MATCH(INDEX(Activos!$C$6:$C$1015,MATCH($V578,Activos!$U$6:$U$1015,0)),$AH$22:$AH$25,0)),ISERROR(MATCH($E578,$AH$26:$AH$31,0)),ISERROR(MATCH($E578,$AH$22:$AH$25,0)))))</f>
        <v>0</v>
      </c>
      <c r="X578" s="48" t="b">
        <f>IF(OR(COUNTBLANK($E578),COUNTBLANK($V578)),FALSE,IF(ISERROR(MATCH($V578,V$5:$V577,0)),FALSE,IF(ISERROR(MATCH(INDEX($E$6:$E$1015,MATCH($V578,$V$6:$V$1015,0)),$AH$22:$AH$25,0)),ISERROR(MATCH($E578,$AH$26:$AH$31,0)),ISERROR(MATCH($E578,$AH$22:$AH$25,0)))))</f>
        <v>0</v>
      </c>
      <c r="Y578" s="48" t="b">
        <f t="shared" si="33"/>
        <v>0</v>
      </c>
    </row>
    <row r="579" spans="2:25" ht="15.95" customHeight="1" x14ac:dyDescent="0.2">
      <c r="B579" s="255"/>
      <c r="C579" s="53"/>
      <c r="D579" s="86"/>
      <c r="E579" s="42" t="str">
        <f>IF(COUNTBLANK($V579),"",IF($U579&lt;&gt;"","Ingresar Categoria!",IFERROR(INDEX(Activos!$C$6:$C$1015,MATCH($V579,Activos!$U$6:$U$1015,0)),IFERROR(INDEX($E$5:$E578,MATCH($V579,$U$5:$U578,0)),""))))</f>
        <v/>
      </c>
      <c r="F579" s="52"/>
      <c r="G579" s="51"/>
      <c r="H579" s="44"/>
      <c r="I579" s="53"/>
      <c r="J579" s="46"/>
      <c r="K579" s="46"/>
      <c r="L579" s="54"/>
      <c r="M579" s="54"/>
      <c r="N579" s="306" t="str">
        <f>IF(COUNTBLANK($V579),"",IFERROR(INDEX(Activos!$E$6:$E$1015,MATCH($V579,Activos!$U$6:$U$1015,0)),IFERROR(INDEX($N$5:$N578,MATCH($V579,$U$5:$U578,0)),"")))</f>
        <v/>
      </c>
      <c r="O579" s="256"/>
      <c r="P579" s="250"/>
      <c r="Q579" s="55">
        <v>0</v>
      </c>
      <c r="R579" s="48" t="b">
        <f>IF(COUNTBLANK($V579),FALSE,OR(IFERROR(MATCH(INDEX(Activos!$C$6:$C$1015,MATCH($V579,Activos!$U$6:$U$1015,0)),$AH$22:$AH$25,0),FALSE),IFERROR(MATCH(INDEX($E$5:$E578,MATCH($V579,$V$5:$V578,0)),$AH$22:$AH$25,0),FALSE)))</f>
        <v>0</v>
      </c>
      <c r="S579" s="48" t="b">
        <f>OR(IFERROR(MATCH($V579,Activos!$U$6:$U$1015,0),FALSE),IFERROR(MATCH($V579,$V$5:$V578,0),FALSE))</f>
        <v>1</v>
      </c>
      <c r="T579" s="48" t="str">
        <f t="shared" si="31"/>
        <v/>
      </c>
      <c r="U579" s="48" t="str">
        <f>IF(AND(ISERROR(MATCH($V579,Activos!$U$6:$U$1015,0)),ISERROR(MATCH($V579,$U$5:$U578,0))),$V579,"")</f>
        <v/>
      </c>
      <c r="V579" s="48" t="str">
        <f t="shared" si="32"/>
        <v/>
      </c>
      <c r="W579" s="48" t="b">
        <f>IF(OR(COUNTBLANK($E579),COUNTBLANK($V579)),FALSE,IF(ISERROR(MATCH($V579,Activos!$U$6:$U$1015,0)),FALSE,IF(ISERROR(MATCH(INDEX(Activos!$C$6:$C$1015,MATCH($V579,Activos!$U$6:$U$1015,0)),$AH$22:$AH$25,0)),ISERROR(MATCH($E579,$AH$26:$AH$31,0)),ISERROR(MATCH($E579,$AH$22:$AH$25,0)))))</f>
        <v>0</v>
      </c>
      <c r="X579" s="48" t="b">
        <f>IF(OR(COUNTBLANK($E579),COUNTBLANK($V579)),FALSE,IF(ISERROR(MATCH($V579,V$5:$V578,0)),FALSE,IF(ISERROR(MATCH(INDEX($E$6:$E$1015,MATCH($V579,$V$6:$V$1015,0)),$AH$22:$AH$25,0)),ISERROR(MATCH($E579,$AH$26:$AH$31,0)),ISERROR(MATCH($E579,$AH$22:$AH$25,0)))))</f>
        <v>0</v>
      </c>
      <c r="Y579" s="48" t="b">
        <f t="shared" si="33"/>
        <v>0</v>
      </c>
    </row>
    <row r="580" spans="2:25" ht="15.95" customHeight="1" x14ac:dyDescent="0.2">
      <c r="B580" s="255"/>
      <c r="C580" s="53"/>
      <c r="D580" s="86"/>
      <c r="E580" s="42" t="str">
        <f>IF(COUNTBLANK($V580),"",IF($U580&lt;&gt;"","Ingresar Categoria!",IFERROR(INDEX(Activos!$C$6:$C$1015,MATCH($V580,Activos!$U$6:$U$1015,0)),IFERROR(INDEX($E$5:$E579,MATCH($V580,$U$5:$U579,0)),""))))</f>
        <v/>
      </c>
      <c r="F580" s="52"/>
      <c r="G580" s="51"/>
      <c r="H580" s="44"/>
      <c r="I580" s="53"/>
      <c r="J580" s="46"/>
      <c r="K580" s="46"/>
      <c r="L580" s="54"/>
      <c r="M580" s="54"/>
      <c r="N580" s="306" t="str">
        <f>IF(COUNTBLANK($V580),"",IFERROR(INDEX(Activos!$E$6:$E$1015,MATCH($V580,Activos!$U$6:$U$1015,0)),IFERROR(INDEX($N$5:$N579,MATCH($V580,$U$5:$U579,0)),"")))</f>
        <v/>
      </c>
      <c r="O580" s="256"/>
      <c r="P580" s="250"/>
      <c r="Q580" s="55">
        <v>0</v>
      </c>
      <c r="R580" s="48" t="b">
        <f>IF(COUNTBLANK($V580),FALSE,OR(IFERROR(MATCH(INDEX(Activos!$C$6:$C$1015,MATCH($V580,Activos!$U$6:$U$1015,0)),$AH$22:$AH$25,0),FALSE),IFERROR(MATCH(INDEX($E$5:$E579,MATCH($V580,$V$5:$V579,0)),$AH$22:$AH$25,0),FALSE)))</f>
        <v>0</v>
      </c>
      <c r="S580" s="48" t="b">
        <f>OR(IFERROR(MATCH($V580,Activos!$U$6:$U$1015,0),FALSE),IFERROR(MATCH($V580,$V$5:$V579,0),FALSE))</f>
        <v>1</v>
      </c>
      <c r="T580" s="48" t="str">
        <f t="shared" si="31"/>
        <v/>
      </c>
      <c r="U580" s="48" t="str">
        <f>IF(AND(ISERROR(MATCH($V580,Activos!$U$6:$U$1015,0)),ISERROR(MATCH($V580,$U$5:$U579,0))),$V580,"")</f>
        <v/>
      </c>
      <c r="V580" s="48" t="str">
        <f t="shared" si="32"/>
        <v/>
      </c>
      <c r="W580" s="48" t="b">
        <f>IF(OR(COUNTBLANK($E580),COUNTBLANK($V580)),FALSE,IF(ISERROR(MATCH($V580,Activos!$U$6:$U$1015,0)),FALSE,IF(ISERROR(MATCH(INDEX(Activos!$C$6:$C$1015,MATCH($V580,Activos!$U$6:$U$1015,0)),$AH$22:$AH$25,0)),ISERROR(MATCH($E580,$AH$26:$AH$31,0)),ISERROR(MATCH($E580,$AH$22:$AH$25,0)))))</f>
        <v>0</v>
      </c>
      <c r="X580" s="48" t="b">
        <f>IF(OR(COUNTBLANK($E580),COUNTBLANK($V580)),FALSE,IF(ISERROR(MATCH($V580,V$5:$V579,0)),FALSE,IF(ISERROR(MATCH(INDEX($E$6:$E$1015,MATCH($V580,$V$6:$V$1015,0)),$AH$22:$AH$25,0)),ISERROR(MATCH($E580,$AH$26:$AH$31,0)),ISERROR(MATCH($E580,$AH$22:$AH$25,0)))))</f>
        <v>0</v>
      </c>
      <c r="Y580" s="48" t="b">
        <f t="shared" si="33"/>
        <v>0</v>
      </c>
    </row>
    <row r="581" spans="2:25" ht="15.95" customHeight="1" x14ac:dyDescent="0.2">
      <c r="B581" s="255"/>
      <c r="C581" s="53"/>
      <c r="D581" s="86"/>
      <c r="E581" s="42" t="str">
        <f>IF(COUNTBLANK($V581),"",IF($U581&lt;&gt;"","Ingresar Categoria!",IFERROR(INDEX(Activos!$C$6:$C$1015,MATCH($V581,Activos!$U$6:$U$1015,0)),IFERROR(INDEX($E$5:$E580,MATCH($V581,$U$5:$U580,0)),""))))</f>
        <v/>
      </c>
      <c r="F581" s="52"/>
      <c r="G581" s="51"/>
      <c r="H581" s="44"/>
      <c r="I581" s="53"/>
      <c r="J581" s="46"/>
      <c r="K581" s="46"/>
      <c r="L581" s="54"/>
      <c r="M581" s="54"/>
      <c r="N581" s="306" t="str">
        <f>IF(COUNTBLANK($V581),"",IFERROR(INDEX(Activos!$E$6:$E$1015,MATCH($V581,Activos!$U$6:$U$1015,0)),IFERROR(INDEX($N$5:$N580,MATCH($V581,$U$5:$U580,0)),"")))</f>
        <v/>
      </c>
      <c r="O581" s="256"/>
      <c r="P581" s="250"/>
      <c r="Q581" s="55">
        <v>0</v>
      </c>
      <c r="R581" s="48" t="b">
        <f>IF(COUNTBLANK($V581),FALSE,OR(IFERROR(MATCH(INDEX(Activos!$C$6:$C$1015,MATCH($V581,Activos!$U$6:$U$1015,0)),$AH$22:$AH$25,0),FALSE),IFERROR(MATCH(INDEX($E$5:$E580,MATCH($V581,$V$5:$V580,0)),$AH$22:$AH$25,0),FALSE)))</f>
        <v>0</v>
      </c>
      <c r="S581" s="48" t="b">
        <f>OR(IFERROR(MATCH($V581,Activos!$U$6:$U$1015,0),FALSE),IFERROR(MATCH($V581,$V$5:$V580,0),FALSE))</f>
        <v>1</v>
      </c>
      <c r="T581" s="48" t="str">
        <f t="shared" si="31"/>
        <v/>
      </c>
      <c r="U581" s="48" t="str">
        <f>IF(AND(ISERROR(MATCH($V581,Activos!$U$6:$U$1015,0)),ISERROR(MATCH($V581,$U$5:$U580,0))),$V581,"")</f>
        <v/>
      </c>
      <c r="V581" s="48" t="str">
        <f t="shared" si="32"/>
        <v/>
      </c>
      <c r="W581" s="48" t="b">
        <f>IF(OR(COUNTBLANK($E581),COUNTBLANK($V581)),FALSE,IF(ISERROR(MATCH($V581,Activos!$U$6:$U$1015,0)),FALSE,IF(ISERROR(MATCH(INDEX(Activos!$C$6:$C$1015,MATCH($V581,Activos!$U$6:$U$1015,0)),$AH$22:$AH$25,0)),ISERROR(MATCH($E581,$AH$26:$AH$31,0)),ISERROR(MATCH($E581,$AH$22:$AH$25,0)))))</f>
        <v>0</v>
      </c>
      <c r="X581" s="48" t="b">
        <f>IF(OR(COUNTBLANK($E581),COUNTBLANK($V581)),FALSE,IF(ISERROR(MATCH($V581,V$5:$V580,0)),FALSE,IF(ISERROR(MATCH(INDEX($E$6:$E$1015,MATCH($V581,$V$6:$V$1015,0)),$AH$22:$AH$25,0)),ISERROR(MATCH($E581,$AH$26:$AH$31,0)),ISERROR(MATCH($E581,$AH$22:$AH$25,0)))))</f>
        <v>0</v>
      </c>
      <c r="Y581" s="48" t="b">
        <f t="shared" si="33"/>
        <v>0</v>
      </c>
    </row>
    <row r="582" spans="2:25" ht="15.95" customHeight="1" x14ac:dyDescent="0.2">
      <c r="B582" s="257"/>
      <c r="C582" s="53"/>
      <c r="D582" s="86"/>
      <c r="E582" s="42" t="str">
        <f>IF(COUNTBLANK($V582),"",IF($U582&lt;&gt;"","Ingresar Categoria!",IFERROR(INDEX(Activos!$C$6:$C$1015,MATCH($V582,Activos!$U$6:$U$1015,0)),IFERROR(INDEX($E$5:$E581,MATCH($V582,$U$5:$U581,0)),""))))</f>
        <v/>
      </c>
      <c r="F582" s="52"/>
      <c r="G582" s="51"/>
      <c r="H582" s="44"/>
      <c r="I582" s="53"/>
      <c r="J582" s="46"/>
      <c r="K582" s="46"/>
      <c r="L582" s="54"/>
      <c r="M582" s="54"/>
      <c r="N582" s="306" t="str">
        <f>IF(COUNTBLANK($V582),"",IFERROR(INDEX(Activos!$E$6:$E$1015,MATCH($V582,Activos!$U$6:$U$1015,0)),IFERROR(INDEX($N$5:$N581,MATCH($V582,$U$5:$U581,0)),"")))</f>
        <v/>
      </c>
      <c r="O582" s="256"/>
      <c r="P582" s="250"/>
      <c r="Q582" s="55">
        <v>0</v>
      </c>
      <c r="R582" s="48" t="b">
        <f>IF(COUNTBLANK($V582),FALSE,OR(IFERROR(MATCH(INDEX(Activos!$C$6:$C$1015,MATCH($V582,Activos!$U$6:$U$1015,0)),$AH$22:$AH$25,0),FALSE),IFERROR(MATCH(INDEX($E$5:$E581,MATCH($V582,$V$5:$V581,0)),$AH$22:$AH$25,0),FALSE)))</f>
        <v>0</v>
      </c>
      <c r="S582" s="48" t="b">
        <f>OR(IFERROR(MATCH($V582,Activos!$U$6:$U$1015,0),FALSE),IFERROR(MATCH($V582,$V$5:$V581,0),FALSE))</f>
        <v>1</v>
      </c>
      <c r="T582" s="48" t="str">
        <f t="shared" ref="T582:T645" si="34">IF(COUNTIFS($V$6:$V$1015,$V582)&gt;1,$V582,"")</f>
        <v/>
      </c>
      <c r="U582" s="48" t="str">
        <f>IF(AND(ISERROR(MATCH($V582,Activos!$U$6:$U$1015,0)),ISERROR(MATCH($V582,$U$5:$U581,0))),$V582,"")</f>
        <v/>
      </c>
      <c r="V582" s="48" t="str">
        <f t="shared" si="32"/>
        <v/>
      </c>
      <c r="W582" s="48" t="b">
        <f>IF(OR(COUNTBLANK($E582),COUNTBLANK($V582)),FALSE,IF(ISERROR(MATCH($V582,Activos!$U$6:$U$1015,0)),FALSE,IF(ISERROR(MATCH(INDEX(Activos!$C$6:$C$1015,MATCH($V582,Activos!$U$6:$U$1015,0)),$AH$22:$AH$25,0)),ISERROR(MATCH($E582,$AH$26:$AH$31,0)),ISERROR(MATCH($E582,$AH$22:$AH$25,0)))))</f>
        <v>0</v>
      </c>
      <c r="X582" s="48" t="b">
        <f>IF(OR(COUNTBLANK($E582),COUNTBLANK($V582)),FALSE,IF(ISERROR(MATCH($V582,V$5:$V581,0)),FALSE,IF(ISERROR(MATCH(INDEX($E$6:$E$1015,MATCH($V582,$V$6:$V$1015,0)),$AH$22:$AH$25,0)),ISERROR(MATCH($E582,$AH$26:$AH$31,0)),ISERROR(MATCH($E582,$AH$22:$AH$25,0)))))</f>
        <v>0</v>
      </c>
      <c r="Y582" s="48" t="b">
        <f t="shared" si="33"/>
        <v>0</v>
      </c>
    </row>
    <row r="583" spans="2:25" ht="15.95" customHeight="1" x14ac:dyDescent="0.2">
      <c r="B583" s="257"/>
      <c r="C583" s="53"/>
      <c r="D583" s="86"/>
      <c r="E583" s="42" t="str">
        <f>IF(COUNTBLANK($V583),"",IF($U583&lt;&gt;"","Ingresar Categoria!",IFERROR(INDEX(Activos!$C$6:$C$1015,MATCH($V583,Activos!$U$6:$U$1015,0)),IFERROR(INDEX($E$5:$E582,MATCH($V583,$U$5:$U582,0)),""))))</f>
        <v/>
      </c>
      <c r="F583" s="52"/>
      <c r="G583" s="51"/>
      <c r="H583" s="44"/>
      <c r="I583" s="53"/>
      <c r="J583" s="46"/>
      <c r="K583" s="46"/>
      <c r="L583" s="54"/>
      <c r="M583" s="54"/>
      <c r="N583" s="306" t="str">
        <f>IF(COUNTBLANK($V583),"",IFERROR(INDEX(Activos!$E$6:$E$1015,MATCH($V583,Activos!$U$6:$U$1015,0)),IFERROR(INDEX($N$5:$N582,MATCH($V583,$U$5:$U582,0)),"")))</f>
        <v/>
      </c>
      <c r="O583" s="256"/>
      <c r="P583" s="250"/>
      <c r="Q583" s="55">
        <v>0</v>
      </c>
      <c r="R583" s="48" t="b">
        <f>IF(COUNTBLANK($V583),FALSE,OR(IFERROR(MATCH(INDEX(Activos!$C$6:$C$1015,MATCH($V583,Activos!$U$6:$U$1015,0)),$AH$22:$AH$25,0),FALSE),IFERROR(MATCH(INDEX($E$5:$E582,MATCH($V583,$V$5:$V582,0)),$AH$22:$AH$25,0),FALSE)))</f>
        <v>0</v>
      </c>
      <c r="S583" s="48" t="b">
        <f>OR(IFERROR(MATCH($V583,Activos!$U$6:$U$1015,0),FALSE),IFERROR(MATCH($V583,$V$5:$V582,0),FALSE))</f>
        <v>1</v>
      </c>
      <c r="T583" s="48" t="str">
        <f t="shared" si="34"/>
        <v/>
      </c>
      <c r="U583" s="48" t="str">
        <f>IF(AND(ISERROR(MATCH($V583,Activos!$U$6:$U$1015,0)),ISERROR(MATCH($V583,$U$5:$U582,0))),$V583,"")</f>
        <v/>
      </c>
      <c r="V583" s="48" t="str">
        <f t="shared" ref="V583:V646" si="35">TEXT(TRIM(CLEAN($F583)),"??????")</f>
        <v/>
      </c>
      <c r="W583" s="48" t="b">
        <f>IF(OR(COUNTBLANK($E583),COUNTBLANK($V583)),FALSE,IF(ISERROR(MATCH($V583,Activos!$U$6:$U$1015,0)),FALSE,IF(ISERROR(MATCH(INDEX(Activos!$C$6:$C$1015,MATCH($V583,Activos!$U$6:$U$1015,0)),$AH$22:$AH$25,0)),ISERROR(MATCH($E583,$AH$26:$AH$31,0)),ISERROR(MATCH($E583,$AH$22:$AH$25,0)))))</f>
        <v>0</v>
      </c>
      <c r="X583" s="48" t="b">
        <f>IF(OR(COUNTBLANK($E583),COUNTBLANK($V583)),FALSE,IF(ISERROR(MATCH($V583,V$5:$V582,0)),FALSE,IF(ISERROR(MATCH(INDEX($E$6:$E$1015,MATCH($V583,$V$6:$V$1015,0)),$AH$22:$AH$25,0)),ISERROR(MATCH($E583,$AH$26:$AH$31,0)),ISERROR(MATCH($E583,$AH$22:$AH$25,0)))))</f>
        <v>0</v>
      </c>
      <c r="Y583" s="48" t="b">
        <f t="shared" ref="Y583:Y646" si="36">AND(ISTEXT($J583)+ISTEXT($K583)&gt;0,COUNTBLANK($J583:$K583)&lt;2)</f>
        <v>0</v>
      </c>
    </row>
    <row r="584" spans="2:25" ht="15.95" customHeight="1" x14ac:dyDescent="0.2">
      <c r="B584" s="257"/>
      <c r="C584" s="53"/>
      <c r="D584" s="86"/>
      <c r="E584" s="42" t="str">
        <f>IF(COUNTBLANK($V584),"",IF($U584&lt;&gt;"","Ingresar Categoria!",IFERROR(INDEX(Activos!$C$6:$C$1015,MATCH($V584,Activos!$U$6:$U$1015,0)),IFERROR(INDEX($E$5:$E583,MATCH($V584,$U$5:$U583,0)),""))))</f>
        <v/>
      </c>
      <c r="F584" s="52"/>
      <c r="G584" s="51"/>
      <c r="H584" s="44"/>
      <c r="I584" s="53"/>
      <c r="J584" s="46"/>
      <c r="K584" s="46"/>
      <c r="L584" s="54"/>
      <c r="M584" s="54"/>
      <c r="N584" s="306" t="str">
        <f>IF(COUNTBLANK($V584),"",IFERROR(INDEX(Activos!$E$6:$E$1015,MATCH($V584,Activos!$U$6:$U$1015,0)),IFERROR(INDEX($N$5:$N583,MATCH($V584,$U$5:$U583,0)),"")))</f>
        <v/>
      </c>
      <c r="O584" s="256"/>
      <c r="P584" s="250"/>
      <c r="Q584" s="55">
        <v>0</v>
      </c>
      <c r="R584" s="48" t="b">
        <f>IF(COUNTBLANK($V584),FALSE,OR(IFERROR(MATCH(INDEX(Activos!$C$6:$C$1015,MATCH($V584,Activos!$U$6:$U$1015,0)),$AH$22:$AH$25,0),FALSE),IFERROR(MATCH(INDEX($E$5:$E583,MATCH($V584,$V$5:$V583,0)),$AH$22:$AH$25,0),FALSE)))</f>
        <v>0</v>
      </c>
      <c r="S584" s="48" t="b">
        <f>OR(IFERROR(MATCH($V584,Activos!$U$6:$U$1015,0),FALSE),IFERROR(MATCH($V584,$V$5:$V583,0),FALSE))</f>
        <v>1</v>
      </c>
      <c r="T584" s="48" t="str">
        <f t="shared" si="34"/>
        <v/>
      </c>
      <c r="U584" s="48" t="str">
        <f>IF(AND(ISERROR(MATCH($V584,Activos!$U$6:$U$1015,0)),ISERROR(MATCH($V584,$U$5:$U583,0))),$V584,"")</f>
        <v/>
      </c>
      <c r="V584" s="48" t="str">
        <f t="shared" si="35"/>
        <v/>
      </c>
      <c r="W584" s="48" t="b">
        <f>IF(OR(COUNTBLANK($E584),COUNTBLANK($V584)),FALSE,IF(ISERROR(MATCH($V584,Activos!$U$6:$U$1015,0)),FALSE,IF(ISERROR(MATCH(INDEX(Activos!$C$6:$C$1015,MATCH($V584,Activos!$U$6:$U$1015,0)),$AH$22:$AH$25,0)),ISERROR(MATCH($E584,$AH$26:$AH$31,0)),ISERROR(MATCH($E584,$AH$22:$AH$25,0)))))</f>
        <v>0</v>
      </c>
      <c r="X584" s="48" t="b">
        <f>IF(OR(COUNTBLANK($E584),COUNTBLANK($V584)),FALSE,IF(ISERROR(MATCH($V584,V$5:$V583,0)),FALSE,IF(ISERROR(MATCH(INDEX($E$6:$E$1015,MATCH($V584,$V$6:$V$1015,0)),$AH$22:$AH$25,0)),ISERROR(MATCH($E584,$AH$26:$AH$31,0)),ISERROR(MATCH($E584,$AH$22:$AH$25,0)))))</f>
        <v>0</v>
      </c>
      <c r="Y584" s="48" t="b">
        <f t="shared" si="36"/>
        <v>0</v>
      </c>
    </row>
    <row r="585" spans="2:25" ht="15.95" customHeight="1" x14ac:dyDescent="0.2">
      <c r="B585" s="257"/>
      <c r="C585" s="53"/>
      <c r="D585" s="86"/>
      <c r="E585" s="42" t="str">
        <f>IF(COUNTBLANK($V585),"",IF($U585&lt;&gt;"","Ingresar Categoria!",IFERROR(INDEX(Activos!$C$6:$C$1015,MATCH($V585,Activos!$U$6:$U$1015,0)),IFERROR(INDEX($E$5:$E584,MATCH($V585,$U$5:$U584,0)),""))))</f>
        <v/>
      </c>
      <c r="F585" s="52"/>
      <c r="G585" s="51"/>
      <c r="H585" s="44"/>
      <c r="I585" s="53"/>
      <c r="J585" s="46"/>
      <c r="K585" s="46"/>
      <c r="L585" s="54"/>
      <c r="M585" s="54"/>
      <c r="N585" s="306" t="str">
        <f>IF(COUNTBLANK($V585),"",IFERROR(INDEX(Activos!$E$6:$E$1015,MATCH($V585,Activos!$U$6:$U$1015,0)),IFERROR(INDEX($N$5:$N584,MATCH($V585,$U$5:$U584,0)),"")))</f>
        <v/>
      </c>
      <c r="O585" s="256"/>
      <c r="P585" s="250"/>
      <c r="Q585" s="55">
        <v>0</v>
      </c>
      <c r="R585" s="48" t="b">
        <f>IF(COUNTBLANK($V585),FALSE,OR(IFERROR(MATCH(INDEX(Activos!$C$6:$C$1015,MATCH($V585,Activos!$U$6:$U$1015,0)),$AH$22:$AH$25,0),FALSE),IFERROR(MATCH(INDEX($E$5:$E584,MATCH($V585,$V$5:$V584,0)),$AH$22:$AH$25,0),FALSE)))</f>
        <v>0</v>
      </c>
      <c r="S585" s="48" t="b">
        <f>OR(IFERROR(MATCH($V585,Activos!$U$6:$U$1015,0),FALSE),IFERROR(MATCH($V585,$V$5:$V584,0),FALSE))</f>
        <v>1</v>
      </c>
      <c r="T585" s="48" t="str">
        <f t="shared" si="34"/>
        <v/>
      </c>
      <c r="U585" s="48" t="str">
        <f>IF(AND(ISERROR(MATCH($V585,Activos!$U$6:$U$1015,0)),ISERROR(MATCH($V585,$U$5:$U584,0))),$V585,"")</f>
        <v/>
      </c>
      <c r="V585" s="48" t="str">
        <f t="shared" si="35"/>
        <v/>
      </c>
      <c r="W585" s="48" t="b">
        <f>IF(OR(COUNTBLANK($E585),COUNTBLANK($V585)),FALSE,IF(ISERROR(MATCH($V585,Activos!$U$6:$U$1015,0)),FALSE,IF(ISERROR(MATCH(INDEX(Activos!$C$6:$C$1015,MATCH($V585,Activos!$U$6:$U$1015,0)),$AH$22:$AH$25,0)),ISERROR(MATCH($E585,$AH$26:$AH$31,0)),ISERROR(MATCH($E585,$AH$22:$AH$25,0)))))</f>
        <v>0</v>
      </c>
      <c r="X585" s="48" t="b">
        <f>IF(OR(COUNTBLANK($E585),COUNTBLANK($V585)),FALSE,IF(ISERROR(MATCH($V585,V$5:$V584,0)),FALSE,IF(ISERROR(MATCH(INDEX($E$6:$E$1015,MATCH($V585,$V$6:$V$1015,0)),$AH$22:$AH$25,0)),ISERROR(MATCH($E585,$AH$26:$AH$31,0)),ISERROR(MATCH($E585,$AH$22:$AH$25,0)))))</f>
        <v>0</v>
      </c>
      <c r="Y585" s="48" t="b">
        <f t="shared" si="36"/>
        <v>0</v>
      </c>
    </row>
    <row r="586" spans="2:25" ht="15.95" customHeight="1" x14ac:dyDescent="0.2">
      <c r="B586" s="257"/>
      <c r="C586" s="53"/>
      <c r="D586" s="86"/>
      <c r="E586" s="42" t="str">
        <f>IF(COUNTBLANK($V586),"",IF($U586&lt;&gt;"","Ingresar Categoria!",IFERROR(INDEX(Activos!$C$6:$C$1015,MATCH($V586,Activos!$U$6:$U$1015,0)),IFERROR(INDEX($E$5:$E585,MATCH($V586,$U$5:$U585,0)),""))))</f>
        <v/>
      </c>
      <c r="F586" s="52"/>
      <c r="G586" s="51"/>
      <c r="H586" s="44"/>
      <c r="I586" s="53"/>
      <c r="J586" s="46"/>
      <c r="K586" s="46"/>
      <c r="L586" s="54"/>
      <c r="M586" s="54"/>
      <c r="N586" s="306" t="str">
        <f>IF(COUNTBLANK($V586),"",IFERROR(INDEX(Activos!$E$6:$E$1015,MATCH($V586,Activos!$U$6:$U$1015,0)),IFERROR(INDEX($N$5:$N585,MATCH($V586,$U$5:$U585,0)),"")))</f>
        <v/>
      </c>
      <c r="O586" s="256"/>
      <c r="P586" s="250"/>
      <c r="Q586" s="55">
        <v>0</v>
      </c>
      <c r="R586" s="48" t="b">
        <f>IF(COUNTBLANK($V586),FALSE,OR(IFERROR(MATCH(INDEX(Activos!$C$6:$C$1015,MATCH($V586,Activos!$U$6:$U$1015,0)),$AH$22:$AH$25,0),FALSE),IFERROR(MATCH(INDEX($E$5:$E585,MATCH($V586,$V$5:$V585,0)),$AH$22:$AH$25,0),FALSE)))</f>
        <v>0</v>
      </c>
      <c r="S586" s="48" t="b">
        <f>OR(IFERROR(MATCH($V586,Activos!$U$6:$U$1015,0),FALSE),IFERROR(MATCH($V586,$V$5:$V585,0),FALSE))</f>
        <v>1</v>
      </c>
      <c r="T586" s="48" t="str">
        <f t="shared" si="34"/>
        <v/>
      </c>
      <c r="U586" s="48" t="str">
        <f>IF(AND(ISERROR(MATCH($V586,Activos!$U$6:$U$1015,0)),ISERROR(MATCH($V586,$U$5:$U585,0))),$V586,"")</f>
        <v/>
      </c>
      <c r="V586" s="48" t="str">
        <f t="shared" si="35"/>
        <v/>
      </c>
      <c r="W586" s="48" t="b">
        <f>IF(OR(COUNTBLANK($E586),COUNTBLANK($V586)),FALSE,IF(ISERROR(MATCH($V586,Activos!$U$6:$U$1015,0)),FALSE,IF(ISERROR(MATCH(INDEX(Activos!$C$6:$C$1015,MATCH($V586,Activos!$U$6:$U$1015,0)),$AH$22:$AH$25,0)),ISERROR(MATCH($E586,$AH$26:$AH$31,0)),ISERROR(MATCH($E586,$AH$22:$AH$25,0)))))</f>
        <v>0</v>
      </c>
      <c r="X586" s="48" t="b">
        <f>IF(OR(COUNTBLANK($E586),COUNTBLANK($V586)),FALSE,IF(ISERROR(MATCH($V586,V$5:$V585,0)),FALSE,IF(ISERROR(MATCH(INDEX($E$6:$E$1015,MATCH($V586,$V$6:$V$1015,0)),$AH$22:$AH$25,0)),ISERROR(MATCH($E586,$AH$26:$AH$31,0)),ISERROR(MATCH($E586,$AH$22:$AH$25,0)))))</f>
        <v>0</v>
      </c>
      <c r="Y586" s="48" t="b">
        <f t="shared" si="36"/>
        <v>0</v>
      </c>
    </row>
    <row r="587" spans="2:25" ht="15.95" customHeight="1" x14ac:dyDescent="0.2">
      <c r="B587" s="257"/>
      <c r="C587" s="53"/>
      <c r="D587" s="86"/>
      <c r="E587" s="42" t="str">
        <f>IF(COUNTBLANK($V587),"",IF($U587&lt;&gt;"","Ingresar Categoria!",IFERROR(INDEX(Activos!$C$6:$C$1015,MATCH($V587,Activos!$U$6:$U$1015,0)),IFERROR(INDEX($E$5:$E586,MATCH($V587,$U$5:$U586,0)),""))))</f>
        <v/>
      </c>
      <c r="F587" s="52"/>
      <c r="G587" s="51"/>
      <c r="H587" s="44"/>
      <c r="I587" s="53"/>
      <c r="J587" s="46"/>
      <c r="K587" s="46"/>
      <c r="L587" s="54"/>
      <c r="M587" s="54"/>
      <c r="N587" s="306" t="str">
        <f>IF(COUNTBLANK($V587),"",IFERROR(INDEX(Activos!$E$6:$E$1015,MATCH($V587,Activos!$U$6:$U$1015,0)),IFERROR(INDEX($N$5:$N586,MATCH($V587,$U$5:$U586,0)),"")))</f>
        <v/>
      </c>
      <c r="O587" s="256"/>
      <c r="P587" s="250"/>
      <c r="Q587" s="55">
        <v>0</v>
      </c>
      <c r="R587" s="48" t="b">
        <f>IF(COUNTBLANK($V587),FALSE,OR(IFERROR(MATCH(INDEX(Activos!$C$6:$C$1015,MATCH($V587,Activos!$U$6:$U$1015,0)),$AH$22:$AH$25,0),FALSE),IFERROR(MATCH(INDEX($E$5:$E586,MATCH($V587,$V$5:$V586,0)),$AH$22:$AH$25,0),FALSE)))</f>
        <v>0</v>
      </c>
      <c r="S587" s="48" t="b">
        <f>OR(IFERROR(MATCH($V587,Activos!$U$6:$U$1015,0),FALSE),IFERROR(MATCH($V587,$V$5:$V586,0),FALSE))</f>
        <v>1</v>
      </c>
      <c r="T587" s="48" t="str">
        <f t="shared" si="34"/>
        <v/>
      </c>
      <c r="U587" s="48" t="str">
        <f>IF(AND(ISERROR(MATCH($V587,Activos!$U$6:$U$1015,0)),ISERROR(MATCH($V587,$U$5:$U586,0))),$V587,"")</f>
        <v/>
      </c>
      <c r="V587" s="48" t="str">
        <f t="shared" si="35"/>
        <v/>
      </c>
      <c r="W587" s="48" t="b">
        <f>IF(OR(COUNTBLANK($E587),COUNTBLANK($V587)),FALSE,IF(ISERROR(MATCH($V587,Activos!$U$6:$U$1015,0)),FALSE,IF(ISERROR(MATCH(INDEX(Activos!$C$6:$C$1015,MATCH($V587,Activos!$U$6:$U$1015,0)),$AH$22:$AH$25,0)),ISERROR(MATCH($E587,$AH$26:$AH$31,0)),ISERROR(MATCH($E587,$AH$22:$AH$25,0)))))</f>
        <v>0</v>
      </c>
      <c r="X587" s="48" t="b">
        <f>IF(OR(COUNTBLANK($E587),COUNTBLANK($V587)),FALSE,IF(ISERROR(MATCH($V587,V$5:$V586,0)),FALSE,IF(ISERROR(MATCH(INDEX($E$6:$E$1015,MATCH($V587,$V$6:$V$1015,0)),$AH$22:$AH$25,0)),ISERROR(MATCH($E587,$AH$26:$AH$31,0)),ISERROR(MATCH($E587,$AH$22:$AH$25,0)))))</f>
        <v>0</v>
      </c>
      <c r="Y587" s="48" t="b">
        <f t="shared" si="36"/>
        <v>0</v>
      </c>
    </row>
    <row r="588" spans="2:25" ht="15.95" customHeight="1" x14ac:dyDescent="0.2">
      <c r="B588" s="257"/>
      <c r="C588" s="53"/>
      <c r="D588" s="86"/>
      <c r="E588" s="42" t="str">
        <f>IF(COUNTBLANK($V588),"",IF($U588&lt;&gt;"","Ingresar Categoria!",IFERROR(INDEX(Activos!$C$6:$C$1015,MATCH($V588,Activos!$U$6:$U$1015,0)),IFERROR(INDEX($E$5:$E587,MATCH($V588,$U$5:$U587,0)),""))))</f>
        <v/>
      </c>
      <c r="F588" s="52"/>
      <c r="G588" s="51"/>
      <c r="H588" s="44"/>
      <c r="I588" s="53"/>
      <c r="J588" s="46"/>
      <c r="K588" s="46"/>
      <c r="L588" s="54"/>
      <c r="M588" s="54"/>
      <c r="N588" s="306" t="str">
        <f>IF(COUNTBLANK($V588),"",IFERROR(INDEX(Activos!$E$6:$E$1015,MATCH($V588,Activos!$U$6:$U$1015,0)),IFERROR(INDEX($N$5:$N587,MATCH($V588,$U$5:$U587,0)),"")))</f>
        <v/>
      </c>
      <c r="O588" s="256"/>
      <c r="P588" s="250"/>
      <c r="Q588" s="55">
        <v>0</v>
      </c>
      <c r="R588" s="48" t="b">
        <f>IF(COUNTBLANK($V588),FALSE,OR(IFERROR(MATCH(INDEX(Activos!$C$6:$C$1015,MATCH($V588,Activos!$U$6:$U$1015,0)),$AH$22:$AH$25,0),FALSE),IFERROR(MATCH(INDEX($E$5:$E587,MATCH($V588,$V$5:$V587,0)),$AH$22:$AH$25,0),FALSE)))</f>
        <v>0</v>
      </c>
      <c r="S588" s="48" t="b">
        <f>OR(IFERROR(MATCH($V588,Activos!$U$6:$U$1015,0),FALSE),IFERROR(MATCH($V588,$V$5:$V587,0),FALSE))</f>
        <v>1</v>
      </c>
      <c r="T588" s="48" t="str">
        <f t="shared" si="34"/>
        <v/>
      </c>
      <c r="U588" s="48" t="str">
        <f>IF(AND(ISERROR(MATCH($V588,Activos!$U$6:$U$1015,0)),ISERROR(MATCH($V588,$U$5:$U587,0))),$V588,"")</f>
        <v/>
      </c>
      <c r="V588" s="48" t="str">
        <f t="shared" si="35"/>
        <v/>
      </c>
      <c r="W588" s="48" t="b">
        <f>IF(OR(COUNTBLANK($E588),COUNTBLANK($V588)),FALSE,IF(ISERROR(MATCH($V588,Activos!$U$6:$U$1015,0)),FALSE,IF(ISERROR(MATCH(INDEX(Activos!$C$6:$C$1015,MATCH($V588,Activos!$U$6:$U$1015,0)),$AH$22:$AH$25,0)),ISERROR(MATCH($E588,$AH$26:$AH$31,0)),ISERROR(MATCH($E588,$AH$22:$AH$25,0)))))</f>
        <v>0</v>
      </c>
      <c r="X588" s="48" t="b">
        <f>IF(OR(COUNTBLANK($E588),COUNTBLANK($V588)),FALSE,IF(ISERROR(MATCH($V588,V$5:$V587,0)),FALSE,IF(ISERROR(MATCH(INDEX($E$6:$E$1015,MATCH($V588,$V$6:$V$1015,0)),$AH$22:$AH$25,0)),ISERROR(MATCH($E588,$AH$26:$AH$31,0)),ISERROR(MATCH($E588,$AH$22:$AH$25,0)))))</f>
        <v>0</v>
      </c>
      <c r="Y588" s="48" t="b">
        <f t="shared" si="36"/>
        <v>0</v>
      </c>
    </row>
    <row r="589" spans="2:25" ht="15.95" customHeight="1" x14ac:dyDescent="0.2">
      <c r="B589" s="257"/>
      <c r="C589" s="53"/>
      <c r="D589" s="86"/>
      <c r="E589" s="42" t="str">
        <f>IF(COUNTBLANK($V589),"",IF($U589&lt;&gt;"","Ingresar Categoria!",IFERROR(INDEX(Activos!$C$6:$C$1015,MATCH($V589,Activos!$U$6:$U$1015,0)),IFERROR(INDEX($E$5:$E588,MATCH($V589,$U$5:$U588,0)),""))))</f>
        <v/>
      </c>
      <c r="F589" s="52"/>
      <c r="G589" s="51"/>
      <c r="H589" s="44"/>
      <c r="I589" s="53"/>
      <c r="J589" s="46"/>
      <c r="K589" s="46"/>
      <c r="L589" s="54"/>
      <c r="M589" s="54"/>
      <c r="N589" s="306" t="str">
        <f>IF(COUNTBLANK($V589),"",IFERROR(INDEX(Activos!$E$6:$E$1015,MATCH($V589,Activos!$U$6:$U$1015,0)),IFERROR(INDEX($N$5:$N588,MATCH($V589,$U$5:$U588,0)),"")))</f>
        <v/>
      </c>
      <c r="O589" s="256"/>
      <c r="P589" s="250"/>
      <c r="Q589" s="55">
        <v>0</v>
      </c>
      <c r="R589" s="48" t="b">
        <f>IF(COUNTBLANK($V589),FALSE,OR(IFERROR(MATCH(INDEX(Activos!$C$6:$C$1015,MATCH($V589,Activos!$U$6:$U$1015,0)),$AH$22:$AH$25,0),FALSE),IFERROR(MATCH(INDEX($E$5:$E588,MATCH($V589,$V$5:$V588,0)),$AH$22:$AH$25,0),FALSE)))</f>
        <v>0</v>
      </c>
      <c r="S589" s="48" t="b">
        <f>OR(IFERROR(MATCH($V589,Activos!$U$6:$U$1015,0),FALSE),IFERROR(MATCH($V589,$V$5:$V588,0),FALSE))</f>
        <v>1</v>
      </c>
      <c r="T589" s="48" t="str">
        <f t="shared" si="34"/>
        <v/>
      </c>
      <c r="U589" s="48" t="str">
        <f>IF(AND(ISERROR(MATCH($V589,Activos!$U$6:$U$1015,0)),ISERROR(MATCH($V589,$U$5:$U588,0))),$V589,"")</f>
        <v/>
      </c>
      <c r="V589" s="48" t="str">
        <f t="shared" si="35"/>
        <v/>
      </c>
      <c r="W589" s="48" t="b">
        <f>IF(OR(COUNTBLANK($E589),COUNTBLANK($V589)),FALSE,IF(ISERROR(MATCH($V589,Activos!$U$6:$U$1015,0)),FALSE,IF(ISERROR(MATCH(INDEX(Activos!$C$6:$C$1015,MATCH($V589,Activos!$U$6:$U$1015,0)),$AH$22:$AH$25,0)),ISERROR(MATCH($E589,$AH$26:$AH$31,0)),ISERROR(MATCH($E589,$AH$22:$AH$25,0)))))</f>
        <v>0</v>
      </c>
      <c r="X589" s="48" t="b">
        <f>IF(OR(COUNTBLANK($E589),COUNTBLANK($V589)),FALSE,IF(ISERROR(MATCH($V589,V$5:$V588,0)),FALSE,IF(ISERROR(MATCH(INDEX($E$6:$E$1015,MATCH($V589,$V$6:$V$1015,0)),$AH$22:$AH$25,0)),ISERROR(MATCH($E589,$AH$26:$AH$31,0)),ISERROR(MATCH($E589,$AH$22:$AH$25,0)))))</f>
        <v>0</v>
      </c>
      <c r="Y589" s="48" t="b">
        <f t="shared" si="36"/>
        <v>0</v>
      </c>
    </row>
    <row r="590" spans="2:25" ht="15.95" customHeight="1" x14ac:dyDescent="0.2">
      <c r="B590" s="257"/>
      <c r="C590" s="53"/>
      <c r="D590" s="86"/>
      <c r="E590" s="42" t="str">
        <f>IF(COUNTBLANK($V590),"",IF($U590&lt;&gt;"","Ingresar Categoria!",IFERROR(INDEX(Activos!$C$6:$C$1015,MATCH($V590,Activos!$U$6:$U$1015,0)),IFERROR(INDEX($E$5:$E589,MATCH($V590,$U$5:$U589,0)),""))))</f>
        <v/>
      </c>
      <c r="F590" s="52"/>
      <c r="G590" s="51"/>
      <c r="H590" s="44"/>
      <c r="I590" s="53"/>
      <c r="J590" s="46"/>
      <c r="K590" s="46"/>
      <c r="L590" s="54"/>
      <c r="M590" s="54"/>
      <c r="N590" s="306" t="str">
        <f>IF(COUNTBLANK($V590),"",IFERROR(INDEX(Activos!$E$6:$E$1015,MATCH($V590,Activos!$U$6:$U$1015,0)),IFERROR(INDEX($N$5:$N589,MATCH($V590,$U$5:$U589,0)),"")))</f>
        <v/>
      </c>
      <c r="O590" s="256"/>
      <c r="P590" s="250"/>
      <c r="Q590" s="55">
        <v>0</v>
      </c>
      <c r="R590" s="48" t="b">
        <f>IF(COUNTBLANK($V590),FALSE,OR(IFERROR(MATCH(INDEX(Activos!$C$6:$C$1015,MATCH($V590,Activos!$U$6:$U$1015,0)),$AH$22:$AH$25,0),FALSE),IFERROR(MATCH(INDEX($E$5:$E589,MATCH($V590,$V$5:$V589,0)),$AH$22:$AH$25,0),FALSE)))</f>
        <v>0</v>
      </c>
      <c r="S590" s="48" t="b">
        <f>OR(IFERROR(MATCH($V590,Activos!$U$6:$U$1015,0),FALSE),IFERROR(MATCH($V590,$V$5:$V589,0),FALSE))</f>
        <v>1</v>
      </c>
      <c r="T590" s="48" t="str">
        <f t="shared" si="34"/>
        <v/>
      </c>
      <c r="U590" s="48" t="str">
        <f>IF(AND(ISERROR(MATCH($V590,Activos!$U$6:$U$1015,0)),ISERROR(MATCH($V590,$U$5:$U589,0))),$V590,"")</f>
        <v/>
      </c>
      <c r="V590" s="48" t="str">
        <f t="shared" si="35"/>
        <v/>
      </c>
      <c r="W590" s="48" t="b">
        <f>IF(OR(COUNTBLANK($E590),COUNTBLANK($V590)),FALSE,IF(ISERROR(MATCH($V590,Activos!$U$6:$U$1015,0)),FALSE,IF(ISERROR(MATCH(INDEX(Activos!$C$6:$C$1015,MATCH($V590,Activos!$U$6:$U$1015,0)),$AH$22:$AH$25,0)),ISERROR(MATCH($E590,$AH$26:$AH$31,0)),ISERROR(MATCH($E590,$AH$22:$AH$25,0)))))</f>
        <v>0</v>
      </c>
      <c r="X590" s="48" t="b">
        <f>IF(OR(COUNTBLANK($E590),COUNTBLANK($V590)),FALSE,IF(ISERROR(MATCH($V590,V$5:$V589,0)),FALSE,IF(ISERROR(MATCH(INDEX($E$6:$E$1015,MATCH($V590,$V$6:$V$1015,0)),$AH$22:$AH$25,0)),ISERROR(MATCH($E590,$AH$26:$AH$31,0)),ISERROR(MATCH($E590,$AH$22:$AH$25,0)))))</f>
        <v>0</v>
      </c>
      <c r="Y590" s="48" t="b">
        <f t="shared" si="36"/>
        <v>0</v>
      </c>
    </row>
    <row r="591" spans="2:25" ht="15.95" customHeight="1" x14ac:dyDescent="0.2">
      <c r="B591" s="257"/>
      <c r="C591" s="53"/>
      <c r="D591" s="86"/>
      <c r="E591" s="42" t="str">
        <f>IF(COUNTBLANK($V591),"",IF($U591&lt;&gt;"","Ingresar Categoria!",IFERROR(INDEX(Activos!$C$6:$C$1015,MATCH($V591,Activos!$U$6:$U$1015,0)),IFERROR(INDEX($E$5:$E590,MATCH($V591,$U$5:$U590,0)),""))))</f>
        <v/>
      </c>
      <c r="F591" s="52"/>
      <c r="G591" s="51"/>
      <c r="H591" s="44"/>
      <c r="I591" s="53"/>
      <c r="J591" s="46"/>
      <c r="K591" s="46"/>
      <c r="L591" s="54"/>
      <c r="M591" s="54"/>
      <c r="N591" s="306" t="str">
        <f>IF(COUNTBLANK($V591),"",IFERROR(INDEX(Activos!$E$6:$E$1015,MATCH($V591,Activos!$U$6:$U$1015,0)),IFERROR(INDEX($N$5:$N590,MATCH($V591,$U$5:$U590,0)),"")))</f>
        <v/>
      </c>
      <c r="O591" s="256"/>
      <c r="P591" s="250"/>
      <c r="Q591" s="55">
        <v>0</v>
      </c>
      <c r="R591" s="48" t="b">
        <f>IF(COUNTBLANK($V591),FALSE,OR(IFERROR(MATCH(INDEX(Activos!$C$6:$C$1015,MATCH($V591,Activos!$U$6:$U$1015,0)),$AH$22:$AH$25,0),FALSE),IFERROR(MATCH(INDEX($E$5:$E590,MATCH($V591,$V$5:$V590,0)),$AH$22:$AH$25,0),FALSE)))</f>
        <v>0</v>
      </c>
      <c r="S591" s="48" t="b">
        <f>OR(IFERROR(MATCH($V591,Activos!$U$6:$U$1015,0),FALSE),IFERROR(MATCH($V591,$V$5:$V590,0),FALSE))</f>
        <v>1</v>
      </c>
      <c r="T591" s="48" t="str">
        <f t="shared" si="34"/>
        <v/>
      </c>
      <c r="U591" s="48" t="str">
        <f>IF(AND(ISERROR(MATCH($V591,Activos!$U$6:$U$1015,0)),ISERROR(MATCH($V591,$U$5:$U590,0))),$V591,"")</f>
        <v/>
      </c>
      <c r="V591" s="48" t="str">
        <f t="shared" si="35"/>
        <v/>
      </c>
      <c r="W591" s="48" t="b">
        <f>IF(OR(COUNTBLANK($E591),COUNTBLANK($V591)),FALSE,IF(ISERROR(MATCH($V591,Activos!$U$6:$U$1015,0)),FALSE,IF(ISERROR(MATCH(INDEX(Activos!$C$6:$C$1015,MATCH($V591,Activos!$U$6:$U$1015,0)),$AH$22:$AH$25,0)),ISERROR(MATCH($E591,$AH$26:$AH$31,0)),ISERROR(MATCH($E591,$AH$22:$AH$25,0)))))</f>
        <v>0</v>
      </c>
      <c r="X591" s="48" t="b">
        <f>IF(OR(COUNTBLANK($E591),COUNTBLANK($V591)),FALSE,IF(ISERROR(MATCH($V591,V$5:$V590,0)),FALSE,IF(ISERROR(MATCH(INDEX($E$6:$E$1015,MATCH($V591,$V$6:$V$1015,0)),$AH$22:$AH$25,0)),ISERROR(MATCH($E591,$AH$26:$AH$31,0)),ISERROR(MATCH($E591,$AH$22:$AH$25,0)))))</f>
        <v>0</v>
      </c>
      <c r="Y591" s="48" t="b">
        <f t="shared" si="36"/>
        <v>0</v>
      </c>
    </row>
    <row r="592" spans="2:25" ht="15.95" customHeight="1" x14ac:dyDescent="0.2">
      <c r="B592" s="257"/>
      <c r="C592" s="53"/>
      <c r="D592" s="86"/>
      <c r="E592" s="42" t="str">
        <f>IF(COUNTBLANK($V592),"",IF($U592&lt;&gt;"","Ingresar Categoria!",IFERROR(INDEX(Activos!$C$6:$C$1015,MATCH($V592,Activos!$U$6:$U$1015,0)),IFERROR(INDEX($E$5:$E591,MATCH($V592,$U$5:$U591,0)),""))))</f>
        <v/>
      </c>
      <c r="F592" s="52"/>
      <c r="G592" s="51"/>
      <c r="H592" s="44"/>
      <c r="I592" s="53"/>
      <c r="J592" s="46"/>
      <c r="K592" s="46"/>
      <c r="L592" s="54"/>
      <c r="M592" s="54"/>
      <c r="N592" s="306" t="str">
        <f>IF(COUNTBLANK($V592),"",IFERROR(INDEX(Activos!$E$6:$E$1015,MATCH($V592,Activos!$U$6:$U$1015,0)),IFERROR(INDEX($N$5:$N591,MATCH($V592,$U$5:$U591,0)),"")))</f>
        <v/>
      </c>
      <c r="O592" s="256"/>
      <c r="P592" s="250"/>
      <c r="Q592" s="55">
        <v>0</v>
      </c>
      <c r="R592" s="48" t="b">
        <f>IF(COUNTBLANK($V592),FALSE,OR(IFERROR(MATCH(INDEX(Activos!$C$6:$C$1015,MATCH($V592,Activos!$U$6:$U$1015,0)),$AH$22:$AH$25,0),FALSE),IFERROR(MATCH(INDEX($E$5:$E591,MATCH($V592,$V$5:$V591,0)),$AH$22:$AH$25,0),FALSE)))</f>
        <v>0</v>
      </c>
      <c r="S592" s="48" t="b">
        <f>OR(IFERROR(MATCH($V592,Activos!$U$6:$U$1015,0),FALSE),IFERROR(MATCH($V592,$V$5:$V591,0),FALSE))</f>
        <v>1</v>
      </c>
      <c r="T592" s="48" t="str">
        <f t="shared" si="34"/>
        <v/>
      </c>
      <c r="U592" s="48" t="str">
        <f>IF(AND(ISERROR(MATCH($V592,Activos!$U$6:$U$1015,0)),ISERROR(MATCH($V592,$U$5:$U591,0))),$V592,"")</f>
        <v/>
      </c>
      <c r="V592" s="48" t="str">
        <f t="shared" si="35"/>
        <v/>
      </c>
      <c r="W592" s="48" t="b">
        <f>IF(OR(COUNTBLANK($E592),COUNTBLANK($V592)),FALSE,IF(ISERROR(MATCH($V592,Activos!$U$6:$U$1015,0)),FALSE,IF(ISERROR(MATCH(INDEX(Activos!$C$6:$C$1015,MATCH($V592,Activos!$U$6:$U$1015,0)),$AH$22:$AH$25,0)),ISERROR(MATCH($E592,$AH$26:$AH$31,0)),ISERROR(MATCH($E592,$AH$22:$AH$25,0)))))</f>
        <v>0</v>
      </c>
      <c r="X592" s="48" t="b">
        <f>IF(OR(COUNTBLANK($E592),COUNTBLANK($V592)),FALSE,IF(ISERROR(MATCH($V592,V$5:$V591,0)),FALSE,IF(ISERROR(MATCH(INDEX($E$6:$E$1015,MATCH($V592,$V$6:$V$1015,0)),$AH$22:$AH$25,0)),ISERROR(MATCH($E592,$AH$26:$AH$31,0)),ISERROR(MATCH($E592,$AH$22:$AH$25,0)))))</f>
        <v>0</v>
      </c>
      <c r="Y592" s="48" t="b">
        <f t="shared" si="36"/>
        <v>0</v>
      </c>
    </row>
    <row r="593" spans="2:25" ht="15.95" customHeight="1" x14ac:dyDescent="0.2">
      <c r="B593" s="257"/>
      <c r="C593" s="53"/>
      <c r="D593" s="86"/>
      <c r="E593" s="42" t="str">
        <f>IF(COUNTBLANK($V593),"",IF($U593&lt;&gt;"","Ingresar Categoria!",IFERROR(INDEX(Activos!$C$6:$C$1015,MATCH($V593,Activos!$U$6:$U$1015,0)),IFERROR(INDEX($E$5:$E592,MATCH($V593,$U$5:$U592,0)),""))))</f>
        <v/>
      </c>
      <c r="F593" s="52"/>
      <c r="G593" s="51"/>
      <c r="H593" s="44"/>
      <c r="I593" s="53"/>
      <c r="J593" s="46"/>
      <c r="K593" s="46"/>
      <c r="L593" s="54"/>
      <c r="M593" s="54"/>
      <c r="N593" s="306" t="str">
        <f>IF(COUNTBLANK($V593),"",IFERROR(INDEX(Activos!$E$6:$E$1015,MATCH($V593,Activos!$U$6:$U$1015,0)),IFERROR(INDEX($N$5:$N592,MATCH($V593,$U$5:$U592,0)),"")))</f>
        <v/>
      </c>
      <c r="O593" s="256"/>
      <c r="P593" s="250"/>
      <c r="Q593" s="55">
        <v>0</v>
      </c>
      <c r="R593" s="48" t="b">
        <f>IF(COUNTBLANK($V593),FALSE,OR(IFERROR(MATCH(INDEX(Activos!$C$6:$C$1015,MATCH($V593,Activos!$U$6:$U$1015,0)),$AH$22:$AH$25,0),FALSE),IFERROR(MATCH(INDEX($E$5:$E592,MATCH($V593,$V$5:$V592,0)),$AH$22:$AH$25,0),FALSE)))</f>
        <v>0</v>
      </c>
      <c r="S593" s="48" t="b">
        <f>OR(IFERROR(MATCH($V593,Activos!$U$6:$U$1015,0),FALSE),IFERROR(MATCH($V593,$V$5:$V592,0),FALSE))</f>
        <v>1</v>
      </c>
      <c r="T593" s="48" t="str">
        <f t="shared" si="34"/>
        <v/>
      </c>
      <c r="U593" s="48" t="str">
        <f>IF(AND(ISERROR(MATCH($V593,Activos!$U$6:$U$1015,0)),ISERROR(MATCH($V593,$U$5:$U592,0))),$V593,"")</f>
        <v/>
      </c>
      <c r="V593" s="48" t="str">
        <f t="shared" si="35"/>
        <v/>
      </c>
      <c r="W593" s="48" t="b">
        <f>IF(OR(COUNTBLANK($E593),COUNTBLANK($V593)),FALSE,IF(ISERROR(MATCH($V593,Activos!$U$6:$U$1015,0)),FALSE,IF(ISERROR(MATCH(INDEX(Activos!$C$6:$C$1015,MATCH($V593,Activos!$U$6:$U$1015,0)),$AH$22:$AH$25,0)),ISERROR(MATCH($E593,$AH$26:$AH$31,0)),ISERROR(MATCH($E593,$AH$22:$AH$25,0)))))</f>
        <v>0</v>
      </c>
      <c r="X593" s="48" t="b">
        <f>IF(OR(COUNTBLANK($E593),COUNTBLANK($V593)),FALSE,IF(ISERROR(MATCH($V593,V$5:$V592,0)),FALSE,IF(ISERROR(MATCH(INDEX($E$6:$E$1015,MATCH($V593,$V$6:$V$1015,0)),$AH$22:$AH$25,0)),ISERROR(MATCH($E593,$AH$26:$AH$31,0)),ISERROR(MATCH($E593,$AH$22:$AH$25,0)))))</f>
        <v>0</v>
      </c>
      <c r="Y593" s="48" t="b">
        <f t="shared" si="36"/>
        <v>0</v>
      </c>
    </row>
    <row r="594" spans="2:25" ht="15.95" customHeight="1" x14ac:dyDescent="0.2">
      <c r="B594" s="257"/>
      <c r="C594" s="53"/>
      <c r="D594" s="86"/>
      <c r="E594" s="42" t="str">
        <f>IF(COUNTBLANK($V594),"",IF($U594&lt;&gt;"","Ingresar Categoria!",IFERROR(INDEX(Activos!$C$6:$C$1015,MATCH($V594,Activos!$U$6:$U$1015,0)),IFERROR(INDEX($E$5:$E593,MATCH($V594,$U$5:$U593,0)),""))))</f>
        <v/>
      </c>
      <c r="F594" s="52"/>
      <c r="G594" s="51"/>
      <c r="H594" s="44"/>
      <c r="I594" s="53"/>
      <c r="J594" s="46"/>
      <c r="K594" s="46"/>
      <c r="L594" s="54"/>
      <c r="M594" s="54"/>
      <c r="N594" s="306" t="str">
        <f>IF(COUNTBLANK($V594),"",IFERROR(INDEX(Activos!$E$6:$E$1015,MATCH($V594,Activos!$U$6:$U$1015,0)),IFERROR(INDEX($N$5:$N593,MATCH($V594,$U$5:$U593,0)),"")))</f>
        <v/>
      </c>
      <c r="O594" s="256"/>
      <c r="P594" s="250"/>
      <c r="Q594" s="55">
        <v>0</v>
      </c>
      <c r="R594" s="48" t="b">
        <f>IF(COUNTBLANK($V594),FALSE,OR(IFERROR(MATCH(INDEX(Activos!$C$6:$C$1015,MATCH($V594,Activos!$U$6:$U$1015,0)),$AH$22:$AH$25,0),FALSE),IFERROR(MATCH(INDEX($E$5:$E593,MATCH($V594,$V$5:$V593,0)),$AH$22:$AH$25,0),FALSE)))</f>
        <v>0</v>
      </c>
      <c r="S594" s="48" t="b">
        <f>OR(IFERROR(MATCH($V594,Activos!$U$6:$U$1015,0),FALSE),IFERROR(MATCH($V594,$V$5:$V593,0),FALSE))</f>
        <v>1</v>
      </c>
      <c r="T594" s="48" t="str">
        <f t="shared" si="34"/>
        <v/>
      </c>
      <c r="U594" s="48" t="str">
        <f>IF(AND(ISERROR(MATCH($V594,Activos!$U$6:$U$1015,0)),ISERROR(MATCH($V594,$U$5:$U593,0))),$V594,"")</f>
        <v/>
      </c>
      <c r="V594" s="48" t="str">
        <f t="shared" si="35"/>
        <v/>
      </c>
      <c r="W594" s="48" t="b">
        <f>IF(OR(COUNTBLANK($E594),COUNTBLANK($V594)),FALSE,IF(ISERROR(MATCH($V594,Activos!$U$6:$U$1015,0)),FALSE,IF(ISERROR(MATCH(INDEX(Activos!$C$6:$C$1015,MATCH($V594,Activos!$U$6:$U$1015,0)),$AH$22:$AH$25,0)),ISERROR(MATCH($E594,$AH$26:$AH$31,0)),ISERROR(MATCH($E594,$AH$22:$AH$25,0)))))</f>
        <v>0</v>
      </c>
      <c r="X594" s="48" t="b">
        <f>IF(OR(COUNTBLANK($E594),COUNTBLANK($V594)),FALSE,IF(ISERROR(MATCH($V594,V$5:$V593,0)),FALSE,IF(ISERROR(MATCH(INDEX($E$6:$E$1015,MATCH($V594,$V$6:$V$1015,0)),$AH$22:$AH$25,0)),ISERROR(MATCH($E594,$AH$26:$AH$31,0)),ISERROR(MATCH($E594,$AH$22:$AH$25,0)))))</f>
        <v>0</v>
      </c>
      <c r="Y594" s="48" t="b">
        <f t="shared" si="36"/>
        <v>0</v>
      </c>
    </row>
    <row r="595" spans="2:25" ht="15.95" customHeight="1" x14ac:dyDescent="0.2">
      <c r="B595" s="257"/>
      <c r="C595" s="53"/>
      <c r="D595" s="86"/>
      <c r="E595" s="42" t="str">
        <f>IF(COUNTBLANK($V595),"",IF($U595&lt;&gt;"","Ingresar Categoria!",IFERROR(INDEX(Activos!$C$6:$C$1015,MATCH($V595,Activos!$U$6:$U$1015,0)),IFERROR(INDEX($E$5:$E594,MATCH($V595,$U$5:$U594,0)),""))))</f>
        <v/>
      </c>
      <c r="F595" s="52"/>
      <c r="G595" s="51"/>
      <c r="H595" s="44"/>
      <c r="I595" s="53"/>
      <c r="J595" s="46"/>
      <c r="K595" s="46"/>
      <c r="L595" s="54"/>
      <c r="M595" s="54"/>
      <c r="N595" s="306" t="str">
        <f>IF(COUNTBLANK($V595),"",IFERROR(INDEX(Activos!$E$6:$E$1015,MATCH($V595,Activos!$U$6:$U$1015,0)),IFERROR(INDEX($N$5:$N594,MATCH($V595,$U$5:$U594,0)),"")))</f>
        <v/>
      </c>
      <c r="O595" s="256"/>
      <c r="P595" s="250"/>
      <c r="Q595" s="55">
        <v>0</v>
      </c>
      <c r="R595" s="48" t="b">
        <f>IF(COUNTBLANK($V595),FALSE,OR(IFERROR(MATCH(INDEX(Activos!$C$6:$C$1015,MATCH($V595,Activos!$U$6:$U$1015,0)),$AH$22:$AH$25,0),FALSE),IFERROR(MATCH(INDEX($E$5:$E594,MATCH($V595,$V$5:$V594,0)),$AH$22:$AH$25,0),FALSE)))</f>
        <v>0</v>
      </c>
      <c r="S595" s="48" t="b">
        <f>OR(IFERROR(MATCH($V595,Activos!$U$6:$U$1015,0),FALSE),IFERROR(MATCH($V595,$V$5:$V594,0),FALSE))</f>
        <v>1</v>
      </c>
      <c r="T595" s="48" t="str">
        <f t="shared" si="34"/>
        <v/>
      </c>
      <c r="U595" s="48" t="str">
        <f>IF(AND(ISERROR(MATCH($V595,Activos!$U$6:$U$1015,0)),ISERROR(MATCH($V595,$U$5:$U594,0))),$V595,"")</f>
        <v/>
      </c>
      <c r="V595" s="48" t="str">
        <f t="shared" si="35"/>
        <v/>
      </c>
      <c r="W595" s="48" t="b">
        <f>IF(OR(COUNTBLANK($E595),COUNTBLANK($V595)),FALSE,IF(ISERROR(MATCH($V595,Activos!$U$6:$U$1015,0)),FALSE,IF(ISERROR(MATCH(INDEX(Activos!$C$6:$C$1015,MATCH($V595,Activos!$U$6:$U$1015,0)),$AH$22:$AH$25,0)),ISERROR(MATCH($E595,$AH$26:$AH$31,0)),ISERROR(MATCH($E595,$AH$22:$AH$25,0)))))</f>
        <v>0</v>
      </c>
      <c r="X595" s="48" t="b">
        <f>IF(OR(COUNTBLANK($E595),COUNTBLANK($V595)),FALSE,IF(ISERROR(MATCH($V595,V$5:$V594,0)),FALSE,IF(ISERROR(MATCH(INDEX($E$6:$E$1015,MATCH($V595,$V$6:$V$1015,0)),$AH$22:$AH$25,0)),ISERROR(MATCH($E595,$AH$26:$AH$31,0)),ISERROR(MATCH($E595,$AH$22:$AH$25,0)))))</f>
        <v>0</v>
      </c>
      <c r="Y595" s="48" t="b">
        <f t="shared" si="36"/>
        <v>0</v>
      </c>
    </row>
    <row r="596" spans="2:25" ht="15.95" customHeight="1" x14ac:dyDescent="0.2">
      <c r="B596" s="257"/>
      <c r="C596" s="53"/>
      <c r="D596" s="86"/>
      <c r="E596" s="42" t="str">
        <f>IF(COUNTBLANK($V596),"",IF($U596&lt;&gt;"","Ingresar Categoria!",IFERROR(INDEX(Activos!$C$6:$C$1015,MATCH($V596,Activos!$U$6:$U$1015,0)),IFERROR(INDEX($E$5:$E595,MATCH($V596,$U$5:$U595,0)),""))))</f>
        <v/>
      </c>
      <c r="F596" s="52"/>
      <c r="G596" s="51"/>
      <c r="H596" s="44"/>
      <c r="I596" s="53"/>
      <c r="J596" s="46"/>
      <c r="K596" s="46"/>
      <c r="L596" s="54"/>
      <c r="M596" s="54"/>
      <c r="N596" s="306" t="str">
        <f>IF(COUNTBLANK($V596),"",IFERROR(INDEX(Activos!$E$6:$E$1015,MATCH($V596,Activos!$U$6:$U$1015,0)),IFERROR(INDEX($N$5:$N595,MATCH($V596,$U$5:$U595,0)),"")))</f>
        <v/>
      </c>
      <c r="O596" s="256"/>
      <c r="P596" s="250"/>
      <c r="Q596" s="55">
        <v>0</v>
      </c>
      <c r="R596" s="48" t="b">
        <f>IF(COUNTBLANK($V596),FALSE,OR(IFERROR(MATCH(INDEX(Activos!$C$6:$C$1015,MATCH($V596,Activos!$U$6:$U$1015,0)),$AH$22:$AH$25,0),FALSE),IFERROR(MATCH(INDEX($E$5:$E595,MATCH($V596,$V$5:$V595,0)),$AH$22:$AH$25,0),FALSE)))</f>
        <v>0</v>
      </c>
      <c r="S596" s="48" t="b">
        <f>OR(IFERROR(MATCH($V596,Activos!$U$6:$U$1015,0),FALSE),IFERROR(MATCH($V596,$V$5:$V595,0),FALSE))</f>
        <v>1</v>
      </c>
      <c r="T596" s="48" t="str">
        <f t="shared" si="34"/>
        <v/>
      </c>
      <c r="U596" s="48" t="str">
        <f>IF(AND(ISERROR(MATCH($V596,Activos!$U$6:$U$1015,0)),ISERROR(MATCH($V596,$U$5:$U595,0))),$V596,"")</f>
        <v/>
      </c>
      <c r="V596" s="48" t="str">
        <f t="shared" si="35"/>
        <v/>
      </c>
      <c r="W596" s="48" t="b">
        <f>IF(OR(COUNTBLANK($E596),COUNTBLANK($V596)),FALSE,IF(ISERROR(MATCH($V596,Activos!$U$6:$U$1015,0)),FALSE,IF(ISERROR(MATCH(INDEX(Activos!$C$6:$C$1015,MATCH($V596,Activos!$U$6:$U$1015,0)),$AH$22:$AH$25,0)),ISERROR(MATCH($E596,$AH$26:$AH$31,0)),ISERROR(MATCH($E596,$AH$22:$AH$25,0)))))</f>
        <v>0</v>
      </c>
      <c r="X596" s="48" t="b">
        <f>IF(OR(COUNTBLANK($E596),COUNTBLANK($V596)),FALSE,IF(ISERROR(MATCH($V596,V$5:$V595,0)),FALSE,IF(ISERROR(MATCH(INDEX($E$6:$E$1015,MATCH($V596,$V$6:$V$1015,0)),$AH$22:$AH$25,0)),ISERROR(MATCH($E596,$AH$26:$AH$31,0)),ISERROR(MATCH($E596,$AH$22:$AH$25,0)))))</f>
        <v>0</v>
      </c>
      <c r="Y596" s="48" t="b">
        <f t="shared" si="36"/>
        <v>0</v>
      </c>
    </row>
    <row r="597" spans="2:25" ht="15.95" customHeight="1" x14ac:dyDescent="0.2">
      <c r="B597" s="257"/>
      <c r="C597" s="53"/>
      <c r="D597" s="86"/>
      <c r="E597" s="42" t="str">
        <f>IF(COUNTBLANK($V597),"",IF($U597&lt;&gt;"","Ingresar Categoria!",IFERROR(INDEX(Activos!$C$6:$C$1015,MATCH($V597,Activos!$U$6:$U$1015,0)),IFERROR(INDEX($E$5:$E596,MATCH($V597,$U$5:$U596,0)),""))))</f>
        <v/>
      </c>
      <c r="F597" s="52"/>
      <c r="G597" s="51"/>
      <c r="H597" s="44"/>
      <c r="I597" s="53"/>
      <c r="J597" s="46"/>
      <c r="K597" s="46"/>
      <c r="L597" s="54"/>
      <c r="M597" s="54"/>
      <c r="N597" s="306" t="str">
        <f>IF(COUNTBLANK($V597),"",IFERROR(INDEX(Activos!$E$6:$E$1015,MATCH($V597,Activos!$U$6:$U$1015,0)),IFERROR(INDEX($N$5:$N596,MATCH($V597,$U$5:$U596,0)),"")))</f>
        <v/>
      </c>
      <c r="O597" s="256"/>
      <c r="P597" s="250"/>
      <c r="Q597" s="55">
        <v>0</v>
      </c>
      <c r="R597" s="48" t="b">
        <f>IF(COUNTBLANK($V597),FALSE,OR(IFERROR(MATCH(INDEX(Activos!$C$6:$C$1015,MATCH($V597,Activos!$U$6:$U$1015,0)),$AH$22:$AH$25,0),FALSE),IFERROR(MATCH(INDEX($E$5:$E596,MATCH($V597,$V$5:$V596,0)),$AH$22:$AH$25,0),FALSE)))</f>
        <v>0</v>
      </c>
      <c r="S597" s="48" t="b">
        <f>OR(IFERROR(MATCH($V597,Activos!$U$6:$U$1015,0),FALSE),IFERROR(MATCH($V597,$V$5:$V596,0),FALSE))</f>
        <v>1</v>
      </c>
      <c r="T597" s="48" t="str">
        <f t="shared" si="34"/>
        <v/>
      </c>
      <c r="U597" s="48" t="str">
        <f>IF(AND(ISERROR(MATCH($V597,Activos!$U$6:$U$1015,0)),ISERROR(MATCH($V597,$U$5:$U596,0))),$V597,"")</f>
        <v/>
      </c>
      <c r="V597" s="48" t="str">
        <f t="shared" si="35"/>
        <v/>
      </c>
      <c r="W597" s="48" t="b">
        <f>IF(OR(COUNTBLANK($E597),COUNTBLANK($V597)),FALSE,IF(ISERROR(MATCH($V597,Activos!$U$6:$U$1015,0)),FALSE,IF(ISERROR(MATCH(INDEX(Activos!$C$6:$C$1015,MATCH($V597,Activos!$U$6:$U$1015,0)),$AH$22:$AH$25,0)),ISERROR(MATCH($E597,$AH$26:$AH$31,0)),ISERROR(MATCH($E597,$AH$22:$AH$25,0)))))</f>
        <v>0</v>
      </c>
      <c r="X597" s="48" t="b">
        <f>IF(OR(COUNTBLANK($E597),COUNTBLANK($V597)),FALSE,IF(ISERROR(MATCH($V597,V$5:$V596,0)),FALSE,IF(ISERROR(MATCH(INDEX($E$6:$E$1015,MATCH($V597,$V$6:$V$1015,0)),$AH$22:$AH$25,0)),ISERROR(MATCH($E597,$AH$26:$AH$31,0)),ISERROR(MATCH($E597,$AH$22:$AH$25,0)))))</f>
        <v>0</v>
      </c>
      <c r="Y597" s="48" t="b">
        <f t="shared" si="36"/>
        <v>0</v>
      </c>
    </row>
    <row r="598" spans="2:25" ht="15.95" customHeight="1" x14ac:dyDescent="0.2">
      <c r="B598" s="257"/>
      <c r="C598" s="53"/>
      <c r="D598" s="86"/>
      <c r="E598" s="42" t="str">
        <f>IF(COUNTBLANK($V598),"",IF($U598&lt;&gt;"","Ingresar Categoria!",IFERROR(INDEX(Activos!$C$6:$C$1015,MATCH($V598,Activos!$U$6:$U$1015,0)),IFERROR(INDEX($E$5:$E597,MATCH($V598,$U$5:$U597,0)),""))))</f>
        <v/>
      </c>
      <c r="F598" s="52"/>
      <c r="G598" s="51"/>
      <c r="H598" s="44"/>
      <c r="I598" s="53"/>
      <c r="J598" s="46"/>
      <c r="K598" s="46"/>
      <c r="L598" s="54"/>
      <c r="M598" s="54"/>
      <c r="N598" s="306" t="str">
        <f>IF(COUNTBLANK($V598),"",IFERROR(INDEX(Activos!$E$6:$E$1015,MATCH($V598,Activos!$U$6:$U$1015,0)),IFERROR(INDEX($N$5:$N597,MATCH($V598,$U$5:$U597,0)),"")))</f>
        <v/>
      </c>
      <c r="O598" s="256"/>
      <c r="P598" s="250"/>
      <c r="Q598" s="55">
        <v>0</v>
      </c>
      <c r="R598" s="48" t="b">
        <f>IF(COUNTBLANK($V598),FALSE,OR(IFERROR(MATCH(INDEX(Activos!$C$6:$C$1015,MATCH($V598,Activos!$U$6:$U$1015,0)),$AH$22:$AH$25,0),FALSE),IFERROR(MATCH(INDEX($E$5:$E597,MATCH($V598,$V$5:$V597,0)),$AH$22:$AH$25,0),FALSE)))</f>
        <v>0</v>
      </c>
      <c r="S598" s="48" t="b">
        <f>OR(IFERROR(MATCH($V598,Activos!$U$6:$U$1015,0),FALSE),IFERROR(MATCH($V598,$V$5:$V597,0),FALSE))</f>
        <v>1</v>
      </c>
      <c r="T598" s="48" t="str">
        <f t="shared" si="34"/>
        <v/>
      </c>
      <c r="U598" s="48" t="str">
        <f>IF(AND(ISERROR(MATCH($V598,Activos!$U$6:$U$1015,0)),ISERROR(MATCH($V598,$U$5:$U597,0))),$V598,"")</f>
        <v/>
      </c>
      <c r="V598" s="48" t="str">
        <f t="shared" si="35"/>
        <v/>
      </c>
      <c r="W598" s="48" t="b">
        <f>IF(OR(COUNTBLANK($E598),COUNTBLANK($V598)),FALSE,IF(ISERROR(MATCH($V598,Activos!$U$6:$U$1015,0)),FALSE,IF(ISERROR(MATCH(INDEX(Activos!$C$6:$C$1015,MATCH($V598,Activos!$U$6:$U$1015,0)),$AH$22:$AH$25,0)),ISERROR(MATCH($E598,$AH$26:$AH$31,0)),ISERROR(MATCH($E598,$AH$22:$AH$25,0)))))</f>
        <v>0</v>
      </c>
      <c r="X598" s="48" t="b">
        <f>IF(OR(COUNTBLANK($E598),COUNTBLANK($V598)),FALSE,IF(ISERROR(MATCH($V598,V$5:$V597,0)),FALSE,IF(ISERROR(MATCH(INDEX($E$6:$E$1015,MATCH($V598,$V$6:$V$1015,0)),$AH$22:$AH$25,0)),ISERROR(MATCH($E598,$AH$26:$AH$31,0)),ISERROR(MATCH($E598,$AH$22:$AH$25,0)))))</f>
        <v>0</v>
      </c>
      <c r="Y598" s="48" t="b">
        <f t="shared" si="36"/>
        <v>0</v>
      </c>
    </row>
    <row r="599" spans="2:25" ht="15.95" customHeight="1" x14ac:dyDescent="0.2">
      <c r="B599" s="257"/>
      <c r="C599" s="53"/>
      <c r="D599" s="86"/>
      <c r="E599" s="42" t="str">
        <f>IF(COUNTBLANK($V599),"",IF($U599&lt;&gt;"","Ingresar Categoria!",IFERROR(INDEX(Activos!$C$6:$C$1015,MATCH($V599,Activos!$U$6:$U$1015,0)),IFERROR(INDEX($E$5:$E598,MATCH($V599,$U$5:$U598,0)),""))))</f>
        <v/>
      </c>
      <c r="F599" s="52"/>
      <c r="G599" s="51"/>
      <c r="H599" s="44"/>
      <c r="I599" s="53"/>
      <c r="J599" s="46"/>
      <c r="K599" s="46"/>
      <c r="L599" s="54"/>
      <c r="M599" s="54"/>
      <c r="N599" s="306" t="str">
        <f>IF(COUNTBLANK($V599),"",IFERROR(INDEX(Activos!$E$6:$E$1015,MATCH($V599,Activos!$U$6:$U$1015,0)),IFERROR(INDEX($N$5:$N598,MATCH($V599,$U$5:$U598,0)),"")))</f>
        <v/>
      </c>
      <c r="O599" s="256"/>
      <c r="P599" s="250"/>
      <c r="Q599" s="55">
        <v>0</v>
      </c>
      <c r="R599" s="48" t="b">
        <f>IF(COUNTBLANK($V599),FALSE,OR(IFERROR(MATCH(INDEX(Activos!$C$6:$C$1015,MATCH($V599,Activos!$U$6:$U$1015,0)),$AH$22:$AH$25,0),FALSE),IFERROR(MATCH(INDEX($E$5:$E598,MATCH($V599,$V$5:$V598,0)),$AH$22:$AH$25,0),FALSE)))</f>
        <v>0</v>
      </c>
      <c r="S599" s="48" t="b">
        <f>OR(IFERROR(MATCH($V599,Activos!$U$6:$U$1015,0),FALSE),IFERROR(MATCH($V599,$V$5:$V598,0),FALSE))</f>
        <v>1</v>
      </c>
      <c r="T599" s="48" t="str">
        <f t="shared" si="34"/>
        <v/>
      </c>
      <c r="U599" s="48" t="str">
        <f>IF(AND(ISERROR(MATCH($V599,Activos!$U$6:$U$1015,0)),ISERROR(MATCH($V599,$U$5:$U598,0))),$V599,"")</f>
        <v/>
      </c>
      <c r="V599" s="48" t="str">
        <f t="shared" si="35"/>
        <v/>
      </c>
      <c r="W599" s="48" t="b">
        <f>IF(OR(COUNTBLANK($E599),COUNTBLANK($V599)),FALSE,IF(ISERROR(MATCH($V599,Activos!$U$6:$U$1015,0)),FALSE,IF(ISERROR(MATCH(INDEX(Activos!$C$6:$C$1015,MATCH($V599,Activos!$U$6:$U$1015,0)),$AH$22:$AH$25,0)),ISERROR(MATCH($E599,$AH$26:$AH$31,0)),ISERROR(MATCH($E599,$AH$22:$AH$25,0)))))</f>
        <v>0</v>
      </c>
      <c r="X599" s="48" t="b">
        <f>IF(OR(COUNTBLANK($E599),COUNTBLANK($V599)),FALSE,IF(ISERROR(MATCH($V599,V$5:$V598,0)),FALSE,IF(ISERROR(MATCH(INDEX($E$6:$E$1015,MATCH($V599,$V$6:$V$1015,0)),$AH$22:$AH$25,0)),ISERROR(MATCH($E599,$AH$26:$AH$31,0)),ISERROR(MATCH($E599,$AH$22:$AH$25,0)))))</f>
        <v>0</v>
      </c>
      <c r="Y599" s="48" t="b">
        <f t="shared" si="36"/>
        <v>0</v>
      </c>
    </row>
    <row r="600" spans="2:25" ht="15.95" customHeight="1" x14ac:dyDescent="0.2">
      <c r="B600" s="257"/>
      <c r="C600" s="53"/>
      <c r="D600" s="86"/>
      <c r="E600" s="42" t="str">
        <f>IF(COUNTBLANK($V600),"",IF($U600&lt;&gt;"","Ingresar Categoria!",IFERROR(INDEX(Activos!$C$6:$C$1015,MATCH($V600,Activos!$U$6:$U$1015,0)),IFERROR(INDEX($E$5:$E599,MATCH($V600,$U$5:$U599,0)),""))))</f>
        <v/>
      </c>
      <c r="F600" s="52"/>
      <c r="G600" s="51"/>
      <c r="H600" s="44"/>
      <c r="I600" s="53"/>
      <c r="J600" s="46"/>
      <c r="K600" s="46"/>
      <c r="L600" s="54"/>
      <c r="M600" s="54"/>
      <c r="N600" s="306" t="str">
        <f>IF(COUNTBLANK($V600),"",IFERROR(INDEX(Activos!$E$6:$E$1015,MATCH($V600,Activos!$U$6:$U$1015,0)),IFERROR(INDEX($N$5:$N599,MATCH($V600,$U$5:$U599,0)),"")))</f>
        <v/>
      </c>
      <c r="O600" s="256"/>
      <c r="P600" s="250"/>
      <c r="Q600" s="55">
        <v>0</v>
      </c>
      <c r="R600" s="48" t="b">
        <f>IF(COUNTBLANK($V600),FALSE,OR(IFERROR(MATCH(INDEX(Activos!$C$6:$C$1015,MATCH($V600,Activos!$U$6:$U$1015,0)),$AH$22:$AH$25,0),FALSE),IFERROR(MATCH(INDEX($E$5:$E599,MATCH($V600,$V$5:$V599,0)),$AH$22:$AH$25,0),FALSE)))</f>
        <v>0</v>
      </c>
      <c r="S600" s="48" t="b">
        <f>OR(IFERROR(MATCH($V600,Activos!$U$6:$U$1015,0),FALSE),IFERROR(MATCH($V600,$V$5:$V599,0),FALSE))</f>
        <v>1</v>
      </c>
      <c r="T600" s="48" t="str">
        <f t="shared" si="34"/>
        <v/>
      </c>
      <c r="U600" s="48" t="str">
        <f>IF(AND(ISERROR(MATCH($V600,Activos!$U$6:$U$1015,0)),ISERROR(MATCH($V600,$U$5:$U599,0))),$V600,"")</f>
        <v/>
      </c>
      <c r="V600" s="48" t="str">
        <f t="shared" si="35"/>
        <v/>
      </c>
      <c r="W600" s="48" t="b">
        <f>IF(OR(COUNTBLANK($E600),COUNTBLANK($V600)),FALSE,IF(ISERROR(MATCH($V600,Activos!$U$6:$U$1015,0)),FALSE,IF(ISERROR(MATCH(INDEX(Activos!$C$6:$C$1015,MATCH($V600,Activos!$U$6:$U$1015,0)),$AH$22:$AH$25,0)),ISERROR(MATCH($E600,$AH$26:$AH$31,0)),ISERROR(MATCH($E600,$AH$22:$AH$25,0)))))</f>
        <v>0</v>
      </c>
      <c r="X600" s="48" t="b">
        <f>IF(OR(COUNTBLANK($E600),COUNTBLANK($V600)),FALSE,IF(ISERROR(MATCH($V600,V$5:$V599,0)),FALSE,IF(ISERROR(MATCH(INDEX($E$6:$E$1015,MATCH($V600,$V$6:$V$1015,0)),$AH$22:$AH$25,0)),ISERROR(MATCH($E600,$AH$26:$AH$31,0)),ISERROR(MATCH($E600,$AH$22:$AH$25,0)))))</f>
        <v>0</v>
      </c>
      <c r="Y600" s="48" t="b">
        <f t="shared" si="36"/>
        <v>0</v>
      </c>
    </row>
    <row r="601" spans="2:25" ht="15.95" customHeight="1" x14ac:dyDescent="0.2">
      <c r="B601" s="257"/>
      <c r="C601" s="53"/>
      <c r="D601" s="86"/>
      <c r="E601" s="42" t="str">
        <f>IF(COUNTBLANK($V601),"",IF($U601&lt;&gt;"","Ingresar Categoria!",IFERROR(INDEX(Activos!$C$6:$C$1015,MATCH($V601,Activos!$U$6:$U$1015,0)),IFERROR(INDEX($E$5:$E600,MATCH($V601,$U$5:$U600,0)),""))))</f>
        <v/>
      </c>
      <c r="F601" s="52"/>
      <c r="G601" s="51"/>
      <c r="H601" s="44"/>
      <c r="I601" s="53"/>
      <c r="J601" s="46"/>
      <c r="K601" s="46"/>
      <c r="L601" s="54"/>
      <c r="M601" s="54"/>
      <c r="N601" s="306" t="str">
        <f>IF(COUNTBLANK($V601),"",IFERROR(INDEX(Activos!$E$6:$E$1015,MATCH($V601,Activos!$U$6:$U$1015,0)),IFERROR(INDEX($N$5:$N600,MATCH($V601,$U$5:$U600,0)),"")))</f>
        <v/>
      </c>
      <c r="O601" s="256"/>
      <c r="P601" s="250"/>
      <c r="Q601" s="55">
        <v>0</v>
      </c>
      <c r="R601" s="48" t="b">
        <f>IF(COUNTBLANK($V601),FALSE,OR(IFERROR(MATCH(INDEX(Activos!$C$6:$C$1015,MATCH($V601,Activos!$U$6:$U$1015,0)),$AH$22:$AH$25,0),FALSE),IFERROR(MATCH(INDEX($E$5:$E600,MATCH($V601,$V$5:$V600,0)),$AH$22:$AH$25,0),FALSE)))</f>
        <v>0</v>
      </c>
      <c r="S601" s="48" t="b">
        <f>OR(IFERROR(MATCH($V601,Activos!$U$6:$U$1015,0),FALSE),IFERROR(MATCH($V601,$V$5:$V600,0),FALSE))</f>
        <v>1</v>
      </c>
      <c r="T601" s="48" t="str">
        <f t="shared" si="34"/>
        <v/>
      </c>
      <c r="U601" s="48" t="str">
        <f>IF(AND(ISERROR(MATCH($V601,Activos!$U$6:$U$1015,0)),ISERROR(MATCH($V601,$U$5:$U600,0))),$V601,"")</f>
        <v/>
      </c>
      <c r="V601" s="48" t="str">
        <f t="shared" si="35"/>
        <v/>
      </c>
      <c r="W601" s="48" t="b">
        <f>IF(OR(COUNTBLANK($E601),COUNTBLANK($V601)),FALSE,IF(ISERROR(MATCH($V601,Activos!$U$6:$U$1015,0)),FALSE,IF(ISERROR(MATCH(INDEX(Activos!$C$6:$C$1015,MATCH($V601,Activos!$U$6:$U$1015,0)),$AH$22:$AH$25,0)),ISERROR(MATCH($E601,$AH$26:$AH$31,0)),ISERROR(MATCH($E601,$AH$22:$AH$25,0)))))</f>
        <v>0</v>
      </c>
      <c r="X601" s="48" t="b">
        <f>IF(OR(COUNTBLANK($E601),COUNTBLANK($V601)),FALSE,IF(ISERROR(MATCH($V601,V$5:$V600,0)),FALSE,IF(ISERROR(MATCH(INDEX($E$6:$E$1015,MATCH($V601,$V$6:$V$1015,0)),$AH$22:$AH$25,0)),ISERROR(MATCH($E601,$AH$26:$AH$31,0)),ISERROR(MATCH($E601,$AH$22:$AH$25,0)))))</f>
        <v>0</v>
      </c>
      <c r="Y601" s="48" t="b">
        <f t="shared" si="36"/>
        <v>0</v>
      </c>
    </row>
    <row r="602" spans="2:25" ht="15.95" customHeight="1" x14ac:dyDescent="0.2">
      <c r="B602" s="257"/>
      <c r="C602" s="53"/>
      <c r="D602" s="86"/>
      <c r="E602" s="42" t="str">
        <f>IF(COUNTBLANK($V602),"",IF($U602&lt;&gt;"","Ingresar Categoria!",IFERROR(INDEX(Activos!$C$6:$C$1015,MATCH($V602,Activos!$U$6:$U$1015,0)),IFERROR(INDEX($E$5:$E601,MATCH($V602,$U$5:$U601,0)),""))))</f>
        <v/>
      </c>
      <c r="F602" s="52"/>
      <c r="G602" s="51"/>
      <c r="H602" s="44"/>
      <c r="I602" s="53"/>
      <c r="J602" s="46"/>
      <c r="K602" s="46"/>
      <c r="L602" s="54"/>
      <c r="M602" s="54"/>
      <c r="N602" s="306" t="str">
        <f>IF(COUNTBLANK($V602),"",IFERROR(INDEX(Activos!$E$6:$E$1015,MATCH($V602,Activos!$U$6:$U$1015,0)),IFERROR(INDEX($N$5:$N601,MATCH($V602,$U$5:$U601,0)),"")))</f>
        <v/>
      </c>
      <c r="O602" s="256"/>
      <c r="P602" s="250"/>
      <c r="Q602" s="55">
        <v>0</v>
      </c>
      <c r="R602" s="48" t="b">
        <f>IF(COUNTBLANK($V602),FALSE,OR(IFERROR(MATCH(INDEX(Activos!$C$6:$C$1015,MATCH($V602,Activos!$U$6:$U$1015,0)),$AH$22:$AH$25,0),FALSE),IFERROR(MATCH(INDEX($E$5:$E601,MATCH($V602,$V$5:$V601,0)),$AH$22:$AH$25,0),FALSE)))</f>
        <v>0</v>
      </c>
      <c r="S602" s="48" t="b">
        <f>OR(IFERROR(MATCH($V602,Activos!$U$6:$U$1015,0),FALSE),IFERROR(MATCH($V602,$V$5:$V601,0),FALSE))</f>
        <v>1</v>
      </c>
      <c r="T602" s="48" t="str">
        <f t="shared" si="34"/>
        <v/>
      </c>
      <c r="U602" s="48" t="str">
        <f>IF(AND(ISERROR(MATCH($V602,Activos!$U$6:$U$1015,0)),ISERROR(MATCH($V602,$U$5:$U601,0))),$V602,"")</f>
        <v/>
      </c>
      <c r="V602" s="48" t="str">
        <f t="shared" si="35"/>
        <v/>
      </c>
      <c r="W602" s="48" t="b">
        <f>IF(OR(COUNTBLANK($E602),COUNTBLANK($V602)),FALSE,IF(ISERROR(MATCH($V602,Activos!$U$6:$U$1015,0)),FALSE,IF(ISERROR(MATCH(INDEX(Activos!$C$6:$C$1015,MATCH($V602,Activos!$U$6:$U$1015,0)),$AH$22:$AH$25,0)),ISERROR(MATCH($E602,$AH$26:$AH$31,0)),ISERROR(MATCH($E602,$AH$22:$AH$25,0)))))</f>
        <v>0</v>
      </c>
      <c r="X602" s="48" t="b">
        <f>IF(OR(COUNTBLANK($E602),COUNTBLANK($V602)),FALSE,IF(ISERROR(MATCH($V602,V$5:$V601,0)),FALSE,IF(ISERROR(MATCH(INDEX($E$6:$E$1015,MATCH($V602,$V$6:$V$1015,0)),$AH$22:$AH$25,0)),ISERROR(MATCH($E602,$AH$26:$AH$31,0)),ISERROR(MATCH($E602,$AH$22:$AH$25,0)))))</f>
        <v>0</v>
      </c>
      <c r="Y602" s="48" t="b">
        <f t="shared" si="36"/>
        <v>0</v>
      </c>
    </row>
    <row r="603" spans="2:25" ht="15.95" customHeight="1" x14ac:dyDescent="0.2">
      <c r="B603" s="257"/>
      <c r="C603" s="53"/>
      <c r="D603" s="86"/>
      <c r="E603" s="42" t="str">
        <f>IF(COUNTBLANK($V603),"",IF($U603&lt;&gt;"","Ingresar Categoria!",IFERROR(INDEX(Activos!$C$6:$C$1015,MATCH($V603,Activos!$U$6:$U$1015,0)),IFERROR(INDEX($E$5:$E602,MATCH($V603,$U$5:$U602,0)),""))))</f>
        <v/>
      </c>
      <c r="F603" s="52"/>
      <c r="G603" s="51"/>
      <c r="H603" s="44"/>
      <c r="I603" s="53"/>
      <c r="J603" s="46"/>
      <c r="K603" s="46"/>
      <c r="L603" s="54"/>
      <c r="M603" s="54"/>
      <c r="N603" s="306" t="str">
        <f>IF(COUNTBLANK($V603),"",IFERROR(INDEX(Activos!$E$6:$E$1015,MATCH($V603,Activos!$U$6:$U$1015,0)),IFERROR(INDEX($N$5:$N602,MATCH($V603,$U$5:$U602,0)),"")))</f>
        <v/>
      </c>
      <c r="O603" s="256"/>
      <c r="P603" s="250"/>
      <c r="Q603" s="55">
        <v>0</v>
      </c>
      <c r="R603" s="48" t="b">
        <f>IF(COUNTBLANK($V603),FALSE,OR(IFERROR(MATCH(INDEX(Activos!$C$6:$C$1015,MATCH($V603,Activos!$U$6:$U$1015,0)),$AH$22:$AH$25,0),FALSE),IFERROR(MATCH(INDEX($E$5:$E602,MATCH($V603,$V$5:$V602,0)),$AH$22:$AH$25,0),FALSE)))</f>
        <v>0</v>
      </c>
      <c r="S603" s="48" t="b">
        <f>OR(IFERROR(MATCH($V603,Activos!$U$6:$U$1015,0),FALSE),IFERROR(MATCH($V603,$V$5:$V602,0),FALSE))</f>
        <v>1</v>
      </c>
      <c r="T603" s="48" t="str">
        <f t="shared" si="34"/>
        <v/>
      </c>
      <c r="U603" s="48" t="str">
        <f>IF(AND(ISERROR(MATCH($V603,Activos!$U$6:$U$1015,0)),ISERROR(MATCH($V603,$U$5:$U602,0))),$V603,"")</f>
        <v/>
      </c>
      <c r="V603" s="48" t="str">
        <f t="shared" si="35"/>
        <v/>
      </c>
      <c r="W603" s="48" t="b">
        <f>IF(OR(COUNTBLANK($E603),COUNTBLANK($V603)),FALSE,IF(ISERROR(MATCH($V603,Activos!$U$6:$U$1015,0)),FALSE,IF(ISERROR(MATCH(INDEX(Activos!$C$6:$C$1015,MATCH($V603,Activos!$U$6:$U$1015,0)),$AH$22:$AH$25,0)),ISERROR(MATCH($E603,$AH$26:$AH$31,0)),ISERROR(MATCH($E603,$AH$22:$AH$25,0)))))</f>
        <v>0</v>
      </c>
      <c r="X603" s="48" t="b">
        <f>IF(OR(COUNTBLANK($E603),COUNTBLANK($V603)),FALSE,IF(ISERROR(MATCH($V603,V$5:$V602,0)),FALSE,IF(ISERROR(MATCH(INDEX($E$6:$E$1015,MATCH($V603,$V$6:$V$1015,0)),$AH$22:$AH$25,0)),ISERROR(MATCH($E603,$AH$26:$AH$31,0)),ISERROR(MATCH($E603,$AH$22:$AH$25,0)))))</f>
        <v>0</v>
      </c>
      <c r="Y603" s="48" t="b">
        <f t="shared" si="36"/>
        <v>0</v>
      </c>
    </row>
    <row r="604" spans="2:25" ht="15.95" customHeight="1" x14ac:dyDescent="0.2">
      <c r="B604" s="257"/>
      <c r="C604" s="53"/>
      <c r="D604" s="86"/>
      <c r="E604" s="42" t="str">
        <f>IF(COUNTBLANK($V604),"",IF($U604&lt;&gt;"","Ingresar Categoria!",IFERROR(INDEX(Activos!$C$6:$C$1015,MATCH($V604,Activos!$U$6:$U$1015,0)),IFERROR(INDEX($E$5:$E603,MATCH($V604,$U$5:$U603,0)),""))))</f>
        <v/>
      </c>
      <c r="F604" s="52"/>
      <c r="G604" s="51"/>
      <c r="H604" s="44"/>
      <c r="I604" s="53"/>
      <c r="J604" s="46"/>
      <c r="K604" s="46"/>
      <c r="L604" s="54"/>
      <c r="M604" s="54"/>
      <c r="N604" s="306" t="str">
        <f>IF(COUNTBLANK($V604),"",IFERROR(INDEX(Activos!$E$6:$E$1015,MATCH($V604,Activos!$U$6:$U$1015,0)),IFERROR(INDEX($N$5:$N603,MATCH($V604,$U$5:$U603,0)),"")))</f>
        <v/>
      </c>
      <c r="O604" s="256"/>
      <c r="P604" s="250"/>
      <c r="Q604" s="55">
        <v>0</v>
      </c>
      <c r="R604" s="48" t="b">
        <f>IF(COUNTBLANK($V604),FALSE,OR(IFERROR(MATCH(INDEX(Activos!$C$6:$C$1015,MATCH($V604,Activos!$U$6:$U$1015,0)),$AH$22:$AH$25,0),FALSE),IFERROR(MATCH(INDEX($E$5:$E603,MATCH($V604,$V$5:$V603,0)),$AH$22:$AH$25,0),FALSE)))</f>
        <v>0</v>
      </c>
      <c r="S604" s="48" t="b">
        <f>OR(IFERROR(MATCH($V604,Activos!$U$6:$U$1015,0),FALSE),IFERROR(MATCH($V604,$V$5:$V603,0),FALSE))</f>
        <v>1</v>
      </c>
      <c r="T604" s="48" t="str">
        <f t="shared" si="34"/>
        <v/>
      </c>
      <c r="U604" s="48" t="str">
        <f>IF(AND(ISERROR(MATCH($V604,Activos!$U$6:$U$1015,0)),ISERROR(MATCH($V604,$U$5:$U603,0))),$V604,"")</f>
        <v/>
      </c>
      <c r="V604" s="48" t="str">
        <f t="shared" si="35"/>
        <v/>
      </c>
      <c r="W604" s="48" t="b">
        <f>IF(OR(COUNTBLANK($E604),COUNTBLANK($V604)),FALSE,IF(ISERROR(MATCH($V604,Activos!$U$6:$U$1015,0)),FALSE,IF(ISERROR(MATCH(INDEX(Activos!$C$6:$C$1015,MATCH($V604,Activos!$U$6:$U$1015,0)),$AH$22:$AH$25,0)),ISERROR(MATCH($E604,$AH$26:$AH$31,0)),ISERROR(MATCH($E604,$AH$22:$AH$25,0)))))</f>
        <v>0</v>
      </c>
      <c r="X604" s="48" t="b">
        <f>IF(OR(COUNTBLANK($E604),COUNTBLANK($V604)),FALSE,IF(ISERROR(MATCH($V604,V$5:$V603,0)),FALSE,IF(ISERROR(MATCH(INDEX($E$6:$E$1015,MATCH($V604,$V$6:$V$1015,0)),$AH$22:$AH$25,0)),ISERROR(MATCH($E604,$AH$26:$AH$31,0)),ISERROR(MATCH($E604,$AH$22:$AH$25,0)))))</f>
        <v>0</v>
      </c>
      <c r="Y604" s="48" t="b">
        <f t="shared" si="36"/>
        <v>0</v>
      </c>
    </row>
    <row r="605" spans="2:25" ht="15.95" customHeight="1" x14ac:dyDescent="0.2">
      <c r="B605" s="257"/>
      <c r="C605" s="53"/>
      <c r="D605" s="86"/>
      <c r="E605" s="42" t="str">
        <f>IF(COUNTBLANK($V605),"",IF($U605&lt;&gt;"","Ingresar Categoria!",IFERROR(INDEX(Activos!$C$6:$C$1015,MATCH($V605,Activos!$U$6:$U$1015,0)),IFERROR(INDEX($E$5:$E604,MATCH($V605,$U$5:$U604,0)),""))))</f>
        <v/>
      </c>
      <c r="F605" s="52"/>
      <c r="G605" s="51"/>
      <c r="H605" s="44"/>
      <c r="I605" s="53"/>
      <c r="J605" s="46"/>
      <c r="K605" s="46"/>
      <c r="L605" s="54"/>
      <c r="M605" s="54"/>
      <c r="N605" s="306" t="str">
        <f>IF(COUNTBLANK($V605),"",IFERROR(INDEX(Activos!$E$6:$E$1015,MATCH($V605,Activos!$U$6:$U$1015,0)),IFERROR(INDEX($N$5:$N604,MATCH($V605,$U$5:$U604,0)),"")))</f>
        <v/>
      </c>
      <c r="O605" s="256"/>
      <c r="P605" s="250"/>
      <c r="Q605" s="55">
        <v>0</v>
      </c>
      <c r="R605" s="48" t="b">
        <f>IF(COUNTBLANK($V605),FALSE,OR(IFERROR(MATCH(INDEX(Activos!$C$6:$C$1015,MATCH($V605,Activos!$U$6:$U$1015,0)),$AH$22:$AH$25,0),FALSE),IFERROR(MATCH(INDEX($E$5:$E604,MATCH($V605,$V$5:$V604,0)),$AH$22:$AH$25,0),FALSE)))</f>
        <v>0</v>
      </c>
      <c r="S605" s="48" t="b">
        <f>OR(IFERROR(MATCH($V605,Activos!$U$6:$U$1015,0),FALSE),IFERROR(MATCH($V605,$V$5:$V604,0),FALSE))</f>
        <v>1</v>
      </c>
      <c r="T605" s="48" t="str">
        <f t="shared" si="34"/>
        <v/>
      </c>
      <c r="U605" s="48" t="str">
        <f>IF(AND(ISERROR(MATCH($V605,Activos!$U$6:$U$1015,0)),ISERROR(MATCH($V605,$U$5:$U604,0))),$V605,"")</f>
        <v/>
      </c>
      <c r="V605" s="48" t="str">
        <f t="shared" si="35"/>
        <v/>
      </c>
      <c r="W605" s="48" t="b">
        <f>IF(OR(COUNTBLANK($E605),COUNTBLANK($V605)),FALSE,IF(ISERROR(MATCH($V605,Activos!$U$6:$U$1015,0)),FALSE,IF(ISERROR(MATCH(INDEX(Activos!$C$6:$C$1015,MATCH($V605,Activos!$U$6:$U$1015,0)),$AH$22:$AH$25,0)),ISERROR(MATCH($E605,$AH$26:$AH$31,0)),ISERROR(MATCH($E605,$AH$22:$AH$25,0)))))</f>
        <v>0</v>
      </c>
      <c r="X605" s="48" t="b">
        <f>IF(OR(COUNTBLANK($E605),COUNTBLANK($V605)),FALSE,IF(ISERROR(MATCH($V605,V$5:$V604,0)),FALSE,IF(ISERROR(MATCH(INDEX($E$6:$E$1015,MATCH($V605,$V$6:$V$1015,0)),$AH$22:$AH$25,0)),ISERROR(MATCH($E605,$AH$26:$AH$31,0)),ISERROR(MATCH($E605,$AH$22:$AH$25,0)))))</f>
        <v>0</v>
      </c>
      <c r="Y605" s="48" t="b">
        <f t="shared" si="36"/>
        <v>0</v>
      </c>
    </row>
    <row r="606" spans="2:25" ht="15.95" customHeight="1" x14ac:dyDescent="0.2">
      <c r="B606" s="257"/>
      <c r="C606" s="53"/>
      <c r="D606" s="86"/>
      <c r="E606" s="42" t="str">
        <f>IF(COUNTBLANK($V606),"",IF($U606&lt;&gt;"","Ingresar Categoria!",IFERROR(INDEX(Activos!$C$6:$C$1015,MATCH($V606,Activos!$U$6:$U$1015,0)),IFERROR(INDEX($E$5:$E605,MATCH($V606,$U$5:$U605,0)),""))))</f>
        <v/>
      </c>
      <c r="F606" s="52"/>
      <c r="G606" s="51"/>
      <c r="H606" s="44"/>
      <c r="I606" s="53"/>
      <c r="J606" s="46"/>
      <c r="K606" s="46"/>
      <c r="L606" s="54"/>
      <c r="M606" s="54"/>
      <c r="N606" s="306" t="str">
        <f>IF(COUNTBLANK($V606),"",IFERROR(INDEX(Activos!$E$6:$E$1015,MATCH($V606,Activos!$U$6:$U$1015,0)),IFERROR(INDEX($N$5:$N605,MATCH($V606,$U$5:$U605,0)),"")))</f>
        <v/>
      </c>
      <c r="O606" s="256"/>
      <c r="P606" s="250"/>
      <c r="Q606" s="55">
        <v>0</v>
      </c>
      <c r="R606" s="48" t="b">
        <f>IF(COUNTBLANK($V606),FALSE,OR(IFERROR(MATCH(INDEX(Activos!$C$6:$C$1015,MATCH($V606,Activos!$U$6:$U$1015,0)),$AH$22:$AH$25,0),FALSE),IFERROR(MATCH(INDEX($E$5:$E605,MATCH($V606,$V$5:$V605,0)),$AH$22:$AH$25,0),FALSE)))</f>
        <v>0</v>
      </c>
      <c r="S606" s="48" t="b">
        <f>OR(IFERROR(MATCH($V606,Activos!$U$6:$U$1015,0),FALSE),IFERROR(MATCH($V606,$V$5:$V605,0),FALSE))</f>
        <v>1</v>
      </c>
      <c r="T606" s="48" t="str">
        <f t="shared" si="34"/>
        <v/>
      </c>
      <c r="U606" s="48" t="str">
        <f>IF(AND(ISERROR(MATCH($V606,Activos!$U$6:$U$1015,0)),ISERROR(MATCH($V606,$U$5:$U605,0))),$V606,"")</f>
        <v/>
      </c>
      <c r="V606" s="48" t="str">
        <f t="shared" si="35"/>
        <v/>
      </c>
      <c r="W606" s="48" t="b">
        <f>IF(OR(COUNTBLANK($E606),COUNTBLANK($V606)),FALSE,IF(ISERROR(MATCH($V606,Activos!$U$6:$U$1015,0)),FALSE,IF(ISERROR(MATCH(INDEX(Activos!$C$6:$C$1015,MATCH($V606,Activos!$U$6:$U$1015,0)),$AH$22:$AH$25,0)),ISERROR(MATCH($E606,$AH$26:$AH$31,0)),ISERROR(MATCH($E606,$AH$22:$AH$25,0)))))</f>
        <v>0</v>
      </c>
      <c r="X606" s="48" t="b">
        <f>IF(OR(COUNTBLANK($E606),COUNTBLANK($V606)),FALSE,IF(ISERROR(MATCH($V606,V$5:$V605,0)),FALSE,IF(ISERROR(MATCH(INDEX($E$6:$E$1015,MATCH($V606,$V$6:$V$1015,0)),$AH$22:$AH$25,0)),ISERROR(MATCH($E606,$AH$26:$AH$31,0)),ISERROR(MATCH($E606,$AH$22:$AH$25,0)))))</f>
        <v>0</v>
      </c>
      <c r="Y606" s="48" t="b">
        <f t="shared" si="36"/>
        <v>0</v>
      </c>
    </row>
    <row r="607" spans="2:25" ht="15.95" customHeight="1" x14ac:dyDescent="0.2">
      <c r="B607" s="257"/>
      <c r="C607" s="53"/>
      <c r="D607" s="86"/>
      <c r="E607" s="42" t="str">
        <f>IF(COUNTBLANK($V607),"",IF($U607&lt;&gt;"","Ingresar Categoria!",IFERROR(INDEX(Activos!$C$6:$C$1015,MATCH($V607,Activos!$U$6:$U$1015,0)),IFERROR(INDEX($E$5:$E606,MATCH($V607,$U$5:$U606,0)),""))))</f>
        <v/>
      </c>
      <c r="F607" s="52"/>
      <c r="G607" s="51"/>
      <c r="H607" s="44"/>
      <c r="I607" s="53"/>
      <c r="J607" s="46"/>
      <c r="K607" s="46"/>
      <c r="L607" s="54"/>
      <c r="M607" s="54"/>
      <c r="N607" s="306" t="str">
        <f>IF(COUNTBLANK($V607),"",IFERROR(INDEX(Activos!$E$6:$E$1015,MATCH($V607,Activos!$U$6:$U$1015,0)),IFERROR(INDEX($N$5:$N606,MATCH($V607,$U$5:$U606,0)),"")))</f>
        <v/>
      </c>
      <c r="O607" s="256"/>
      <c r="P607" s="250"/>
      <c r="Q607" s="55">
        <v>0</v>
      </c>
      <c r="R607" s="48" t="b">
        <f>IF(COUNTBLANK($V607),FALSE,OR(IFERROR(MATCH(INDEX(Activos!$C$6:$C$1015,MATCH($V607,Activos!$U$6:$U$1015,0)),$AH$22:$AH$25,0),FALSE),IFERROR(MATCH(INDEX($E$5:$E606,MATCH($V607,$V$5:$V606,0)),$AH$22:$AH$25,0),FALSE)))</f>
        <v>0</v>
      </c>
      <c r="S607" s="48" t="b">
        <f>OR(IFERROR(MATCH($V607,Activos!$U$6:$U$1015,0),FALSE),IFERROR(MATCH($V607,$V$5:$V606,0),FALSE))</f>
        <v>1</v>
      </c>
      <c r="T607" s="48" t="str">
        <f t="shared" si="34"/>
        <v/>
      </c>
      <c r="U607" s="48" t="str">
        <f>IF(AND(ISERROR(MATCH($V607,Activos!$U$6:$U$1015,0)),ISERROR(MATCH($V607,$U$5:$U606,0))),$V607,"")</f>
        <v/>
      </c>
      <c r="V607" s="48" t="str">
        <f t="shared" si="35"/>
        <v/>
      </c>
      <c r="W607" s="48" t="b">
        <f>IF(OR(COUNTBLANK($E607),COUNTBLANK($V607)),FALSE,IF(ISERROR(MATCH($V607,Activos!$U$6:$U$1015,0)),FALSE,IF(ISERROR(MATCH(INDEX(Activos!$C$6:$C$1015,MATCH($V607,Activos!$U$6:$U$1015,0)),$AH$22:$AH$25,0)),ISERROR(MATCH($E607,$AH$26:$AH$31,0)),ISERROR(MATCH($E607,$AH$22:$AH$25,0)))))</f>
        <v>0</v>
      </c>
      <c r="X607" s="48" t="b">
        <f>IF(OR(COUNTBLANK($E607),COUNTBLANK($V607)),FALSE,IF(ISERROR(MATCH($V607,V$5:$V606,0)),FALSE,IF(ISERROR(MATCH(INDEX($E$6:$E$1015,MATCH($V607,$V$6:$V$1015,0)),$AH$22:$AH$25,0)),ISERROR(MATCH($E607,$AH$26:$AH$31,0)),ISERROR(MATCH($E607,$AH$22:$AH$25,0)))))</f>
        <v>0</v>
      </c>
      <c r="Y607" s="48" t="b">
        <f t="shared" si="36"/>
        <v>0</v>
      </c>
    </row>
    <row r="608" spans="2:25" ht="15.95" customHeight="1" x14ac:dyDescent="0.2">
      <c r="B608" s="257"/>
      <c r="C608" s="53"/>
      <c r="D608" s="86"/>
      <c r="E608" s="42" t="str">
        <f>IF(COUNTBLANK($V608),"",IF($U608&lt;&gt;"","Ingresar Categoria!",IFERROR(INDEX(Activos!$C$6:$C$1015,MATCH($V608,Activos!$U$6:$U$1015,0)),IFERROR(INDEX($E$5:$E607,MATCH($V608,$U$5:$U607,0)),""))))</f>
        <v/>
      </c>
      <c r="F608" s="52"/>
      <c r="G608" s="51"/>
      <c r="H608" s="44"/>
      <c r="I608" s="53"/>
      <c r="J608" s="46"/>
      <c r="K608" s="46"/>
      <c r="L608" s="54"/>
      <c r="M608" s="54"/>
      <c r="N608" s="306" t="str">
        <f>IF(COUNTBLANK($V608),"",IFERROR(INDEX(Activos!$E$6:$E$1015,MATCH($V608,Activos!$U$6:$U$1015,0)),IFERROR(INDEX($N$5:$N607,MATCH($V608,$U$5:$U607,0)),"")))</f>
        <v/>
      </c>
      <c r="O608" s="256"/>
      <c r="P608" s="250"/>
      <c r="Q608" s="55">
        <v>0</v>
      </c>
      <c r="R608" s="48" t="b">
        <f>IF(COUNTBLANK($V608),FALSE,OR(IFERROR(MATCH(INDEX(Activos!$C$6:$C$1015,MATCH($V608,Activos!$U$6:$U$1015,0)),$AH$22:$AH$25,0),FALSE),IFERROR(MATCH(INDEX($E$5:$E607,MATCH($V608,$V$5:$V607,0)),$AH$22:$AH$25,0),FALSE)))</f>
        <v>0</v>
      </c>
      <c r="S608" s="48" t="b">
        <f>OR(IFERROR(MATCH($V608,Activos!$U$6:$U$1015,0),FALSE),IFERROR(MATCH($V608,$V$5:$V607,0),FALSE))</f>
        <v>1</v>
      </c>
      <c r="T608" s="48" t="str">
        <f t="shared" si="34"/>
        <v/>
      </c>
      <c r="U608" s="48" t="str">
        <f>IF(AND(ISERROR(MATCH($V608,Activos!$U$6:$U$1015,0)),ISERROR(MATCH($V608,$U$5:$U607,0))),$V608,"")</f>
        <v/>
      </c>
      <c r="V608" s="48" t="str">
        <f t="shared" si="35"/>
        <v/>
      </c>
      <c r="W608" s="48" t="b">
        <f>IF(OR(COUNTBLANK($E608),COUNTBLANK($V608)),FALSE,IF(ISERROR(MATCH($V608,Activos!$U$6:$U$1015,0)),FALSE,IF(ISERROR(MATCH(INDEX(Activos!$C$6:$C$1015,MATCH($V608,Activos!$U$6:$U$1015,0)),$AH$22:$AH$25,0)),ISERROR(MATCH($E608,$AH$26:$AH$31,0)),ISERROR(MATCH($E608,$AH$22:$AH$25,0)))))</f>
        <v>0</v>
      </c>
      <c r="X608" s="48" t="b">
        <f>IF(OR(COUNTBLANK($E608),COUNTBLANK($V608)),FALSE,IF(ISERROR(MATCH($V608,V$5:$V607,0)),FALSE,IF(ISERROR(MATCH(INDEX($E$6:$E$1015,MATCH($V608,$V$6:$V$1015,0)),$AH$22:$AH$25,0)),ISERROR(MATCH($E608,$AH$26:$AH$31,0)),ISERROR(MATCH($E608,$AH$22:$AH$25,0)))))</f>
        <v>0</v>
      </c>
      <c r="Y608" s="48" t="b">
        <f t="shared" si="36"/>
        <v>0</v>
      </c>
    </row>
    <row r="609" spans="2:25" ht="15.95" customHeight="1" x14ac:dyDescent="0.2">
      <c r="B609" s="257"/>
      <c r="C609" s="53"/>
      <c r="D609" s="86"/>
      <c r="E609" s="42" t="str">
        <f>IF(COUNTBLANK($V609),"",IF($U609&lt;&gt;"","Ingresar Categoria!",IFERROR(INDEX(Activos!$C$6:$C$1015,MATCH($V609,Activos!$U$6:$U$1015,0)),IFERROR(INDEX($E$5:$E608,MATCH($V609,$U$5:$U608,0)),""))))</f>
        <v/>
      </c>
      <c r="F609" s="52"/>
      <c r="G609" s="51"/>
      <c r="H609" s="44"/>
      <c r="I609" s="53"/>
      <c r="J609" s="46"/>
      <c r="K609" s="46"/>
      <c r="L609" s="54"/>
      <c r="M609" s="54"/>
      <c r="N609" s="306" t="str">
        <f>IF(COUNTBLANK($V609),"",IFERROR(INDEX(Activos!$E$6:$E$1015,MATCH($V609,Activos!$U$6:$U$1015,0)),IFERROR(INDEX($N$5:$N608,MATCH($V609,$U$5:$U608,0)),"")))</f>
        <v/>
      </c>
      <c r="O609" s="256"/>
      <c r="P609" s="250"/>
      <c r="Q609" s="55">
        <v>0</v>
      </c>
      <c r="R609" s="48" t="b">
        <f>IF(COUNTBLANK($V609),FALSE,OR(IFERROR(MATCH(INDEX(Activos!$C$6:$C$1015,MATCH($V609,Activos!$U$6:$U$1015,0)),$AH$22:$AH$25,0),FALSE),IFERROR(MATCH(INDEX($E$5:$E608,MATCH($V609,$V$5:$V608,0)),$AH$22:$AH$25,0),FALSE)))</f>
        <v>0</v>
      </c>
      <c r="S609" s="48" t="b">
        <f>OR(IFERROR(MATCH($V609,Activos!$U$6:$U$1015,0),FALSE),IFERROR(MATCH($V609,$V$5:$V608,0),FALSE))</f>
        <v>1</v>
      </c>
      <c r="T609" s="48" t="str">
        <f t="shared" si="34"/>
        <v/>
      </c>
      <c r="U609" s="48" t="str">
        <f>IF(AND(ISERROR(MATCH($V609,Activos!$U$6:$U$1015,0)),ISERROR(MATCH($V609,$U$5:$U608,0))),$V609,"")</f>
        <v/>
      </c>
      <c r="V609" s="48" t="str">
        <f t="shared" si="35"/>
        <v/>
      </c>
      <c r="W609" s="48" t="b">
        <f>IF(OR(COUNTBLANK($E609),COUNTBLANK($V609)),FALSE,IF(ISERROR(MATCH($V609,Activos!$U$6:$U$1015,0)),FALSE,IF(ISERROR(MATCH(INDEX(Activos!$C$6:$C$1015,MATCH($V609,Activos!$U$6:$U$1015,0)),$AH$22:$AH$25,0)),ISERROR(MATCH($E609,$AH$26:$AH$31,0)),ISERROR(MATCH($E609,$AH$22:$AH$25,0)))))</f>
        <v>0</v>
      </c>
      <c r="X609" s="48" t="b">
        <f>IF(OR(COUNTBLANK($E609),COUNTBLANK($V609)),FALSE,IF(ISERROR(MATCH($V609,V$5:$V608,0)),FALSE,IF(ISERROR(MATCH(INDEX($E$6:$E$1015,MATCH($V609,$V$6:$V$1015,0)),$AH$22:$AH$25,0)),ISERROR(MATCH($E609,$AH$26:$AH$31,0)),ISERROR(MATCH($E609,$AH$22:$AH$25,0)))))</f>
        <v>0</v>
      </c>
      <c r="Y609" s="48" t="b">
        <f t="shared" si="36"/>
        <v>0</v>
      </c>
    </row>
    <row r="610" spans="2:25" ht="15.95" customHeight="1" x14ac:dyDescent="0.2">
      <c r="B610" s="257"/>
      <c r="C610" s="53"/>
      <c r="D610" s="86"/>
      <c r="E610" s="42" t="str">
        <f>IF(COUNTBLANK($V610),"",IF($U610&lt;&gt;"","Ingresar Categoria!",IFERROR(INDEX(Activos!$C$6:$C$1015,MATCH($V610,Activos!$U$6:$U$1015,0)),IFERROR(INDEX($E$5:$E609,MATCH($V610,$U$5:$U609,0)),""))))</f>
        <v/>
      </c>
      <c r="F610" s="52"/>
      <c r="G610" s="51"/>
      <c r="H610" s="44"/>
      <c r="I610" s="53"/>
      <c r="J610" s="46"/>
      <c r="K610" s="46"/>
      <c r="L610" s="54"/>
      <c r="M610" s="54"/>
      <c r="N610" s="306" t="str">
        <f>IF(COUNTBLANK($V610),"",IFERROR(INDEX(Activos!$E$6:$E$1015,MATCH($V610,Activos!$U$6:$U$1015,0)),IFERROR(INDEX($N$5:$N609,MATCH($V610,$U$5:$U609,0)),"")))</f>
        <v/>
      </c>
      <c r="O610" s="256"/>
      <c r="P610" s="250"/>
      <c r="Q610" s="55">
        <v>0</v>
      </c>
      <c r="R610" s="48" t="b">
        <f>IF(COUNTBLANK($V610),FALSE,OR(IFERROR(MATCH(INDEX(Activos!$C$6:$C$1015,MATCH($V610,Activos!$U$6:$U$1015,0)),$AH$22:$AH$25,0),FALSE),IFERROR(MATCH(INDEX($E$5:$E609,MATCH($V610,$V$5:$V609,0)),$AH$22:$AH$25,0),FALSE)))</f>
        <v>0</v>
      </c>
      <c r="S610" s="48" t="b">
        <f>OR(IFERROR(MATCH($V610,Activos!$U$6:$U$1015,0),FALSE),IFERROR(MATCH($V610,$V$5:$V609,0),FALSE))</f>
        <v>1</v>
      </c>
      <c r="T610" s="48" t="str">
        <f t="shared" si="34"/>
        <v/>
      </c>
      <c r="U610" s="48" t="str">
        <f>IF(AND(ISERROR(MATCH($V610,Activos!$U$6:$U$1015,0)),ISERROR(MATCH($V610,$U$5:$U609,0))),$V610,"")</f>
        <v/>
      </c>
      <c r="V610" s="48" t="str">
        <f t="shared" si="35"/>
        <v/>
      </c>
      <c r="W610" s="48" t="b">
        <f>IF(OR(COUNTBLANK($E610),COUNTBLANK($V610)),FALSE,IF(ISERROR(MATCH($V610,Activos!$U$6:$U$1015,0)),FALSE,IF(ISERROR(MATCH(INDEX(Activos!$C$6:$C$1015,MATCH($V610,Activos!$U$6:$U$1015,0)),$AH$22:$AH$25,0)),ISERROR(MATCH($E610,$AH$26:$AH$31,0)),ISERROR(MATCH($E610,$AH$22:$AH$25,0)))))</f>
        <v>0</v>
      </c>
      <c r="X610" s="48" t="b">
        <f>IF(OR(COUNTBLANK($E610),COUNTBLANK($V610)),FALSE,IF(ISERROR(MATCH($V610,V$5:$V609,0)),FALSE,IF(ISERROR(MATCH(INDEX($E$6:$E$1015,MATCH($V610,$V$6:$V$1015,0)),$AH$22:$AH$25,0)),ISERROR(MATCH($E610,$AH$26:$AH$31,0)),ISERROR(MATCH($E610,$AH$22:$AH$25,0)))))</f>
        <v>0</v>
      </c>
      <c r="Y610" s="48" t="b">
        <f t="shared" si="36"/>
        <v>0</v>
      </c>
    </row>
    <row r="611" spans="2:25" ht="15.95" customHeight="1" x14ac:dyDescent="0.2">
      <c r="B611" s="257"/>
      <c r="C611" s="53"/>
      <c r="D611" s="86"/>
      <c r="E611" s="42" t="str">
        <f>IF(COUNTBLANK($V611),"",IF($U611&lt;&gt;"","Ingresar Categoria!",IFERROR(INDEX(Activos!$C$6:$C$1015,MATCH($V611,Activos!$U$6:$U$1015,0)),IFERROR(INDEX($E$5:$E610,MATCH($V611,$U$5:$U610,0)),""))))</f>
        <v/>
      </c>
      <c r="F611" s="52"/>
      <c r="G611" s="51"/>
      <c r="H611" s="44"/>
      <c r="I611" s="53"/>
      <c r="J611" s="46"/>
      <c r="K611" s="46"/>
      <c r="L611" s="54"/>
      <c r="M611" s="54"/>
      <c r="N611" s="306" t="str">
        <f>IF(COUNTBLANK($V611),"",IFERROR(INDEX(Activos!$E$6:$E$1015,MATCH($V611,Activos!$U$6:$U$1015,0)),IFERROR(INDEX($N$5:$N610,MATCH($V611,$U$5:$U610,0)),"")))</f>
        <v/>
      </c>
      <c r="O611" s="256"/>
      <c r="P611" s="250"/>
      <c r="Q611" s="55">
        <v>0</v>
      </c>
      <c r="R611" s="48" t="b">
        <f>IF(COUNTBLANK($V611),FALSE,OR(IFERROR(MATCH(INDEX(Activos!$C$6:$C$1015,MATCH($V611,Activos!$U$6:$U$1015,0)),$AH$22:$AH$25,0),FALSE),IFERROR(MATCH(INDEX($E$5:$E610,MATCH($V611,$V$5:$V610,0)),$AH$22:$AH$25,0),FALSE)))</f>
        <v>0</v>
      </c>
      <c r="S611" s="48" t="b">
        <f>OR(IFERROR(MATCH($V611,Activos!$U$6:$U$1015,0),FALSE),IFERROR(MATCH($V611,$V$5:$V610,0),FALSE))</f>
        <v>1</v>
      </c>
      <c r="T611" s="48" t="str">
        <f t="shared" si="34"/>
        <v/>
      </c>
      <c r="U611" s="48" t="str">
        <f>IF(AND(ISERROR(MATCH($V611,Activos!$U$6:$U$1015,0)),ISERROR(MATCH($V611,$U$5:$U610,0))),$V611,"")</f>
        <v/>
      </c>
      <c r="V611" s="48" t="str">
        <f t="shared" si="35"/>
        <v/>
      </c>
      <c r="W611" s="48" t="b">
        <f>IF(OR(COUNTBLANK($E611),COUNTBLANK($V611)),FALSE,IF(ISERROR(MATCH($V611,Activos!$U$6:$U$1015,0)),FALSE,IF(ISERROR(MATCH(INDEX(Activos!$C$6:$C$1015,MATCH($V611,Activos!$U$6:$U$1015,0)),$AH$22:$AH$25,0)),ISERROR(MATCH($E611,$AH$26:$AH$31,0)),ISERROR(MATCH($E611,$AH$22:$AH$25,0)))))</f>
        <v>0</v>
      </c>
      <c r="X611" s="48" t="b">
        <f>IF(OR(COUNTBLANK($E611),COUNTBLANK($V611)),FALSE,IF(ISERROR(MATCH($V611,V$5:$V610,0)),FALSE,IF(ISERROR(MATCH(INDEX($E$6:$E$1015,MATCH($V611,$V$6:$V$1015,0)),$AH$22:$AH$25,0)),ISERROR(MATCH($E611,$AH$26:$AH$31,0)),ISERROR(MATCH($E611,$AH$22:$AH$25,0)))))</f>
        <v>0</v>
      </c>
      <c r="Y611" s="48" t="b">
        <f t="shared" si="36"/>
        <v>0</v>
      </c>
    </row>
    <row r="612" spans="2:25" ht="15.95" customHeight="1" x14ac:dyDescent="0.2">
      <c r="B612" s="257"/>
      <c r="C612" s="53"/>
      <c r="D612" s="86"/>
      <c r="E612" s="42" t="str">
        <f>IF(COUNTBLANK($V612),"",IF($U612&lt;&gt;"","Ingresar Categoria!",IFERROR(INDEX(Activos!$C$6:$C$1015,MATCH($V612,Activos!$U$6:$U$1015,0)),IFERROR(INDEX($E$5:$E611,MATCH($V612,$U$5:$U611,0)),""))))</f>
        <v/>
      </c>
      <c r="F612" s="52"/>
      <c r="G612" s="51"/>
      <c r="H612" s="44"/>
      <c r="I612" s="53"/>
      <c r="J612" s="46"/>
      <c r="K612" s="46"/>
      <c r="L612" s="54"/>
      <c r="M612" s="54"/>
      <c r="N612" s="306" t="str">
        <f>IF(COUNTBLANK($V612),"",IFERROR(INDEX(Activos!$E$6:$E$1015,MATCH($V612,Activos!$U$6:$U$1015,0)),IFERROR(INDEX($N$5:$N611,MATCH($V612,$U$5:$U611,0)),"")))</f>
        <v/>
      </c>
      <c r="O612" s="256"/>
      <c r="P612" s="250"/>
      <c r="Q612" s="55">
        <v>0</v>
      </c>
      <c r="R612" s="48" t="b">
        <f>IF(COUNTBLANK($V612),FALSE,OR(IFERROR(MATCH(INDEX(Activos!$C$6:$C$1015,MATCH($V612,Activos!$U$6:$U$1015,0)),$AH$22:$AH$25,0),FALSE),IFERROR(MATCH(INDEX($E$5:$E611,MATCH($V612,$V$5:$V611,0)),$AH$22:$AH$25,0),FALSE)))</f>
        <v>0</v>
      </c>
      <c r="S612" s="48" t="b">
        <f>OR(IFERROR(MATCH($V612,Activos!$U$6:$U$1015,0),FALSE),IFERROR(MATCH($V612,$V$5:$V611,0),FALSE))</f>
        <v>1</v>
      </c>
      <c r="T612" s="48" t="str">
        <f t="shared" si="34"/>
        <v/>
      </c>
      <c r="U612" s="48" t="str">
        <f>IF(AND(ISERROR(MATCH($V612,Activos!$U$6:$U$1015,0)),ISERROR(MATCH($V612,$U$5:$U611,0))),$V612,"")</f>
        <v/>
      </c>
      <c r="V612" s="48" t="str">
        <f t="shared" si="35"/>
        <v/>
      </c>
      <c r="W612" s="48" t="b">
        <f>IF(OR(COUNTBLANK($E612),COUNTBLANK($V612)),FALSE,IF(ISERROR(MATCH($V612,Activos!$U$6:$U$1015,0)),FALSE,IF(ISERROR(MATCH(INDEX(Activos!$C$6:$C$1015,MATCH($V612,Activos!$U$6:$U$1015,0)),$AH$22:$AH$25,0)),ISERROR(MATCH($E612,$AH$26:$AH$31,0)),ISERROR(MATCH($E612,$AH$22:$AH$25,0)))))</f>
        <v>0</v>
      </c>
      <c r="X612" s="48" t="b">
        <f>IF(OR(COUNTBLANK($E612),COUNTBLANK($V612)),FALSE,IF(ISERROR(MATCH($V612,V$5:$V611,0)),FALSE,IF(ISERROR(MATCH(INDEX($E$6:$E$1015,MATCH($V612,$V$6:$V$1015,0)),$AH$22:$AH$25,0)),ISERROR(MATCH($E612,$AH$26:$AH$31,0)),ISERROR(MATCH($E612,$AH$22:$AH$25,0)))))</f>
        <v>0</v>
      </c>
      <c r="Y612" s="48" t="b">
        <f t="shared" si="36"/>
        <v>0</v>
      </c>
    </row>
    <row r="613" spans="2:25" ht="15.95" customHeight="1" x14ac:dyDescent="0.2">
      <c r="B613" s="257"/>
      <c r="C613" s="53"/>
      <c r="D613" s="86"/>
      <c r="E613" s="42" t="str">
        <f>IF(COUNTBLANK($V613),"",IF($U613&lt;&gt;"","Ingresar Categoria!",IFERROR(INDEX(Activos!$C$6:$C$1015,MATCH($V613,Activos!$U$6:$U$1015,0)),IFERROR(INDEX($E$5:$E612,MATCH($V613,$U$5:$U612,0)),""))))</f>
        <v/>
      </c>
      <c r="F613" s="52"/>
      <c r="G613" s="51"/>
      <c r="H613" s="44"/>
      <c r="I613" s="53"/>
      <c r="J613" s="46"/>
      <c r="K613" s="46"/>
      <c r="L613" s="54"/>
      <c r="M613" s="54"/>
      <c r="N613" s="306" t="str">
        <f>IF(COUNTBLANK($V613),"",IFERROR(INDEX(Activos!$E$6:$E$1015,MATCH($V613,Activos!$U$6:$U$1015,0)),IFERROR(INDEX($N$5:$N612,MATCH($V613,$U$5:$U612,0)),"")))</f>
        <v/>
      </c>
      <c r="O613" s="256"/>
      <c r="P613" s="250"/>
      <c r="Q613" s="55">
        <v>0</v>
      </c>
      <c r="R613" s="48" t="b">
        <f>IF(COUNTBLANK($V613),FALSE,OR(IFERROR(MATCH(INDEX(Activos!$C$6:$C$1015,MATCH($V613,Activos!$U$6:$U$1015,0)),$AH$22:$AH$25,0),FALSE),IFERROR(MATCH(INDEX($E$5:$E612,MATCH($V613,$V$5:$V612,0)),$AH$22:$AH$25,0),FALSE)))</f>
        <v>0</v>
      </c>
      <c r="S613" s="48" t="b">
        <f>OR(IFERROR(MATCH($V613,Activos!$U$6:$U$1015,0),FALSE),IFERROR(MATCH($V613,$V$5:$V612,0),FALSE))</f>
        <v>1</v>
      </c>
      <c r="T613" s="48" t="str">
        <f t="shared" si="34"/>
        <v/>
      </c>
      <c r="U613" s="48" t="str">
        <f>IF(AND(ISERROR(MATCH($V613,Activos!$U$6:$U$1015,0)),ISERROR(MATCH($V613,$U$5:$U612,0))),$V613,"")</f>
        <v/>
      </c>
      <c r="V613" s="48" t="str">
        <f t="shared" si="35"/>
        <v/>
      </c>
      <c r="W613" s="48" t="b">
        <f>IF(OR(COUNTBLANK($E613),COUNTBLANK($V613)),FALSE,IF(ISERROR(MATCH($V613,Activos!$U$6:$U$1015,0)),FALSE,IF(ISERROR(MATCH(INDEX(Activos!$C$6:$C$1015,MATCH($V613,Activos!$U$6:$U$1015,0)),$AH$22:$AH$25,0)),ISERROR(MATCH($E613,$AH$26:$AH$31,0)),ISERROR(MATCH($E613,$AH$22:$AH$25,0)))))</f>
        <v>0</v>
      </c>
      <c r="X613" s="48" t="b">
        <f>IF(OR(COUNTBLANK($E613),COUNTBLANK($V613)),FALSE,IF(ISERROR(MATCH($V613,V$5:$V612,0)),FALSE,IF(ISERROR(MATCH(INDEX($E$6:$E$1015,MATCH($V613,$V$6:$V$1015,0)),$AH$22:$AH$25,0)),ISERROR(MATCH($E613,$AH$26:$AH$31,0)),ISERROR(MATCH($E613,$AH$22:$AH$25,0)))))</f>
        <v>0</v>
      </c>
      <c r="Y613" s="48" t="b">
        <f t="shared" si="36"/>
        <v>0</v>
      </c>
    </row>
    <row r="614" spans="2:25" ht="15.95" customHeight="1" x14ac:dyDescent="0.2">
      <c r="B614" s="257"/>
      <c r="C614" s="53"/>
      <c r="D614" s="86"/>
      <c r="E614" s="42" t="str">
        <f>IF(COUNTBLANK($V614),"",IF($U614&lt;&gt;"","Ingresar Categoria!",IFERROR(INDEX(Activos!$C$6:$C$1015,MATCH($V614,Activos!$U$6:$U$1015,0)),IFERROR(INDEX($E$5:$E613,MATCH($V614,$U$5:$U613,0)),""))))</f>
        <v/>
      </c>
      <c r="F614" s="52"/>
      <c r="G614" s="51"/>
      <c r="H614" s="44"/>
      <c r="I614" s="53"/>
      <c r="J614" s="46"/>
      <c r="K614" s="46"/>
      <c r="L614" s="54"/>
      <c r="M614" s="54"/>
      <c r="N614" s="306" t="str">
        <f>IF(COUNTBLANK($V614),"",IFERROR(INDEX(Activos!$E$6:$E$1015,MATCH($V614,Activos!$U$6:$U$1015,0)),IFERROR(INDEX($N$5:$N613,MATCH($V614,$U$5:$U613,0)),"")))</f>
        <v/>
      </c>
      <c r="O614" s="256"/>
      <c r="P614" s="250"/>
      <c r="Q614" s="55">
        <v>0</v>
      </c>
      <c r="R614" s="48" t="b">
        <f>IF(COUNTBLANK($V614),FALSE,OR(IFERROR(MATCH(INDEX(Activos!$C$6:$C$1015,MATCH($V614,Activos!$U$6:$U$1015,0)),$AH$22:$AH$25,0),FALSE),IFERROR(MATCH(INDEX($E$5:$E613,MATCH($V614,$V$5:$V613,0)),$AH$22:$AH$25,0),FALSE)))</f>
        <v>0</v>
      </c>
      <c r="S614" s="48" t="b">
        <f>OR(IFERROR(MATCH($V614,Activos!$U$6:$U$1015,0),FALSE),IFERROR(MATCH($V614,$V$5:$V613,0),FALSE))</f>
        <v>1</v>
      </c>
      <c r="T614" s="48" t="str">
        <f t="shared" si="34"/>
        <v/>
      </c>
      <c r="U614" s="48" t="str">
        <f>IF(AND(ISERROR(MATCH($V614,Activos!$U$6:$U$1015,0)),ISERROR(MATCH($V614,$U$5:$U613,0))),$V614,"")</f>
        <v/>
      </c>
      <c r="V614" s="48" t="str">
        <f t="shared" si="35"/>
        <v/>
      </c>
      <c r="W614" s="48" t="b">
        <f>IF(OR(COUNTBLANK($E614),COUNTBLANK($V614)),FALSE,IF(ISERROR(MATCH($V614,Activos!$U$6:$U$1015,0)),FALSE,IF(ISERROR(MATCH(INDEX(Activos!$C$6:$C$1015,MATCH($V614,Activos!$U$6:$U$1015,0)),$AH$22:$AH$25,0)),ISERROR(MATCH($E614,$AH$26:$AH$31,0)),ISERROR(MATCH($E614,$AH$22:$AH$25,0)))))</f>
        <v>0</v>
      </c>
      <c r="X614" s="48" t="b">
        <f>IF(OR(COUNTBLANK($E614),COUNTBLANK($V614)),FALSE,IF(ISERROR(MATCH($V614,V$5:$V613,0)),FALSE,IF(ISERROR(MATCH(INDEX($E$6:$E$1015,MATCH($V614,$V$6:$V$1015,0)),$AH$22:$AH$25,0)),ISERROR(MATCH($E614,$AH$26:$AH$31,0)),ISERROR(MATCH($E614,$AH$22:$AH$25,0)))))</f>
        <v>0</v>
      </c>
      <c r="Y614" s="48" t="b">
        <f t="shared" si="36"/>
        <v>0</v>
      </c>
    </row>
    <row r="615" spans="2:25" ht="15.95" customHeight="1" x14ac:dyDescent="0.2">
      <c r="B615" s="257"/>
      <c r="C615" s="53"/>
      <c r="D615" s="86"/>
      <c r="E615" s="42" t="str">
        <f>IF(COUNTBLANK($V615),"",IF($U615&lt;&gt;"","Ingresar Categoria!",IFERROR(INDEX(Activos!$C$6:$C$1015,MATCH($V615,Activos!$U$6:$U$1015,0)),IFERROR(INDEX($E$5:$E614,MATCH($V615,$U$5:$U614,0)),""))))</f>
        <v/>
      </c>
      <c r="F615" s="52"/>
      <c r="G615" s="51"/>
      <c r="H615" s="44"/>
      <c r="I615" s="53"/>
      <c r="J615" s="46"/>
      <c r="K615" s="46"/>
      <c r="L615" s="54"/>
      <c r="M615" s="54"/>
      <c r="N615" s="306" t="str">
        <f>IF(COUNTBLANK($V615),"",IFERROR(INDEX(Activos!$E$6:$E$1015,MATCH($V615,Activos!$U$6:$U$1015,0)),IFERROR(INDEX($N$5:$N614,MATCH($V615,$U$5:$U614,0)),"")))</f>
        <v/>
      </c>
      <c r="O615" s="256"/>
      <c r="P615" s="250"/>
      <c r="Q615" s="55">
        <v>0</v>
      </c>
      <c r="R615" s="48" t="b">
        <f>IF(COUNTBLANK($V615),FALSE,OR(IFERROR(MATCH(INDEX(Activos!$C$6:$C$1015,MATCH($V615,Activos!$U$6:$U$1015,0)),$AH$22:$AH$25,0),FALSE),IFERROR(MATCH(INDEX($E$5:$E614,MATCH($V615,$V$5:$V614,0)),$AH$22:$AH$25,0),FALSE)))</f>
        <v>0</v>
      </c>
      <c r="S615" s="48" t="b">
        <f>OR(IFERROR(MATCH($V615,Activos!$U$6:$U$1015,0),FALSE),IFERROR(MATCH($V615,$V$5:$V614,0),FALSE))</f>
        <v>1</v>
      </c>
      <c r="T615" s="48" t="str">
        <f t="shared" si="34"/>
        <v/>
      </c>
      <c r="U615" s="48" t="str">
        <f>IF(AND(ISERROR(MATCH($V615,Activos!$U$6:$U$1015,0)),ISERROR(MATCH($V615,$U$5:$U614,0))),$V615,"")</f>
        <v/>
      </c>
      <c r="V615" s="48" t="str">
        <f t="shared" si="35"/>
        <v/>
      </c>
      <c r="W615" s="48" t="b">
        <f>IF(OR(COUNTBLANK($E615),COUNTBLANK($V615)),FALSE,IF(ISERROR(MATCH($V615,Activos!$U$6:$U$1015,0)),FALSE,IF(ISERROR(MATCH(INDEX(Activos!$C$6:$C$1015,MATCH($V615,Activos!$U$6:$U$1015,0)),$AH$22:$AH$25,0)),ISERROR(MATCH($E615,$AH$26:$AH$31,0)),ISERROR(MATCH($E615,$AH$22:$AH$25,0)))))</f>
        <v>0</v>
      </c>
      <c r="X615" s="48" t="b">
        <f>IF(OR(COUNTBLANK($E615),COUNTBLANK($V615)),FALSE,IF(ISERROR(MATCH($V615,V$5:$V614,0)),FALSE,IF(ISERROR(MATCH(INDEX($E$6:$E$1015,MATCH($V615,$V$6:$V$1015,0)),$AH$22:$AH$25,0)),ISERROR(MATCH($E615,$AH$26:$AH$31,0)),ISERROR(MATCH($E615,$AH$22:$AH$25,0)))))</f>
        <v>0</v>
      </c>
      <c r="Y615" s="48" t="b">
        <f t="shared" si="36"/>
        <v>0</v>
      </c>
    </row>
    <row r="616" spans="2:25" ht="15.95" customHeight="1" x14ac:dyDescent="0.2">
      <c r="B616" s="257"/>
      <c r="C616" s="53"/>
      <c r="D616" s="86"/>
      <c r="E616" s="42" t="str">
        <f>IF(COUNTBLANK($V616),"",IF($U616&lt;&gt;"","Ingresar Categoria!",IFERROR(INDEX(Activos!$C$6:$C$1015,MATCH($V616,Activos!$U$6:$U$1015,0)),IFERROR(INDEX($E$5:$E615,MATCH($V616,$U$5:$U615,0)),""))))</f>
        <v/>
      </c>
      <c r="F616" s="52"/>
      <c r="G616" s="51"/>
      <c r="H616" s="44"/>
      <c r="I616" s="53"/>
      <c r="J616" s="46"/>
      <c r="K616" s="46"/>
      <c r="L616" s="54"/>
      <c r="M616" s="54"/>
      <c r="N616" s="306" t="str">
        <f>IF(COUNTBLANK($V616),"",IFERROR(INDEX(Activos!$E$6:$E$1015,MATCH($V616,Activos!$U$6:$U$1015,0)),IFERROR(INDEX($N$5:$N615,MATCH($V616,$U$5:$U615,0)),"")))</f>
        <v/>
      </c>
      <c r="O616" s="256"/>
      <c r="P616" s="250"/>
      <c r="Q616" s="55">
        <v>0</v>
      </c>
      <c r="R616" s="48" t="b">
        <f>IF(COUNTBLANK($V616),FALSE,OR(IFERROR(MATCH(INDEX(Activos!$C$6:$C$1015,MATCH($V616,Activos!$U$6:$U$1015,0)),$AH$22:$AH$25,0),FALSE),IFERROR(MATCH(INDEX($E$5:$E615,MATCH($V616,$V$5:$V615,0)),$AH$22:$AH$25,0),FALSE)))</f>
        <v>0</v>
      </c>
      <c r="S616" s="48" t="b">
        <f>OR(IFERROR(MATCH($V616,Activos!$U$6:$U$1015,0),FALSE),IFERROR(MATCH($V616,$V$5:$V615,0),FALSE))</f>
        <v>1</v>
      </c>
      <c r="T616" s="48" t="str">
        <f t="shared" si="34"/>
        <v/>
      </c>
      <c r="U616" s="48" t="str">
        <f>IF(AND(ISERROR(MATCH($V616,Activos!$U$6:$U$1015,0)),ISERROR(MATCH($V616,$U$5:$U615,0))),$V616,"")</f>
        <v/>
      </c>
      <c r="V616" s="48" t="str">
        <f t="shared" si="35"/>
        <v/>
      </c>
      <c r="W616" s="48" t="b">
        <f>IF(OR(COUNTBLANK($E616),COUNTBLANK($V616)),FALSE,IF(ISERROR(MATCH($V616,Activos!$U$6:$U$1015,0)),FALSE,IF(ISERROR(MATCH(INDEX(Activos!$C$6:$C$1015,MATCH($V616,Activos!$U$6:$U$1015,0)),$AH$22:$AH$25,0)),ISERROR(MATCH($E616,$AH$26:$AH$31,0)),ISERROR(MATCH($E616,$AH$22:$AH$25,0)))))</f>
        <v>0</v>
      </c>
      <c r="X616" s="48" t="b">
        <f>IF(OR(COUNTBLANK($E616),COUNTBLANK($V616)),FALSE,IF(ISERROR(MATCH($V616,V$5:$V615,0)),FALSE,IF(ISERROR(MATCH(INDEX($E$6:$E$1015,MATCH($V616,$V$6:$V$1015,0)),$AH$22:$AH$25,0)),ISERROR(MATCH($E616,$AH$26:$AH$31,0)),ISERROR(MATCH($E616,$AH$22:$AH$25,0)))))</f>
        <v>0</v>
      </c>
      <c r="Y616" s="48" t="b">
        <f t="shared" si="36"/>
        <v>0</v>
      </c>
    </row>
    <row r="617" spans="2:25" ht="15.95" customHeight="1" x14ac:dyDescent="0.2">
      <c r="B617" s="257"/>
      <c r="C617" s="53"/>
      <c r="D617" s="86"/>
      <c r="E617" s="42" t="str">
        <f>IF(COUNTBLANK($V617),"",IF($U617&lt;&gt;"","Ingresar Categoria!",IFERROR(INDEX(Activos!$C$6:$C$1015,MATCH($V617,Activos!$U$6:$U$1015,0)),IFERROR(INDEX($E$5:$E616,MATCH($V617,$U$5:$U616,0)),""))))</f>
        <v/>
      </c>
      <c r="F617" s="52"/>
      <c r="G617" s="51"/>
      <c r="H617" s="44"/>
      <c r="I617" s="53"/>
      <c r="J617" s="46"/>
      <c r="K617" s="46"/>
      <c r="L617" s="54"/>
      <c r="M617" s="54"/>
      <c r="N617" s="306" t="str">
        <f>IF(COUNTBLANK($V617),"",IFERROR(INDEX(Activos!$E$6:$E$1015,MATCH($V617,Activos!$U$6:$U$1015,0)),IFERROR(INDEX($N$5:$N616,MATCH($V617,$U$5:$U616,0)),"")))</f>
        <v/>
      </c>
      <c r="O617" s="256"/>
      <c r="P617" s="250"/>
      <c r="Q617" s="55">
        <v>0</v>
      </c>
      <c r="R617" s="48" t="b">
        <f>IF(COUNTBLANK($V617),FALSE,OR(IFERROR(MATCH(INDEX(Activos!$C$6:$C$1015,MATCH($V617,Activos!$U$6:$U$1015,0)),$AH$22:$AH$25,0),FALSE),IFERROR(MATCH(INDEX($E$5:$E616,MATCH($V617,$V$5:$V616,0)),$AH$22:$AH$25,0),FALSE)))</f>
        <v>0</v>
      </c>
      <c r="S617" s="48" t="b">
        <f>OR(IFERROR(MATCH($V617,Activos!$U$6:$U$1015,0),FALSE),IFERROR(MATCH($V617,$V$5:$V616,0),FALSE))</f>
        <v>1</v>
      </c>
      <c r="T617" s="48" t="str">
        <f t="shared" si="34"/>
        <v/>
      </c>
      <c r="U617" s="48" t="str">
        <f>IF(AND(ISERROR(MATCH($V617,Activos!$U$6:$U$1015,0)),ISERROR(MATCH($V617,$U$5:$U616,0))),$V617,"")</f>
        <v/>
      </c>
      <c r="V617" s="48" t="str">
        <f t="shared" si="35"/>
        <v/>
      </c>
      <c r="W617" s="48" t="b">
        <f>IF(OR(COUNTBLANK($E617),COUNTBLANK($V617)),FALSE,IF(ISERROR(MATCH($V617,Activos!$U$6:$U$1015,0)),FALSE,IF(ISERROR(MATCH(INDEX(Activos!$C$6:$C$1015,MATCH($V617,Activos!$U$6:$U$1015,0)),$AH$22:$AH$25,0)),ISERROR(MATCH($E617,$AH$26:$AH$31,0)),ISERROR(MATCH($E617,$AH$22:$AH$25,0)))))</f>
        <v>0</v>
      </c>
      <c r="X617" s="48" t="b">
        <f>IF(OR(COUNTBLANK($E617),COUNTBLANK($V617)),FALSE,IF(ISERROR(MATCH($V617,V$5:$V616,0)),FALSE,IF(ISERROR(MATCH(INDEX($E$6:$E$1015,MATCH($V617,$V$6:$V$1015,0)),$AH$22:$AH$25,0)),ISERROR(MATCH($E617,$AH$26:$AH$31,0)),ISERROR(MATCH($E617,$AH$22:$AH$25,0)))))</f>
        <v>0</v>
      </c>
      <c r="Y617" s="48" t="b">
        <f t="shared" si="36"/>
        <v>0</v>
      </c>
    </row>
    <row r="618" spans="2:25" ht="15.95" customHeight="1" x14ac:dyDescent="0.2">
      <c r="B618" s="257"/>
      <c r="C618" s="53"/>
      <c r="D618" s="86"/>
      <c r="E618" s="42" t="str">
        <f>IF(COUNTBLANK($V618),"",IF($U618&lt;&gt;"","Ingresar Categoria!",IFERROR(INDEX(Activos!$C$6:$C$1015,MATCH($V618,Activos!$U$6:$U$1015,0)),IFERROR(INDEX($E$5:$E617,MATCH($V618,$U$5:$U617,0)),""))))</f>
        <v/>
      </c>
      <c r="F618" s="52"/>
      <c r="G618" s="51"/>
      <c r="H618" s="44"/>
      <c r="I618" s="53"/>
      <c r="J618" s="46"/>
      <c r="K618" s="46"/>
      <c r="L618" s="54"/>
      <c r="M618" s="54"/>
      <c r="N618" s="306" t="str">
        <f>IF(COUNTBLANK($V618),"",IFERROR(INDEX(Activos!$E$6:$E$1015,MATCH($V618,Activos!$U$6:$U$1015,0)),IFERROR(INDEX($N$5:$N617,MATCH($V618,$U$5:$U617,0)),"")))</f>
        <v/>
      </c>
      <c r="O618" s="256"/>
      <c r="P618" s="250"/>
      <c r="Q618" s="55">
        <v>0</v>
      </c>
      <c r="R618" s="48" t="b">
        <f>IF(COUNTBLANK($V618),FALSE,OR(IFERROR(MATCH(INDEX(Activos!$C$6:$C$1015,MATCH($V618,Activos!$U$6:$U$1015,0)),$AH$22:$AH$25,0),FALSE),IFERROR(MATCH(INDEX($E$5:$E617,MATCH($V618,$V$5:$V617,0)),$AH$22:$AH$25,0),FALSE)))</f>
        <v>0</v>
      </c>
      <c r="S618" s="48" t="b">
        <f>OR(IFERROR(MATCH($V618,Activos!$U$6:$U$1015,0),FALSE),IFERROR(MATCH($V618,$V$5:$V617,0),FALSE))</f>
        <v>1</v>
      </c>
      <c r="T618" s="48" t="str">
        <f t="shared" si="34"/>
        <v/>
      </c>
      <c r="U618" s="48" t="str">
        <f>IF(AND(ISERROR(MATCH($V618,Activos!$U$6:$U$1015,0)),ISERROR(MATCH($V618,$U$5:$U617,0))),$V618,"")</f>
        <v/>
      </c>
      <c r="V618" s="48" t="str">
        <f t="shared" si="35"/>
        <v/>
      </c>
      <c r="W618" s="48" t="b">
        <f>IF(OR(COUNTBLANK($E618),COUNTBLANK($V618)),FALSE,IF(ISERROR(MATCH($V618,Activos!$U$6:$U$1015,0)),FALSE,IF(ISERROR(MATCH(INDEX(Activos!$C$6:$C$1015,MATCH($V618,Activos!$U$6:$U$1015,0)),$AH$22:$AH$25,0)),ISERROR(MATCH($E618,$AH$26:$AH$31,0)),ISERROR(MATCH($E618,$AH$22:$AH$25,0)))))</f>
        <v>0</v>
      </c>
      <c r="X618" s="48" t="b">
        <f>IF(OR(COUNTBLANK($E618),COUNTBLANK($V618)),FALSE,IF(ISERROR(MATCH($V618,V$5:$V617,0)),FALSE,IF(ISERROR(MATCH(INDEX($E$6:$E$1015,MATCH($V618,$V$6:$V$1015,0)),$AH$22:$AH$25,0)),ISERROR(MATCH($E618,$AH$26:$AH$31,0)),ISERROR(MATCH($E618,$AH$22:$AH$25,0)))))</f>
        <v>0</v>
      </c>
      <c r="Y618" s="48" t="b">
        <f t="shared" si="36"/>
        <v>0</v>
      </c>
    </row>
    <row r="619" spans="2:25" ht="15.95" customHeight="1" x14ac:dyDescent="0.2">
      <c r="B619" s="257"/>
      <c r="C619" s="53"/>
      <c r="D619" s="86"/>
      <c r="E619" s="42" t="str">
        <f>IF(COUNTBLANK($V619),"",IF($U619&lt;&gt;"","Ingresar Categoria!",IFERROR(INDEX(Activos!$C$6:$C$1015,MATCH($V619,Activos!$U$6:$U$1015,0)),IFERROR(INDEX($E$5:$E618,MATCH($V619,$U$5:$U618,0)),""))))</f>
        <v/>
      </c>
      <c r="F619" s="52"/>
      <c r="G619" s="51"/>
      <c r="H619" s="44"/>
      <c r="I619" s="53"/>
      <c r="J619" s="46"/>
      <c r="K619" s="46"/>
      <c r="L619" s="54"/>
      <c r="M619" s="54"/>
      <c r="N619" s="306" t="str">
        <f>IF(COUNTBLANK($V619),"",IFERROR(INDEX(Activos!$E$6:$E$1015,MATCH($V619,Activos!$U$6:$U$1015,0)),IFERROR(INDEX($N$5:$N618,MATCH($V619,$U$5:$U618,0)),"")))</f>
        <v/>
      </c>
      <c r="O619" s="256"/>
      <c r="P619" s="250"/>
      <c r="Q619" s="55">
        <v>0</v>
      </c>
      <c r="R619" s="48" t="b">
        <f>IF(COUNTBLANK($V619),FALSE,OR(IFERROR(MATCH(INDEX(Activos!$C$6:$C$1015,MATCH($V619,Activos!$U$6:$U$1015,0)),$AH$22:$AH$25,0),FALSE),IFERROR(MATCH(INDEX($E$5:$E618,MATCH($V619,$V$5:$V618,0)),$AH$22:$AH$25,0),FALSE)))</f>
        <v>0</v>
      </c>
      <c r="S619" s="48" t="b">
        <f>OR(IFERROR(MATCH($V619,Activos!$U$6:$U$1015,0),FALSE),IFERROR(MATCH($V619,$V$5:$V618,0),FALSE))</f>
        <v>1</v>
      </c>
      <c r="T619" s="48" t="str">
        <f t="shared" si="34"/>
        <v/>
      </c>
      <c r="U619" s="48" t="str">
        <f>IF(AND(ISERROR(MATCH($V619,Activos!$U$6:$U$1015,0)),ISERROR(MATCH($V619,$U$5:$U618,0))),$V619,"")</f>
        <v/>
      </c>
      <c r="V619" s="48" t="str">
        <f t="shared" si="35"/>
        <v/>
      </c>
      <c r="W619" s="48" t="b">
        <f>IF(OR(COUNTBLANK($E619),COUNTBLANK($V619)),FALSE,IF(ISERROR(MATCH($V619,Activos!$U$6:$U$1015,0)),FALSE,IF(ISERROR(MATCH(INDEX(Activos!$C$6:$C$1015,MATCH($V619,Activos!$U$6:$U$1015,0)),$AH$22:$AH$25,0)),ISERROR(MATCH($E619,$AH$26:$AH$31,0)),ISERROR(MATCH($E619,$AH$22:$AH$25,0)))))</f>
        <v>0</v>
      </c>
      <c r="X619" s="48" t="b">
        <f>IF(OR(COUNTBLANK($E619),COUNTBLANK($V619)),FALSE,IF(ISERROR(MATCH($V619,V$5:$V618,0)),FALSE,IF(ISERROR(MATCH(INDEX($E$6:$E$1015,MATCH($V619,$V$6:$V$1015,0)),$AH$22:$AH$25,0)),ISERROR(MATCH($E619,$AH$26:$AH$31,0)),ISERROR(MATCH($E619,$AH$22:$AH$25,0)))))</f>
        <v>0</v>
      </c>
      <c r="Y619" s="48" t="b">
        <f t="shared" si="36"/>
        <v>0</v>
      </c>
    </row>
    <row r="620" spans="2:25" ht="15.95" customHeight="1" x14ac:dyDescent="0.2">
      <c r="B620" s="257"/>
      <c r="C620" s="53"/>
      <c r="D620" s="86"/>
      <c r="E620" s="42" t="str">
        <f>IF(COUNTBLANK($V620),"",IF($U620&lt;&gt;"","Ingresar Categoria!",IFERROR(INDEX(Activos!$C$6:$C$1015,MATCH($V620,Activos!$U$6:$U$1015,0)),IFERROR(INDEX($E$5:$E619,MATCH($V620,$U$5:$U619,0)),""))))</f>
        <v/>
      </c>
      <c r="F620" s="52"/>
      <c r="G620" s="51"/>
      <c r="H620" s="44"/>
      <c r="I620" s="53"/>
      <c r="J620" s="46"/>
      <c r="K620" s="46"/>
      <c r="L620" s="54"/>
      <c r="M620" s="54"/>
      <c r="N620" s="306" t="str">
        <f>IF(COUNTBLANK($V620),"",IFERROR(INDEX(Activos!$E$6:$E$1015,MATCH($V620,Activos!$U$6:$U$1015,0)),IFERROR(INDEX($N$5:$N619,MATCH($V620,$U$5:$U619,0)),"")))</f>
        <v/>
      </c>
      <c r="O620" s="256"/>
      <c r="P620" s="250"/>
      <c r="Q620" s="55">
        <v>0</v>
      </c>
      <c r="R620" s="48" t="b">
        <f>IF(COUNTBLANK($V620),FALSE,OR(IFERROR(MATCH(INDEX(Activos!$C$6:$C$1015,MATCH($V620,Activos!$U$6:$U$1015,0)),$AH$22:$AH$25,0),FALSE),IFERROR(MATCH(INDEX($E$5:$E619,MATCH($V620,$V$5:$V619,0)),$AH$22:$AH$25,0),FALSE)))</f>
        <v>0</v>
      </c>
      <c r="S620" s="48" t="b">
        <f>OR(IFERROR(MATCH($V620,Activos!$U$6:$U$1015,0),FALSE),IFERROR(MATCH($V620,$V$5:$V619,0),FALSE))</f>
        <v>1</v>
      </c>
      <c r="T620" s="48" t="str">
        <f t="shared" si="34"/>
        <v/>
      </c>
      <c r="U620" s="48" t="str">
        <f>IF(AND(ISERROR(MATCH($V620,Activos!$U$6:$U$1015,0)),ISERROR(MATCH($V620,$U$5:$U619,0))),$V620,"")</f>
        <v/>
      </c>
      <c r="V620" s="48" t="str">
        <f t="shared" si="35"/>
        <v/>
      </c>
      <c r="W620" s="48" t="b">
        <f>IF(OR(COUNTBLANK($E620),COUNTBLANK($V620)),FALSE,IF(ISERROR(MATCH($V620,Activos!$U$6:$U$1015,0)),FALSE,IF(ISERROR(MATCH(INDEX(Activos!$C$6:$C$1015,MATCH($V620,Activos!$U$6:$U$1015,0)),$AH$22:$AH$25,0)),ISERROR(MATCH($E620,$AH$26:$AH$31,0)),ISERROR(MATCH($E620,$AH$22:$AH$25,0)))))</f>
        <v>0</v>
      </c>
      <c r="X620" s="48" t="b">
        <f>IF(OR(COUNTBLANK($E620),COUNTBLANK($V620)),FALSE,IF(ISERROR(MATCH($V620,V$5:$V619,0)),FALSE,IF(ISERROR(MATCH(INDEX($E$6:$E$1015,MATCH($V620,$V$6:$V$1015,0)),$AH$22:$AH$25,0)),ISERROR(MATCH($E620,$AH$26:$AH$31,0)),ISERROR(MATCH($E620,$AH$22:$AH$25,0)))))</f>
        <v>0</v>
      </c>
      <c r="Y620" s="48" t="b">
        <f t="shared" si="36"/>
        <v>0</v>
      </c>
    </row>
    <row r="621" spans="2:25" ht="15.95" customHeight="1" x14ac:dyDescent="0.2">
      <c r="B621" s="257"/>
      <c r="C621" s="53"/>
      <c r="D621" s="86"/>
      <c r="E621" s="42" t="str">
        <f>IF(COUNTBLANK($V621),"",IF($U621&lt;&gt;"","Ingresar Categoria!",IFERROR(INDEX(Activos!$C$6:$C$1015,MATCH($V621,Activos!$U$6:$U$1015,0)),IFERROR(INDEX($E$5:$E620,MATCH($V621,$U$5:$U620,0)),""))))</f>
        <v/>
      </c>
      <c r="F621" s="52"/>
      <c r="G621" s="51"/>
      <c r="H621" s="44"/>
      <c r="I621" s="53"/>
      <c r="J621" s="46"/>
      <c r="K621" s="46"/>
      <c r="L621" s="54"/>
      <c r="M621" s="54"/>
      <c r="N621" s="306" t="str">
        <f>IF(COUNTBLANK($V621),"",IFERROR(INDEX(Activos!$E$6:$E$1015,MATCH($V621,Activos!$U$6:$U$1015,0)),IFERROR(INDEX($N$5:$N620,MATCH($V621,$U$5:$U620,0)),"")))</f>
        <v/>
      </c>
      <c r="O621" s="256"/>
      <c r="P621" s="250"/>
      <c r="Q621" s="55">
        <v>0</v>
      </c>
      <c r="R621" s="48" t="b">
        <f>IF(COUNTBLANK($V621),FALSE,OR(IFERROR(MATCH(INDEX(Activos!$C$6:$C$1015,MATCH($V621,Activos!$U$6:$U$1015,0)),$AH$22:$AH$25,0),FALSE),IFERROR(MATCH(INDEX($E$5:$E620,MATCH($V621,$V$5:$V620,0)),$AH$22:$AH$25,0),FALSE)))</f>
        <v>0</v>
      </c>
      <c r="S621" s="48" t="b">
        <f>OR(IFERROR(MATCH($V621,Activos!$U$6:$U$1015,0),FALSE),IFERROR(MATCH($V621,$V$5:$V620,0),FALSE))</f>
        <v>1</v>
      </c>
      <c r="T621" s="48" t="str">
        <f t="shared" si="34"/>
        <v/>
      </c>
      <c r="U621" s="48" t="str">
        <f>IF(AND(ISERROR(MATCH($V621,Activos!$U$6:$U$1015,0)),ISERROR(MATCH($V621,$U$5:$U620,0))),$V621,"")</f>
        <v/>
      </c>
      <c r="V621" s="48" t="str">
        <f t="shared" si="35"/>
        <v/>
      </c>
      <c r="W621" s="48" t="b">
        <f>IF(OR(COUNTBLANK($E621),COUNTBLANK($V621)),FALSE,IF(ISERROR(MATCH($V621,Activos!$U$6:$U$1015,0)),FALSE,IF(ISERROR(MATCH(INDEX(Activos!$C$6:$C$1015,MATCH($V621,Activos!$U$6:$U$1015,0)),$AH$22:$AH$25,0)),ISERROR(MATCH($E621,$AH$26:$AH$31,0)),ISERROR(MATCH($E621,$AH$22:$AH$25,0)))))</f>
        <v>0</v>
      </c>
      <c r="X621" s="48" t="b">
        <f>IF(OR(COUNTBLANK($E621),COUNTBLANK($V621)),FALSE,IF(ISERROR(MATCH($V621,V$5:$V620,0)),FALSE,IF(ISERROR(MATCH(INDEX($E$6:$E$1015,MATCH($V621,$V$6:$V$1015,0)),$AH$22:$AH$25,0)),ISERROR(MATCH($E621,$AH$26:$AH$31,0)),ISERROR(MATCH($E621,$AH$22:$AH$25,0)))))</f>
        <v>0</v>
      </c>
      <c r="Y621" s="48" t="b">
        <f t="shared" si="36"/>
        <v>0</v>
      </c>
    </row>
    <row r="622" spans="2:25" ht="15.95" customHeight="1" x14ac:dyDescent="0.2">
      <c r="B622" s="257"/>
      <c r="C622" s="53"/>
      <c r="D622" s="86"/>
      <c r="E622" s="42" t="str">
        <f>IF(COUNTBLANK($V622),"",IF($U622&lt;&gt;"","Ingresar Categoria!",IFERROR(INDEX(Activos!$C$6:$C$1015,MATCH($V622,Activos!$U$6:$U$1015,0)),IFERROR(INDEX($E$5:$E621,MATCH($V622,$U$5:$U621,0)),""))))</f>
        <v/>
      </c>
      <c r="F622" s="52"/>
      <c r="G622" s="51"/>
      <c r="H622" s="44"/>
      <c r="I622" s="53"/>
      <c r="J622" s="46"/>
      <c r="K622" s="46"/>
      <c r="L622" s="54"/>
      <c r="M622" s="54"/>
      <c r="N622" s="306" t="str">
        <f>IF(COUNTBLANK($V622),"",IFERROR(INDEX(Activos!$E$6:$E$1015,MATCH($V622,Activos!$U$6:$U$1015,0)),IFERROR(INDEX($N$5:$N621,MATCH($V622,$U$5:$U621,0)),"")))</f>
        <v/>
      </c>
      <c r="O622" s="256"/>
      <c r="P622" s="250"/>
      <c r="Q622" s="55">
        <v>0</v>
      </c>
      <c r="R622" s="48" t="b">
        <f>IF(COUNTBLANK($V622),FALSE,OR(IFERROR(MATCH(INDEX(Activos!$C$6:$C$1015,MATCH($V622,Activos!$U$6:$U$1015,0)),$AH$22:$AH$25,0),FALSE),IFERROR(MATCH(INDEX($E$5:$E621,MATCH($V622,$V$5:$V621,0)),$AH$22:$AH$25,0),FALSE)))</f>
        <v>0</v>
      </c>
      <c r="S622" s="48" t="b">
        <f>OR(IFERROR(MATCH($V622,Activos!$U$6:$U$1015,0),FALSE),IFERROR(MATCH($V622,$V$5:$V621,0),FALSE))</f>
        <v>1</v>
      </c>
      <c r="T622" s="48" t="str">
        <f t="shared" si="34"/>
        <v/>
      </c>
      <c r="U622" s="48" t="str">
        <f>IF(AND(ISERROR(MATCH($V622,Activos!$U$6:$U$1015,0)),ISERROR(MATCH($V622,$U$5:$U621,0))),$V622,"")</f>
        <v/>
      </c>
      <c r="V622" s="48" t="str">
        <f t="shared" si="35"/>
        <v/>
      </c>
      <c r="W622" s="48" t="b">
        <f>IF(OR(COUNTBLANK($E622),COUNTBLANK($V622)),FALSE,IF(ISERROR(MATCH($V622,Activos!$U$6:$U$1015,0)),FALSE,IF(ISERROR(MATCH(INDEX(Activos!$C$6:$C$1015,MATCH($V622,Activos!$U$6:$U$1015,0)),$AH$22:$AH$25,0)),ISERROR(MATCH($E622,$AH$26:$AH$31,0)),ISERROR(MATCH($E622,$AH$22:$AH$25,0)))))</f>
        <v>0</v>
      </c>
      <c r="X622" s="48" t="b">
        <f>IF(OR(COUNTBLANK($E622),COUNTBLANK($V622)),FALSE,IF(ISERROR(MATCH($V622,V$5:$V621,0)),FALSE,IF(ISERROR(MATCH(INDEX($E$6:$E$1015,MATCH($V622,$V$6:$V$1015,0)),$AH$22:$AH$25,0)),ISERROR(MATCH($E622,$AH$26:$AH$31,0)),ISERROR(MATCH($E622,$AH$22:$AH$25,0)))))</f>
        <v>0</v>
      </c>
      <c r="Y622" s="48" t="b">
        <f t="shared" si="36"/>
        <v>0</v>
      </c>
    </row>
    <row r="623" spans="2:25" ht="15.95" customHeight="1" x14ac:dyDescent="0.2">
      <c r="B623" s="257"/>
      <c r="C623" s="53"/>
      <c r="D623" s="86"/>
      <c r="E623" s="42" t="str">
        <f>IF(COUNTBLANK($V623),"",IF($U623&lt;&gt;"","Ingresar Categoria!",IFERROR(INDEX(Activos!$C$6:$C$1015,MATCH($V623,Activos!$U$6:$U$1015,0)),IFERROR(INDEX($E$5:$E622,MATCH($V623,$U$5:$U622,0)),""))))</f>
        <v/>
      </c>
      <c r="F623" s="52"/>
      <c r="G623" s="51"/>
      <c r="H623" s="44"/>
      <c r="I623" s="53"/>
      <c r="J623" s="46"/>
      <c r="K623" s="46"/>
      <c r="L623" s="54"/>
      <c r="M623" s="54"/>
      <c r="N623" s="306" t="str">
        <f>IF(COUNTBLANK($V623),"",IFERROR(INDEX(Activos!$E$6:$E$1015,MATCH($V623,Activos!$U$6:$U$1015,0)),IFERROR(INDEX($N$5:$N622,MATCH($V623,$U$5:$U622,0)),"")))</f>
        <v/>
      </c>
      <c r="O623" s="256"/>
      <c r="P623" s="250"/>
      <c r="Q623" s="55">
        <v>0</v>
      </c>
      <c r="R623" s="48" t="b">
        <f>IF(COUNTBLANK($V623),FALSE,OR(IFERROR(MATCH(INDEX(Activos!$C$6:$C$1015,MATCH($V623,Activos!$U$6:$U$1015,0)),$AH$22:$AH$25,0),FALSE),IFERROR(MATCH(INDEX($E$5:$E622,MATCH($V623,$V$5:$V622,0)),$AH$22:$AH$25,0),FALSE)))</f>
        <v>0</v>
      </c>
      <c r="S623" s="48" t="b">
        <f>OR(IFERROR(MATCH($V623,Activos!$U$6:$U$1015,0),FALSE),IFERROR(MATCH($V623,$V$5:$V622,0),FALSE))</f>
        <v>1</v>
      </c>
      <c r="T623" s="48" t="str">
        <f t="shared" si="34"/>
        <v/>
      </c>
      <c r="U623" s="48" t="str">
        <f>IF(AND(ISERROR(MATCH($V623,Activos!$U$6:$U$1015,0)),ISERROR(MATCH($V623,$U$5:$U622,0))),$V623,"")</f>
        <v/>
      </c>
      <c r="V623" s="48" t="str">
        <f t="shared" si="35"/>
        <v/>
      </c>
      <c r="W623" s="48" t="b">
        <f>IF(OR(COUNTBLANK($E623),COUNTBLANK($V623)),FALSE,IF(ISERROR(MATCH($V623,Activos!$U$6:$U$1015,0)),FALSE,IF(ISERROR(MATCH(INDEX(Activos!$C$6:$C$1015,MATCH($V623,Activos!$U$6:$U$1015,0)),$AH$22:$AH$25,0)),ISERROR(MATCH($E623,$AH$26:$AH$31,0)),ISERROR(MATCH($E623,$AH$22:$AH$25,0)))))</f>
        <v>0</v>
      </c>
      <c r="X623" s="48" t="b">
        <f>IF(OR(COUNTBLANK($E623),COUNTBLANK($V623)),FALSE,IF(ISERROR(MATCH($V623,V$5:$V622,0)),FALSE,IF(ISERROR(MATCH(INDEX($E$6:$E$1015,MATCH($V623,$V$6:$V$1015,0)),$AH$22:$AH$25,0)),ISERROR(MATCH($E623,$AH$26:$AH$31,0)),ISERROR(MATCH($E623,$AH$22:$AH$25,0)))))</f>
        <v>0</v>
      </c>
      <c r="Y623" s="48" t="b">
        <f t="shared" si="36"/>
        <v>0</v>
      </c>
    </row>
    <row r="624" spans="2:25" ht="15.95" customHeight="1" x14ac:dyDescent="0.2">
      <c r="B624" s="257"/>
      <c r="C624" s="53"/>
      <c r="D624" s="86"/>
      <c r="E624" s="42" t="str">
        <f>IF(COUNTBLANK($V624),"",IF($U624&lt;&gt;"","Ingresar Categoria!",IFERROR(INDEX(Activos!$C$6:$C$1015,MATCH($V624,Activos!$U$6:$U$1015,0)),IFERROR(INDEX($E$5:$E623,MATCH($V624,$U$5:$U623,0)),""))))</f>
        <v/>
      </c>
      <c r="F624" s="52"/>
      <c r="G624" s="51"/>
      <c r="H624" s="44"/>
      <c r="I624" s="53"/>
      <c r="J624" s="46"/>
      <c r="K624" s="46"/>
      <c r="L624" s="54"/>
      <c r="M624" s="54"/>
      <c r="N624" s="306" t="str">
        <f>IF(COUNTBLANK($V624),"",IFERROR(INDEX(Activos!$E$6:$E$1015,MATCH($V624,Activos!$U$6:$U$1015,0)),IFERROR(INDEX($N$5:$N623,MATCH($V624,$U$5:$U623,0)),"")))</f>
        <v/>
      </c>
      <c r="O624" s="256"/>
      <c r="P624" s="250"/>
      <c r="Q624" s="55">
        <v>0</v>
      </c>
      <c r="R624" s="48" t="b">
        <f>IF(COUNTBLANK($V624),FALSE,OR(IFERROR(MATCH(INDEX(Activos!$C$6:$C$1015,MATCH($V624,Activos!$U$6:$U$1015,0)),$AH$22:$AH$25,0),FALSE),IFERROR(MATCH(INDEX($E$5:$E623,MATCH($V624,$V$5:$V623,0)),$AH$22:$AH$25,0),FALSE)))</f>
        <v>0</v>
      </c>
      <c r="S624" s="48" t="b">
        <f>OR(IFERROR(MATCH($V624,Activos!$U$6:$U$1015,0),FALSE),IFERROR(MATCH($V624,$V$5:$V623,0),FALSE))</f>
        <v>1</v>
      </c>
      <c r="T624" s="48" t="str">
        <f t="shared" si="34"/>
        <v/>
      </c>
      <c r="U624" s="48" t="str">
        <f>IF(AND(ISERROR(MATCH($V624,Activos!$U$6:$U$1015,0)),ISERROR(MATCH($V624,$U$5:$U623,0))),$V624,"")</f>
        <v/>
      </c>
      <c r="V624" s="48" t="str">
        <f t="shared" si="35"/>
        <v/>
      </c>
      <c r="W624" s="48" t="b">
        <f>IF(OR(COUNTBLANK($E624),COUNTBLANK($V624)),FALSE,IF(ISERROR(MATCH($V624,Activos!$U$6:$U$1015,0)),FALSE,IF(ISERROR(MATCH(INDEX(Activos!$C$6:$C$1015,MATCH($V624,Activos!$U$6:$U$1015,0)),$AH$22:$AH$25,0)),ISERROR(MATCH($E624,$AH$26:$AH$31,0)),ISERROR(MATCH($E624,$AH$22:$AH$25,0)))))</f>
        <v>0</v>
      </c>
      <c r="X624" s="48" t="b">
        <f>IF(OR(COUNTBLANK($E624),COUNTBLANK($V624)),FALSE,IF(ISERROR(MATCH($V624,V$5:$V623,0)),FALSE,IF(ISERROR(MATCH(INDEX($E$6:$E$1015,MATCH($V624,$V$6:$V$1015,0)),$AH$22:$AH$25,0)),ISERROR(MATCH($E624,$AH$26:$AH$31,0)),ISERROR(MATCH($E624,$AH$22:$AH$25,0)))))</f>
        <v>0</v>
      </c>
      <c r="Y624" s="48" t="b">
        <f t="shared" si="36"/>
        <v>0</v>
      </c>
    </row>
    <row r="625" spans="2:25" ht="15.95" customHeight="1" x14ac:dyDescent="0.2">
      <c r="B625" s="257"/>
      <c r="C625" s="53"/>
      <c r="D625" s="86"/>
      <c r="E625" s="42" t="str">
        <f>IF(COUNTBLANK($V625),"",IF($U625&lt;&gt;"","Ingresar Categoria!",IFERROR(INDEX(Activos!$C$6:$C$1015,MATCH($V625,Activos!$U$6:$U$1015,0)),IFERROR(INDEX($E$5:$E624,MATCH($V625,$U$5:$U624,0)),""))))</f>
        <v/>
      </c>
      <c r="F625" s="52"/>
      <c r="G625" s="51"/>
      <c r="H625" s="44"/>
      <c r="I625" s="53"/>
      <c r="J625" s="46"/>
      <c r="K625" s="46"/>
      <c r="L625" s="54"/>
      <c r="M625" s="54"/>
      <c r="N625" s="306" t="str">
        <f>IF(COUNTBLANK($V625),"",IFERROR(INDEX(Activos!$E$6:$E$1015,MATCH($V625,Activos!$U$6:$U$1015,0)),IFERROR(INDEX($N$5:$N624,MATCH($V625,$U$5:$U624,0)),"")))</f>
        <v/>
      </c>
      <c r="O625" s="256"/>
      <c r="P625" s="250"/>
      <c r="Q625" s="55">
        <v>0</v>
      </c>
      <c r="R625" s="48" t="b">
        <f>IF(COUNTBLANK($V625),FALSE,OR(IFERROR(MATCH(INDEX(Activos!$C$6:$C$1015,MATCH($V625,Activos!$U$6:$U$1015,0)),$AH$22:$AH$25,0),FALSE),IFERROR(MATCH(INDEX($E$5:$E624,MATCH($V625,$V$5:$V624,0)),$AH$22:$AH$25,0),FALSE)))</f>
        <v>0</v>
      </c>
      <c r="S625" s="48" t="b">
        <f>OR(IFERROR(MATCH($V625,Activos!$U$6:$U$1015,0),FALSE),IFERROR(MATCH($V625,$V$5:$V624,0),FALSE))</f>
        <v>1</v>
      </c>
      <c r="T625" s="48" t="str">
        <f t="shared" si="34"/>
        <v/>
      </c>
      <c r="U625" s="48" t="str">
        <f>IF(AND(ISERROR(MATCH($V625,Activos!$U$6:$U$1015,0)),ISERROR(MATCH($V625,$U$5:$U624,0))),$V625,"")</f>
        <v/>
      </c>
      <c r="V625" s="48" t="str">
        <f t="shared" si="35"/>
        <v/>
      </c>
      <c r="W625" s="48" t="b">
        <f>IF(OR(COUNTBLANK($E625),COUNTBLANK($V625)),FALSE,IF(ISERROR(MATCH($V625,Activos!$U$6:$U$1015,0)),FALSE,IF(ISERROR(MATCH(INDEX(Activos!$C$6:$C$1015,MATCH($V625,Activos!$U$6:$U$1015,0)),$AH$22:$AH$25,0)),ISERROR(MATCH($E625,$AH$26:$AH$31,0)),ISERROR(MATCH($E625,$AH$22:$AH$25,0)))))</f>
        <v>0</v>
      </c>
      <c r="X625" s="48" t="b">
        <f>IF(OR(COUNTBLANK($E625),COUNTBLANK($V625)),FALSE,IF(ISERROR(MATCH($V625,V$5:$V624,0)),FALSE,IF(ISERROR(MATCH(INDEX($E$6:$E$1015,MATCH($V625,$V$6:$V$1015,0)),$AH$22:$AH$25,0)),ISERROR(MATCH($E625,$AH$26:$AH$31,0)),ISERROR(MATCH($E625,$AH$22:$AH$25,0)))))</f>
        <v>0</v>
      </c>
      <c r="Y625" s="48" t="b">
        <f t="shared" si="36"/>
        <v>0</v>
      </c>
    </row>
    <row r="626" spans="2:25" ht="15.95" customHeight="1" x14ac:dyDescent="0.2">
      <c r="B626" s="257"/>
      <c r="C626" s="53"/>
      <c r="D626" s="86"/>
      <c r="E626" s="42" t="str">
        <f>IF(COUNTBLANK($V626),"",IF($U626&lt;&gt;"","Ingresar Categoria!",IFERROR(INDEX(Activos!$C$6:$C$1015,MATCH($V626,Activos!$U$6:$U$1015,0)),IFERROR(INDEX($E$5:$E625,MATCH($V626,$U$5:$U625,0)),""))))</f>
        <v/>
      </c>
      <c r="F626" s="52"/>
      <c r="G626" s="51"/>
      <c r="H626" s="44"/>
      <c r="I626" s="53"/>
      <c r="J626" s="46"/>
      <c r="K626" s="46"/>
      <c r="L626" s="54"/>
      <c r="M626" s="54"/>
      <c r="N626" s="306" t="str">
        <f>IF(COUNTBLANK($V626),"",IFERROR(INDEX(Activos!$E$6:$E$1015,MATCH($V626,Activos!$U$6:$U$1015,0)),IFERROR(INDEX($N$5:$N625,MATCH($V626,$U$5:$U625,0)),"")))</f>
        <v/>
      </c>
      <c r="O626" s="256"/>
      <c r="P626" s="250"/>
      <c r="Q626" s="55">
        <v>0</v>
      </c>
      <c r="R626" s="48" t="b">
        <f>IF(COUNTBLANK($V626),FALSE,OR(IFERROR(MATCH(INDEX(Activos!$C$6:$C$1015,MATCH($V626,Activos!$U$6:$U$1015,0)),$AH$22:$AH$25,0),FALSE),IFERROR(MATCH(INDEX($E$5:$E625,MATCH($V626,$V$5:$V625,0)),$AH$22:$AH$25,0),FALSE)))</f>
        <v>0</v>
      </c>
      <c r="S626" s="48" t="b">
        <f>OR(IFERROR(MATCH($V626,Activos!$U$6:$U$1015,0),FALSE),IFERROR(MATCH($V626,$V$5:$V625,0),FALSE))</f>
        <v>1</v>
      </c>
      <c r="T626" s="48" t="str">
        <f t="shared" si="34"/>
        <v/>
      </c>
      <c r="U626" s="48" t="str">
        <f>IF(AND(ISERROR(MATCH($V626,Activos!$U$6:$U$1015,0)),ISERROR(MATCH($V626,$U$5:$U625,0))),$V626,"")</f>
        <v/>
      </c>
      <c r="V626" s="48" t="str">
        <f t="shared" si="35"/>
        <v/>
      </c>
      <c r="W626" s="48" t="b">
        <f>IF(OR(COUNTBLANK($E626),COUNTBLANK($V626)),FALSE,IF(ISERROR(MATCH($V626,Activos!$U$6:$U$1015,0)),FALSE,IF(ISERROR(MATCH(INDEX(Activos!$C$6:$C$1015,MATCH($V626,Activos!$U$6:$U$1015,0)),$AH$22:$AH$25,0)),ISERROR(MATCH($E626,$AH$26:$AH$31,0)),ISERROR(MATCH($E626,$AH$22:$AH$25,0)))))</f>
        <v>0</v>
      </c>
      <c r="X626" s="48" t="b">
        <f>IF(OR(COUNTBLANK($E626),COUNTBLANK($V626)),FALSE,IF(ISERROR(MATCH($V626,V$5:$V625,0)),FALSE,IF(ISERROR(MATCH(INDEX($E$6:$E$1015,MATCH($V626,$V$6:$V$1015,0)),$AH$22:$AH$25,0)),ISERROR(MATCH($E626,$AH$26:$AH$31,0)),ISERROR(MATCH($E626,$AH$22:$AH$25,0)))))</f>
        <v>0</v>
      </c>
      <c r="Y626" s="48" t="b">
        <f t="shared" si="36"/>
        <v>0</v>
      </c>
    </row>
    <row r="627" spans="2:25" ht="15.95" customHeight="1" x14ac:dyDescent="0.2">
      <c r="B627" s="257"/>
      <c r="C627" s="53"/>
      <c r="D627" s="86"/>
      <c r="E627" s="42" t="str">
        <f>IF(COUNTBLANK($V627),"",IF($U627&lt;&gt;"","Ingresar Categoria!",IFERROR(INDEX(Activos!$C$6:$C$1015,MATCH($V627,Activos!$U$6:$U$1015,0)),IFERROR(INDEX($E$5:$E626,MATCH($V627,$U$5:$U626,0)),""))))</f>
        <v/>
      </c>
      <c r="F627" s="52"/>
      <c r="G627" s="51"/>
      <c r="H627" s="44"/>
      <c r="I627" s="53"/>
      <c r="J627" s="46"/>
      <c r="K627" s="46"/>
      <c r="L627" s="54"/>
      <c r="M627" s="54"/>
      <c r="N627" s="306" t="str">
        <f>IF(COUNTBLANK($V627),"",IFERROR(INDEX(Activos!$E$6:$E$1015,MATCH($V627,Activos!$U$6:$U$1015,0)),IFERROR(INDEX($N$5:$N626,MATCH($V627,$U$5:$U626,0)),"")))</f>
        <v/>
      </c>
      <c r="O627" s="256"/>
      <c r="P627" s="250"/>
      <c r="Q627" s="55">
        <v>0</v>
      </c>
      <c r="R627" s="48" t="b">
        <f>IF(COUNTBLANK($V627),FALSE,OR(IFERROR(MATCH(INDEX(Activos!$C$6:$C$1015,MATCH($V627,Activos!$U$6:$U$1015,0)),$AH$22:$AH$25,0),FALSE),IFERROR(MATCH(INDEX($E$5:$E626,MATCH($V627,$V$5:$V626,0)),$AH$22:$AH$25,0),FALSE)))</f>
        <v>0</v>
      </c>
      <c r="S627" s="48" t="b">
        <f>OR(IFERROR(MATCH($V627,Activos!$U$6:$U$1015,0),FALSE),IFERROR(MATCH($V627,$V$5:$V626,0),FALSE))</f>
        <v>1</v>
      </c>
      <c r="T627" s="48" t="str">
        <f t="shared" si="34"/>
        <v/>
      </c>
      <c r="U627" s="48" t="str">
        <f>IF(AND(ISERROR(MATCH($V627,Activos!$U$6:$U$1015,0)),ISERROR(MATCH($V627,$U$5:$U626,0))),$V627,"")</f>
        <v/>
      </c>
      <c r="V627" s="48" t="str">
        <f t="shared" si="35"/>
        <v/>
      </c>
      <c r="W627" s="48" t="b">
        <f>IF(OR(COUNTBLANK($E627),COUNTBLANK($V627)),FALSE,IF(ISERROR(MATCH($V627,Activos!$U$6:$U$1015,0)),FALSE,IF(ISERROR(MATCH(INDEX(Activos!$C$6:$C$1015,MATCH($V627,Activos!$U$6:$U$1015,0)),$AH$22:$AH$25,0)),ISERROR(MATCH($E627,$AH$26:$AH$31,0)),ISERROR(MATCH($E627,$AH$22:$AH$25,0)))))</f>
        <v>0</v>
      </c>
      <c r="X627" s="48" t="b">
        <f>IF(OR(COUNTBLANK($E627),COUNTBLANK($V627)),FALSE,IF(ISERROR(MATCH($V627,V$5:$V626,0)),FALSE,IF(ISERROR(MATCH(INDEX($E$6:$E$1015,MATCH($V627,$V$6:$V$1015,0)),$AH$22:$AH$25,0)),ISERROR(MATCH($E627,$AH$26:$AH$31,0)),ISERROR(MATCH($E627,$AH$22:$AH$25,0)))))</f>
        <v>0</v>
      </c>
      <c r="Y627" s="48" t="b">
        <f t="shared" si="36"/>
        <v>0</v>
      </c>
    </row>
    <row r="628" spans="2:25" ht="15.95" customHeight="1" x14ac:dyDescent="0.2">
      <c r="B628" s="257"/>
      <c r="C628" s="53"/>
      <c r="D628" s="86"/>
      <c r="E628" s="42" t="str">
        <f>IF(COUNTBLANK($V628),"",IF($U628&lt;&gt;"","Ingresar Categoria!",IFERROR(INDEX(Activos!$C$6:$C$1015,MATCH($V628,Activos!$U$6:$U$1015,0)),IFERROR(INDEX($E$5:$E627,MATCH($V628,$U$5:$U627,0)),""))))</f>
        <v/>
      </c>
      <c r="F628" s="52"/>
      <c r="G628" s="51"/>
      <c r="H628" s="44"/>
      <c r="I628" s="53"/>
      <c r="J628" s="46"/>
      <c r="K628" s="46"/>
      <c r="L628" s="54"/>
      <c r="M628" s="54"/>
      <c r="N628" s="306" t="str">
        <f>IF(COUNTBLANK($V628),"",IFERROR(INDEX(Activos!$E$6:$E$1015,MATCH($V628,Activos!$U$6:$U$1015,0)),IFERROR(INDEX($N$5:$N627,MATCH($V628,$U$5:$U627,0)),"")))</f>
        <v/>
      </c>
      <c r="O628" s="256"/>
      <c r="P628" s="250"/>
      <c r="Q628" s="55">
        <v>0</v>
      </c>
      <c r="R628" s="48" t="b">
        <f>IF(COUNTBLANK($V628),FALSE,OR(IFERROR(MATCH(INDEX(Activos!$C$6:$C$1015,MATCH($V628,Activos!$U$6:$U$1015,0)),$AH$22:$AH$25,0),FALSE),IFERROR(MATCH(INDEX($E$5:$E627,MATCH($V628,$V$5:$V627,0)),$AH$22:$AH$25,0),FALSE)))</f>
        <v>0</v>
      </c>
      <c r="S628" s="48" t="b">
        <f>OR(IFERROR(MATCH($V628,Activos!$U$6:$U$1015,0),FALSE),IFERROR(MATCH($V628,$V$5:$V627,0),FALSE))</f>
        <v>1</v>
      </c>
      <c r="T628" s="48" t="str">
        <f t="shared" si="34"/>
        <v/>
      </c>
      <c r="U628" s="48" t="str">
        <f>IF(AND(ISERROR(MATCH($V628,Activos!$U$6:$U$1015,0)),ISERROR(MATCH($V628,$U$5:$U627,0))),$V628,"")</f>
        <v/>
      </c>
      <c r="V628" s="48" t="str">
        <f t="shared" si="35"/>
        <v/>
      </c>
      <c r="W628" s="48" t="b">
        <f>IF(OR(COUNTBLANK($E628),COUNTBLANK($V628)),FALSE,IF(ISERROR(MATCH($V628,Activos!$U$6:$U$1015,0)),FALSE,IF(ISERROR(MATCH(INDEX(Activos!$C$6:$C$1015,MATCH($V628,Activos!$U$6:$U$1015,0)),$AH$22:$AH$25,0)),ISERROR(MATCH($E628,$AH$26:$AH$31,0)),ISERROR(MATCH($E628,$AH$22:$AH$25,0)))))</f>
        <v>0</v>
      </c>
      <c r="X628" s="48" t="b">
        <f>IF(OR(COUNTBLANK($E628),COUNTBLANK($V628)),FALSE,IF(ISERROR(MATCH($V628,V$5:$V627,0)),FALSE,IF(ISERROR(MATCH(INDEX($E$6:$E$1015,MATCH($V628,$V$6:$V$1015,0)),$AH$22:$AH$25,0)),ISERROR(MATCH($E628,$AH$26:$AH$31,0)),ISERROR(MATCH($E628,$AH$22:$AH$25,0)))))</f>
        <v>0</v>
      </c>
      <c r="Y628" s="48" t="b">
        <f t="shared" si="36"/>
        <v>0</v>
      </c>
    </row>
    <row r="629" spans="2:25" ht="15.95" customHeight="1" x14ac:dyDescent="0.2">
      <c r="B629" s="257"/>
      <c r="C629" s="53"/>
      <c r="D629" s="86"/>
      <c r="E629" s="42" t="str">
        <f>IF(COUNTBLANK($V629),"",IF($U629&lt;&gt;"","Ingresar Categoria!",IFERROR(INDEX(Activos!$C$6:$C$1015,MATCH($V629,Activos!$U$6:$U$1015,0)),IFERROR(INDEX($E$5:$E628,MATCH($V629,$U$5:$U628,0)),""))))</f>
        <v/>
      </c>
      <c r="F629" s="52"/>
      <c r="G629" s="51"/>
      <c r="H629" s="44"/>
      <c r="I629" s="53"/>
      <c r="J629" s="46"/>
      <c r="K629" s="46"/>
      <c r="L629" s="54"/>
      <c r="M629" s="54"/>
      <c r="N629" s="306" t="str">
        <f>IF(COUNTBLANK($V629),"",IFERROR(INDEX(Activos!$E$6:$E$1015,MATCH($V629,Activos!$U$6:$U$1015,0)),IFERROR(INDEX($N$5:$N628,MATCH($V629,$U$5:$U628,0)),"")))</f>
        <v/>
      </c>
      <c r="O629" s="256"/>
      <c r="P629" s="250"/>
      <c r="Q629" s="55">
        <v>0</v>
      </c>
      <c r="R629" s="48" t="b">
        <f>IF(COUNTBLANK($V629),FALSE,OR(IFERROR(MATCH(INDEX(Activos!$C$6:$C$1015,MATCH($V629,Activos!$U$6:$U$1015,0)),$AH$22:$AH$25,0),FALSE),IFERROR(MATCH(INDEX($E$5:$E628,MATCH($V629,$V$5:$V628,0)),$AH$22:$AH$25,0),FALSE)))</f>
        <v>0</v>
      </c>
      <c r="S629" s="48" t="b">
        <f>OR(IFERROR(MATCH($V629,Activos!$U$6:$U$1015,0),FALSE),IFERROR(MATCH($V629,$V$5:$V628,0),FALSE))</f>
        <v>1</v>
      </c>
      <c r="T629" s="48" t="str">
        <f t="shared" si="34"/>
        <v/>
      </c>
      <c r="U629" s="48" t="str">
        <f>IF(AND(ISERROR(MATCH($V629,Activos!$U$6:$U$1015,0)),ISERROR(MATCH($V629,$U$5:$U628,0))),$V629,"")</f>
        <v/>
      </c>
      <c r="V629" s="48" t="str">
        <f t="shared" si="35"/>
        <v/>
      </c>
      <c r="W629" s="48" t="b">
        <f>IF(OR(COUNTBLANK($E629),COUNTBLANK($V629)),FALSE,IF(ISERROR(MATCH($V629,Activos!$U$6:$U$1015,0)),FALSE,IF(ISERROR(MATCH(INDEX(Activos!$C$6:$C$1015,MATCH($V629,Activos!$U$6:$U$1015,0)),$AH$22:$AH$25,0)),ISERROR(MATCH($E629,$AH$26:$AH$31,0)),ISERROR(MATCH($E629,$AH$22:$AH$25,0)))))</f>
        <v>0</v>
      </c>
      <c r="X629" s="48" t="b">
        <f>IF(OR(COUNTBLANK($E629),COUNTBLANK($V629)),FALSE,IF(ISERROR(MATCH($V629,V$5:$V628,0)),FALSE,IF(ISERROR(MATCH(INDEX($E$6:$E$1015,MATCH($V629,$V$6:$V$1015,0)),$AH$22:$AH$25,0)),ISERROR(MATCH($E629,$AH$26:$AH$31,0)),ISERROR(MATCH($E629,$AH$22:$AH$25,0)))))</f>
        <v>0</v>
      </c>
      <c r="Y629" s="48" t="b">
        <f t="shared" si="36"/>
        <v>0</v>
      </c>
    </row>
    <row r="630" spans="2:25" ht="15.95" customHeight="1" x14ac:dyDescent="0.2">
      <c r="B630" s="257"/>
      <c r="C630" s="53"/>
      <c r="D630" s="86"/>
      <c r="E630" s="42" t="str">
        <f>IF(COUNTBLANK($V630),"",IF($U630&lt;&gt;"","Ingresar Categoria!",IFERROR(INDEX(Activos!$C$6:$C$1015,MATCH($V630,Activos!$U$6:$U$1015,0)),IFERROR(INDEX($E$5:$E629,MATCH($V630,$U$5:$U629,0)),""))))</f>
        <v/>
      </c>
      <c r="F630" s="52"/>
      <c r="G630" s="51"/>
      <c r="H630" s="44"/>
      <c r="I630" s="53"/>
      <c r="J630" s="46"/>
      <c r="K630" s="46"/>
      <c r="L630" s="54"/>
      <c r="M630" s="54"/>
      <c r="N630" s="306" t="str">
        <f>IF(COUNTBLANK($V630),"",IFERROR(INDEX(Activos!$E$6:$E$1015,MATCH($V630,Activos!$U$6:$U$1015,0)),IFERROR(INDEX($N$5:$N629,MATCH($V630,$U$5:$U629,0)),"")))</f>
        <v/>
      </c>
      <c r="O630" s="256"/>
      <c r="P630" s="250"/>
      <c r="Q630" s="55">
        <v>0</v>
      </c>
      <c r="R630" s="48" t="b">
        <f>IF(COUNTBLANK($V630),FALSE,OR(IFERROR(MATCH(INDEX(Activos!$C$6:$C$1015,MATCH($V630,Activos!$U$6:$U$1015,0)),$AH$22:$AH$25,0),FALSE),IFERROR(MATCH(INDEX($E$5:$E629,MATCH($V630,$V$5:$V629,0)),$AH$22:$AH$25,0),FALSE)))</f>
        <v>0</v>
      </c>
      <c r="S630" s="48" t="b">
        <f>OR(IFERROR(MATCH($V630,Activos!$U$6:$U$1015,0),FALSE),IFERROR(MATCH($V630,$V$5:$V629,0),FALSE))</f>
        <v>1</v>
      </c>
      <c r="T630" s="48" t="str">
        <f t="shared" si="34"/>
        <v/>
      </c>
      <c r="U630" s="48" t="str">
        <f>IF(AND(ISERROR(MATCH($V630,Activos!$U$6:$U$1015,0)),ISERROR(MATCH($V630,$U$5:$U629,0))),$V630,"")</f>
        <v/>
      </c>
      <c r="V630" s="48" t="str">
        <f t="shared" si="35"/>
        <v/>
      </c>
      <c r="W630" s="48" t="b">
        <f>IF(OR(COUNTBLANK($E630),COUNTBLANK($V630)),FALSE,IF(ISERROR(MATCH($V630,Activos!$U$6:$U$1015,0)),FALSE,IF(ISERROR(MATCH(INDEX(Activos!$C$6:$C$1015,MATCH($V630,Activos!$U$6:$U$1015,0)),$AH$22:$AH$25,0)),ISERROR(MATCH($E630,$AH$26:$AH$31,0)),ISERROR(MATCH($E630,$AH$22:$AH$25,0)))))</f>
        <v>0</v>
      </c>
      <c r="X630" s="48" t="b">
        <f>IF(OR(COUNTBLANK($E630),COUNTBLANK($V630)),FALSE,IF(ISERROR(MATCH($V630,V$5:$V629,0)),FALSE,IF(ISERROR(MATCH(INDEX($E$6:$E$1015,MATCH($V630,$V$6:$V$1015,0)),$AH$22:$AH$25,0)),ISERROR(MATCH($E630,$AH$26:$AH$31,0)),ISERROR(MATCH($E630,$AH$22:$AH$25,0)))))</f>
        <v>0</v>
      </c>
      <c r="Y630" s="48" t="b">
        <f t="shared" si="36"/>
        <v>0</v>
      </c>
    </row>
    <row r="631" spans="2:25" ht="15.95" customHeight="1" x14ac:dyDescent="0.2">
      <c r="B631" s="257"/>
      <c r="C631" s="53"/>
      <c r="D631" s="86"/>
      <c r="E631" s="42" t="str">
        <f>IF(COUNTBLANK($V631),"",IF($U631&lt;&gt;"","Ingresar Categoria!",IFERROR(INDEX(Activos!$C$6:$C$1015,MATCH($V631,Activos!$U$6:$U$1015,0)),IFERROR(INDEX($E$5:$E630,MATCH($V631,$U$5:$U630,0)),""))))</f>
        <v/>
      </c>
      <c r="F631" s="52"/>
      <c r="G631" s="51"/>
      <c r="H631" s="44"/>
      <c r="I631" s="53"/>
      <c r="J631" s="46"/>
      <c r="K631" s="46"/>
      <c r="L631" s="54"/>
      <c r="M631" s="54"/>
      <c r="N631" s="306" t="str">
        <f>IF(COUNTBLANK($V631),"",IFERROR(INDEX(Activos!$E$6:$E$1015,MATCH($V631,Activos!$U$6:$U$1015,0)),IFERROR(INDEX($N$5:$N630,MATCH($V631,$U$5:$U630,0)),"")))</f>
        <v/>
      </c>
      <c r="O631" s="256"/>
      <c r="P631" s="250"/>
      <c r="Q631" s="55">
        <v>0</v>
      </c>
      <c r="R631" s="48" t="b">
        <f>IF(COUNTBLANK($V631),FALSE,OR(IFERROR(MATCH(INDEX(Activos!$C$6:$C$1015,MATCH($V631,Activos!$U$6:$U$1015,0)),$AH$22:$AH$25,0),FALSE),IFERROR(MATCH(INDEX($E$5:$E630,MATCH($V631,$V$5:$V630,0)),$AH$22:$AH$25,0),FALSE)))</f>
        <v>0</v>
      </c>
      <c r="S631" s="48" t="b">
        <f>OR(IFERROR(MATCH($V631,Activos!$U$6:$U$1015,0),FALSE),IFERROR(MATCH($V631,$V$5:$V630,0),FALSE))</f>
        <v>1</v>
      </c>
      <c r="T631" s="48" t="str">
        <f t="shared" si="34"/>
        <v/>
      </c>
      <c r="U631" s="48" t="str">
        <f>IF(AND(ISERROR(MATCH($V631,Activos!$U$6:$U$1015,0)),ISERROR(MATCH($V631,$U$5:$U630,0))),$V631,"")</f>
        <v/>
      </c>
      <c r="V631" s="48" t="str">
        <f t="shared" si="35"/>
        <v/>
      </c>
      <c r="W631" s="48" t="b">
        <f>IF(OR(COUNTBLANK($E631),COUNTBLANK($V631)),FALSE,IF(ISERROR(MATCH($V631,Activos!$U$6:$U$1015,0)),FALSE,IF(ISERROR(MATCH(INDEX(Activos!$C$6:$C$1015,MATCH($V631,Activos!$U$6:$U$1015,0)),$AH$22:$AH$25,0)),ISERROR(MATCH($E631,$AH$26:$AH$31,0)),ISERROR(MATCH($E631,$AH$22:$AH$25,0)))))</f>
        <v>0</v>
      </c>
      <c r="X631" s="48" t="b">
        <f>IF(OR(COUNTBLANK($E631),COUNTBLANK($V631)),FALSE,IF(ISERROR(MATCH($V631,V$5:$V630,0)),FALSE,IF(ISERROR(MATCH(INDEX($E$6:$E$1015,MATCH($V631,$V$6:$V$1015,0)),$AH$22:$AH$25,0)),ISERROR(MATCH($E631,$AH$26:$AH$31,0)),ISERROR(MATCH($E631,$AH$22:$AH$25,0)))))</f>
        <v>0</v>
      </c>
      <c r="Y631" s="48" t="b">
        <f t="shared" si="36"/>
        <v>0</v>
      </c>
    </row>
    <row r="632" spans="2:25" ht="15.95" customHeight="1" x14ac:dyDescent="0.2">
      <c r="B632" s="257"/>
      <c r="C632" s="53"/>
      <c r="D632" s="86"/>
      <c r="E632" s="42" t="str">
        <f>IF(COUNTBLANK($V632),"",IF($U632&lt;&gt;"","Ingresar Categoria!",IFERROR(INDEX(Activos!$C$6:$C$1015,MATCH($V632,Activos!$U$6:$U$1015,0)),IFERROR(INDEX($E$5:$E631,MATCH($V632,$U$5:$U631,0)),""))))</f>
        <v/>
      </c>
      <c r="F632" s="52"/>
      <c r="G632" s="51"/>
      <c r="H632" s="44"/>
      <c r="I632" s="53"/>
      <c r="J632" s="46"/>
      <c r="K632" s="46"/>
      <c r="L632" s="54"/>
      <c r="M632" s="54"/>
      <c r="N632" s="306" t="str">
        <f>IF(COUNTBLANK($V632),"",IFERROR(INDEX(Activos!$E$6:$E$1015,MATCH($V632,Activos!$U$6:$U$1015,0)),IFERROR(INDEX($N$5:$N631,MATCH($V632,$U$5:$U631,0)),"")))</f>
        <v/>
      </c>
      <c r="O632" s="256"/>
      <c r="P632" s="250"/>
      <c r="Q632" s="55">
        <v>0</v>
      </c>
      <c r="R632" s="48" t="b">
        <f>IF(COUNTBLANK($V632),FALSE,OR(IFERROR(MATCH(INDEX(Activos!$C$6:$C$1015,MATCH($V632,Activos!$U$6:$U$1015,0)),$AH$22:$AH$25,0),FALSE),IFERROR(MATCH(INDEX($E$5:$E631,MATCH($V632,$V$5:$V631,0)),$AH$22:$AH$25,0),FALSE)))</f>
        <v>0</v>
      </c>
      <c r="S632" s="48" t="b">
        <f>OR(IFERROR(MATCH($V632,Activos!$U$6:$U$1015,0),FALSE),IFERROR(MATCH($V632,$V$5:$V631,0),FALSE))</f>
        <v>1</v>
      </c>
      <c r="T632" s="48" t="str">
        <f t="shared" si="34"/>
        <v/>
      </c>
      <c r="U632" s="48" t="str">
        <f>IF(AND(ISERROR(MATCH($V632,Activos!$U$6:$U$1015,0)),ISERROR(MATCH($V632,$U$5:$U631,0))),$V632,"")</f>
        <v/>
      </c>
      <c r="V632" s="48" t="str">
        <f t="shared" si="35"/>
        <v/>
      </c>
      <c r="W632" s="48" t="b">
        <f>IF(OR(COUNTBLANK($E632),COUNTBLANK($V632)),FALSE,IF(ISERROR(MATCH($V632,Activos!$U$6:$U$1015,0)),FALSE,IF(ISERROR(MATCH(INDEX(Activos!$C$6:$C$1015,MATCH($V632,Activos!$U$6:$U$1015,0)),$AH$22:$AH$25,0)),ISERROR(MATCH($E632,$AH$26:$AH$31,0)),ISERROR(MATCH($E632,$AH$22:$AH$25,0)))))</f>
        <v>0</v>
      </c>
      <c r="X632" s="48" t="b">
        <f>IF(OR(COUNTBLANK($E632),COUNTBLANK($V632)),FALSE,IF(ISERROR(MATCH($V632,V$5:$V631,0)),FALSE,IF(ISERROR(MATCH(INDEX($E$6:$E$1015,MATCH($V632,$V$6:$V$1015,0)),$AH$22:$AH$25,0)),ISERROR(MATCH($E632,$AH$26:$AH$31,0)),ISERROR(MATCH($E632,$AH$22:$AH$25,0)))))</f>
        <v>0</v>
      </c>
      <c r="Y632" s="48" t="b">
        <f t="shared" si="36"/>
        <v>0</v>
      </c>
    </row>
    <row r="633" spans="2:25" ht="15.95" customHeight="1" x14ac:dyDescent="0.2">
      <c r="B633" s="257"/>
      <c r="C633" s="53"/>
      <c r="D633" s="86"/>
      <c r="E633" s="42" t="str">
        <f>IF(COUNTBLANK($V633),"",IF($U633&lt;&gt;"","Ingresar Categoria!",IFERROR(INDEX(Activos!$C$6:$C$1015,MATCH($V633,Activos!$U$6:$U$1015,0)),IFERROR(INDEX($E$5:$E632,MATCH($V633,$U$5:$U632,0)),""))))</f>
        <v/>
      </c>
      <c r="F633" s="52"/>
      <c r="G633" s="51"/>
      <c r="H633" s="44"/>
      <c r="I633" s="53"/>
      <c r="J633" s="46"/>
      <c r="K633" s="46"/>
      <c r="L633" s="54"/>
      <c r="M633" s="54"/>
      <c r="N633" s="306" t="str">
        <f>IF(COUNTBLANK($V633),"",IFERROR(INDEX(Activos!$E$6:$E$1015,MATCH($V633,Activos!$U$6:$U$1015,0)),IFERROR(INDEX($N$5:$N632,MATCH($V633,$U$5:$U632,0)),"")))</f>
        <v/>
      </c>
      <c r="O633" s="256"/>
      <c r="P633" s="250"/>
      <c r="Q633" s="55">
        <v>0</v>
      </c>
      <c r="R633" s="48" t="b">
        <f>IF(COUNTBLANK($V633),FALSE,OR(IFERROR(MATCH(INDEX(Activos!$C$6:$C$1015,MATCH($V633,Activos!$U$6:$U$1015,0)),$AH$22:$AH$25,0),FALSE),IFERROR(MATCH(INDEX($E$5:$E632,MATCH($V633,$V$5:$V632,0)),$AH$22:$AH$25,0),FALSE)))</f>
        <v>0</v>
      </c>
      <c r="S633" s="48" t="b">
        <f>OR(IFERROR(MATCH($V633,Activos!$U$6:$U$1015,0),FALSE),IFERROR(MATCH($V633,$V$5:$V632,0),FALSE))</f>
        <v>1</v>
      </c>
      <c r="T633" s="48" t="str">
        <f t="shared" si="34"/>
        <v/>
      </c>
      <c r="U633" s="48" t="str">
        <f>IF(AND(ISERROR(MATCH($V633,Activos!$U$6:$U$1015,0)),ISERROR(MATCH($V633,$U$5:$U632,0))),$V633,"")</f>
        <v/>
      </c>
      <c r="V633" s="48" t="str">
        <f t="shared" si="35"/>
        <v/>
      </c>
      <c r="W633" s="48" t="b">
        <f>IF(OR(COUNTBLANK($E633),COUNTBLANK($V633)),FALSE,IF(ISERROR(MATCH($V633,Activos!$U$6:$U$1015,0)),FALSE,IF(ISERROR(MATCH(INDEX(Activos!$C$6:$C$1015,MATCH($V633,Activos!$U$6:$U$1015,0)),$AH$22:$AH$25,0)),ISERROR(MATCH($E633,$AH$26:$AH$31,0)),ISERROR(MATCH($E633,$AH$22:$AH$25,0)))))</f>
        <v>0</v>
      </c>
      <c r="X633" s="48" t="b">
        <f>IF(OR(COUNTBLANK($E633),COUNTBLANK($V633)),FALSE,IF(ISERROR(MATCH($V633,V$5:$V632,0)),FALSE,IF(ISERROR(MATCH(INDEX($E$6:$E$1015,MATCH($V633,$V$6:$V$1015,0)),$AH$22:$AH$25,0)),ISERROR(MATCH($E633,$AH$26:$AH$31,0)),ISERROR(MATCH($E633,$AH$22:$AH$25,0)))))</f>
        <v>0</v>
      </c>
      <c r="Y633" s="48" t="b">
        <f t="shared" si="36"/>
        <v>0</v>
      </c>
    </row>
    <row r="634" spans="2:25" ht="15.95" customHeight="1" x14ac:dyDescent="0.2">
      <c r="B634" s="257"/>
      <c r="C634" s="53"/>
      <c r="D634" s="86"/>
      <c r="E634" s="42" t="str">
        <f>IF(COUNTBLANK($V634),"",IF($U634&lt;&gt;"","Ingresar Categoria!",IFERROR(INDEX(Activos!$C$6:$C$1015,MATCH($V634,Activos!$U$6:$U$1015,0)),IFERROR(INDEX($E$5:$E633,MATCH($V634,$U$5:$U633,0)),""))))</f>
        <v/>
      </c>
      <c r="F634" s="52"/>
      <c r="G634" s="51"/>
      <c r="H634" s="44"/>
      <c r="I634" s="53"/>
      <c r="J634" s="46"/>
      <c r="K634" s="46"/>
      <c r="L634" s="54"/>
      <c r="M634" s="54"/>
      <c r="N634" s="306" t="str">
        <f>IF(COUNTBLANK($V634),"",IFERROR(INDEX(Activos!$E$6:$E$1015,MATCH($V634,Activos!$U$6:$U$1015,0)),IFERROR(INDEX($N$5:$N633,MATCH($V634,$U$5:$U633,0)),"")))</f>
        <v/>
      </c>
      <c r="O634" s="256"/>
      <c r="P634" s="250"/>
      <c r="Q634" s="55">
        <v>0</v>
      </c>
      <c r="R634" s="48" t="b">
        <f>IF(COUNTBLANK($V634),FALSE,OR(IFERROR(MATCH(INDEX(Activos!$C$6:$C$1015,MATCH($V634,Activos!$U$6:$U$1015,0)),$AH$22:$AH$25,0),FALSE),IFERROR(MATCH(INDEX($E$5:$E633,MATCH($V634,$V$5:$V633,0)),$AH$22:$AH$25,0),FALSE)))</f>
        <v>0</v>
      </c>
      <c r="S634" s="48" t="b">
        <f>OR(IFERROR(MATCH($V634,Activos!$U$6:$U$1015,0),FALSE),IFERROR(MATCH($V634,$V$5:$V633,0),FALSE))</f>
        <v>1</v>
      </c>
      <c r="T634" s="48" t="str">
        <f t="shared" si="34"/>
        <v/>
      </c>
      <c r="U634" s="48" t="str">
        <f>IF(AND(ISERROR(MATCH($V634,Activos!$U$6:$U$1015,0)),ISERROR(MATCH($V634,$U$5:$U633,0))),$V634,"")</f>
        <v/>
      </c>
      <c r="V634" s="48" t="str">
        <f t="shared" si="35"/>
        <v/>
      </c>
      <c r="W634" s="48" t="b">
        <f>IF(OR(COUNTBLANK($E634),COUNTBLANK($V634)),FALSE,IF(ISERROR(MATCH($V634,Activos!$U$6:$U$1015,0)),FALSE,IF(ISERROR(MATCH(INDEX(Activos!$C$6:$C$1015,MATCH($V634,Activos!$U$6:$U$1015,0)),$AH$22:$AH$25,0)),ISERROR(MATCH($E634,$AH$26:$AH$31,0)),ISERROR(MATCH($E634,$AH$22:$AH$25,0)))))</f>
        <v>0</v>
      </c>
      <c r="X634" s="48" t="b">
        <f>IF(OR(COUNTBLANK($E634),COUNTBLANK($V634)),FALSE,IF(ISERROR(MATCH($V634,V$5:$V633,0)),FALSE,IF(ISERROR(MATCH(INDEX($E$6:$E$1015,MATCH($V634,$V$6:$V$1015,0)),$AH$22:$AH$25,0)),ISERROR(MATCH($E634,$AH$26:$AH$31,0)),ISERROR(MATCH($E634,$AH$22:$AH$25,0)))))</f>
        <v>0</v>
      </c>
      <c r="Y634" s="48" t="b">
        <f t="shared" si="36"/>
        <v>0</v>
      </c>
    </row>
    <row r="635" spans="2:25" ht="15.95" customHeight="1" x14ac:dyDescent="0.2">
      <c r="B635" s="257"/>
      <c r="C635" s="53"/>
      <c r="D635" s="86"/>
      <c r="E635" s="42" t="str">
        <f>IF(COUNTBLANK($V635),"",IF($U635&lt;&gt;"","Ingresar Categoria!",IFERROR(INDEX(Activos!$C$6:$C$1015,MATCH($V635,Activos!$U$6:$U$1015,0)),IFERROR(INDEX($E$5:$E634,MATCH($V635,$U$5:$U634,0)),""))))</f>
        <v/>
      </c>
      <c r="F635" s="52"/>
      <c r="G635" s="51"/>
      <c r="H635" s="44"/>
      <c r="I635" s="53"/>
      <c r="J635" s="46"/>
      <c r="K635" s="46"/>
      <c r="L635" s="54"/>
      <c r="M635" s="54"/>
      <c r="N635" s="306" t="str">
        <f>IF(COUNTBLANK($V635),"",IFERROR(INDEX(Activos!$E$6:$E$1015,MATCH($V635,Activos!$U$6:$U$1015,0)),IFERROR(INDEX($N$5:$N634,MATCH($V635,$U$5:$U634,0)),"")))</f>
        <v/>
      </c>
      <c r="O635" s="256"/>
      <c r="P635" s="250"/>
      <c r="Q635" s="55">
        <v>0</v>
      </c>
      <c r="R635" s="48" t="b">
        <f>IF(COUNTBLANK($V635),FALSE,OR(IFERROR(MATCH(INDEX(Activos!$C$6:$C$1015,MATCH($V635,Activos!$U$6:$U$1015,0)),$AH$22:$AH$25,0),FALSE),IFERROR(MATCH(INDEX($E$5:$E634,MATCH($V635,$V$5:$V634,0)),$AH$22:$AH$25,0),FALSE)))</f>
        <v>0</v>
      </c>
      <c r="S635" s="48" t="b">
        <f>OR(IFERROR(MATCH($V635,Activos!$U$6:$U$1015,0),FALSE),IFERROR(MATCH($V635,$V$5:$V634,0),FALSE))</f>
        <v>1</v>
      </c>
      <c r="T635" s="48" t="str">
        <f t="shared" si="34"/>
        <v/>
      </c>
      <c r="U635" s="48" t="str">
        <f>IF(AND(ISERROR(MATCH($V635,Activos!$U$6:$U$1015,0)),ISERROR(MATCH($V635,$U$5:$U634,0))),$V635,"")</f>
        <v/>
      </c>
      <c r="V635" s="48" t="str">
        <f t="shared" si="35"/>
        <v/>
      </c>
      <c r="W635" s="48" t="b">
        <f>IF(OR(COUNTBLANK($E635),COUNTBLANK($V635)),FALSE,IF(ISERROR(MATCH($V635,Activos!$U$6:$U$1015,0)),FALSE,IF(ISERROR(MATCH(INDEX(Activos!$C$6:$C$1015,MATCH($V635,Activos!$U$6:$U$1015,0)),$AH$22:$AH$25,0)),ISERROR(MATCH($E635,$AH$26:$AH$31,0)),ISERROR(MATCH($E635,$AH$22:$AH$25,0)))))</f>
        <v>0</v>
      </c>
      <c r="X635" s="48" t="b">
        <f>IF(OR(COUNTBLANK($E635),COUNTBLANK($V635)),FALSE,IF(ISERROR(MATCH($V635,V$5:$V634,0)),FALSE,IF(ISERROR(MATCH(INDEX($E$6:$E$1015,MATCH($V635,$V$6:$V$1015,0)),$AH$22:$AH$25,0)),ISERROR(MATCH($E635,$AH$26:$AH$31,0)),ISERROR(MATCH($E635,$AH$22:$AH$25,0)))))</f>
        <v>0</v>
      </c>
      <c r="Y635" s="48" t="b">
        <f t="shared" si="36"/>
        <v>0</v>
      </c>
    </row>
    <row r="636" spans="2:25" ht="15.95" customHeight="1" x14ac:dyDescent="0.2">
      <c r="B636" s="257"/>
      <c r="C636" s="53"/>
      <c r="D636" s="86"/>
      <c r="E636" s="42" t="str">
        <f>IF(COUNTBLANK($V636),"",IF($U636&lt;&gt;"","Ingresar Categoria!",IFERROR(INDEX(Activos!$C$6:$C$1015,MATCH($V636,Activos!$U$6:$U$1015,0)),IFERROR(INDEX($E$5:$E635,MATCH($V636,$U$5:$U635,0)),""))))</f>
        <v/>
      </c>
      <c r="F636" s="52"/>
      <c r="G636" s="51"/>
      <c r="H636" s="44"/>
      <c r="I636" s="53"/>
      <c r="J636" s="46"/>
      <c r="K636" s="46"/>
      <c r="L636" s="54"/>
      <c r="M636" s="54"/>
      <c r="N636" s="306" t="str">
        <f>IF(COUNTBLANK($V636),"",IFERROR(INDEX(Activos!$E$6:$E$1015,MATCH($V636,Activos!$U$6:$U$1015,0)),IFERROR(INDEX($N$5:$N635,MATCH($V636,$U$5:$U635,0)),"")))</f>
        <v/>
      </c>
      <c r="O636" s="256"/>
      <c r="P636" s="250"/>
      <c r="Q636" s="55">
        <v>0</v>
      </c>
      <c r="R636" s="48" t="b">
        <f>IF(COUNTBLANK($V636),FALSE,OR(IFERROR(MATCH(INDEX(Activos!$C$6:$C$1015,MATCH($V636,Activos!$U$6:$U$1015,0)),$AH$22:$AH$25,0),FALSE),IFERROR(MATCH(INDEX($E$5:$E635,MATCH($V636,$V$5:$V635,0)),$AH$22:$AH$25,0),FALSE)))</f>
        <v>0</v>
      </c>
      <c r="S636" s="48" t="b">
        <f>OR(IFERROR(MATCH($V636,Activos!$U$6:$U$1015,0),FALSE),IFERROR(MATCH($V636,$V$5:$V635,0),FALSE))</f>
        <v>1</v>
      </c>
      <c r="T636" s="48" t="str">
        <f t="shared" si="34"/>
        <v/>
      </c>
      <c r="U636" s="48" t="str">
        <f>IF(AND(ISERROR(MATCH($V636,Activos!$U$6:$U$1015,0)),ISERROR(MATCH($V636,$U$5:$U635,0))),$V636,"")</f>
        <v/>
      </c>
      <c r="V636" s="48" t="str">
        <f t="shared" si="35"/>
        <v/>
      </c>
      <c r="W636" s="48" t="b">
        <f>IF(OR(COUNTBLANK($E636),COUNTBLANK($V636)),FALSE,IF(ISERROR(MATCH($V636,Activos!$U$6:$U$1015,0)),FALSE,IF(ISERROR(MATCH(INDEX(Activos!$C$6:$C$1015,MATCH($V636,Activos!$U$6:$U$1015,0)),$AH$22:$AH$25,0)),ISERROR(MATCH($E636,$AH$26:$AH$31,0)),ISERROR(MATCH($E636,$AH$22:$AH$25,0)))))</f>
        <v>0</v>
      </c>
      <c r="X636" s="48" t="b">
        <f>IF(OR(COUNTBLANK($E636),COUNTBLANK($V636)),FALSE,IF(ISERROR(MATCH($V636,V$5:$V635,0)),FALSE,IF(ISERROR(MATCH(INDEX($E$6:$E$1015,MATCH($V636,$V$6:$V$1015,0)),$AH$22:$AH$25,0)),ISERROR(MATCH($E636,$AH$26:$AH$31,0)),ISERROR(MATCH($E636,$AH$22:$AH$25,0)))))</f>
        <v>0</v>
      </c>
      <c r="Y636" s="48" t="b">
        <f t="shared" si="36"/>
        <v>0</v>
      </c>
    </row>
    <row r="637" spans="2:25" ht="15.95" customHeight="1" x14ac:dyDescent="0.2">
      <c r="B637" s="257"/>
      <c r="C637" s="53"/>
      <c r="D637" s="86"/>
      <c r="E637" s="42" t="str">
        <f>IF(COUNTBLANK($V637),"",IF($U637&lt;&gt;"","Ingresar Categoria!",IFERROR(INDEX(Activos!$C$6:$C$1015,MATCH($V637,Activos!$U$6:$U$1015,0)),IFERROR(INDEX($E$5:$E636,MATCH($V637,$U$5:$U636,0)),""))))</f>
        <v/>
      </c>
      <c r="F637" s="52"/>
      <c r="G637" s="51"/>
      <c r="H637" s="44"/>
      <c r="I637" s="53"/>
      <c r="J637" s="46"/>
      <c r="K637" s="46"/>
      <c r="L637" s="54"/>
      <c r="M637" s="54"/>
      <c r="N637" s="306" t="str">
        <f>IF(COUNTBLANK($V637),"",IFERROR(INDEX(Activos!$E$6:$E$1015,MATCH($V637,Activos!$U$6:$U$1015,0)),IFERROR(INDEX($N$5:$N636,MATCH($V637,$U$5:$U636,0)),"")))</f>
        <v/>
      </c>
      <c r="O637" s="256"/>
      <c r="P637" s="250"/>
      <c r="Q637" s="55">
        <v>0</v>
      </c>
      <c r="R637" s="48" t="b">
        <f>IF(COUNTBLANK($V637),FALSE,OR(IFERROR(MATCH(INDEX(Activos!$C$6:$C$1015,MATCH($V637,Activos!$U$6:$U$1015,0)),$AH$22:$AH$25,0),FALSE),IFERROR(MATCH(INDEX($E$5:$E636,MATCH($V637,$V$5:$V636,0)),$AH$22:$AH$25,0),FALSE)))</f>
        <v>0</v>
      </c>
      <c r="S637" s="48" t="b">
        <f>OR(IFERROR(MATCH($V637,Activos!$U$6:$U$1015,0),FALSE),IFERROR(MATCH($V637,$V$5:$V636,0),FALSE))</f>
        <v>1</v>
      </c>
      <c r="T637" s="48" t="str">
        <f t="shared" si="34"/>
        <v/>
      </c>
      <c r="U637" s="48" t="str">
        <f>IF(AND(ISERROR(MATCH($V637,Activos!$U$6:$U$1015,0)),ISERROR(MATCH($V637,$U$5:$U636,0))),$V637,"")</f>
        <v/>
      </c>
      <c r="V637" s="48" t="str">
        <f t="shared" si="35"/>
        <v/>
      </c>
      <c r="W637" s="48" t="b">
        <f>IF(OR(COUNTBLANK($E637),COUNTBLANK($V637)),FALSE,IF(ISERROR(MATCH($V637,Activos!$U$6:$U$1015,0)),FALSE,IF(ISERROR(MATCH(INDEX(Activos!$C$6:$C$1015,MATCH($V637,Activos!$U$6:$U$1015,0)),$AH$22:$AH$25,0)),ISERROR(MATCH($E637,$AH$26:$AH$31,0)),ISERROR(MATCH($E637,$AH$22:$AH$25,0)))))</f>
        <v>0</v>
      </c>
      <c r="X637" s="48" t="b">
        <f>IF(OR(COUNTBLANK($E637),COUNTBLANK($V637)),FALSE,IF(ISERROR(MATCH($V637,V$5:$V636,0)),FALSE,IF(ISERROR(MATCH(INDEX($E$6:$E$1015,MATCH($V637,$V$6:$V$1015,0)),$AH$22:$AH$25,0)),ISERROR(MATCH($E637,$AH$26:$AH$31,0)),ISERROR(MATCH($E637,$AH$22:$AH$25,0)))))</f>
        <v>0</v>
      </c>
      <c r="Y637" s="48" t="b">
        <f t="shared" si="36"/>
        <v>0</v>
      </c>
    </row>
    <row r="638" spans="2:25" ht="15.95" customHeight="1" x14ac:dyDescent="0.2">
      <c r="B638" s="257"/>
      <c r="C638" s="53"/>
      <c r="D638" s="86"/>
      <c r="E638" s="42" t="str">
        <f>IF(COUNTBLANK($V638),"",IF($U638&lt;&gt;"","Ingresar Categoria!",IFERROR(INDEX(Activos!$C$6:$C$1015,MATCH($V638,Activos!$U$6:$U$1015,0)),IFERROR(INDEX($E$5:$E637,MATCH($V638,$U$5:$U637,0)),""))))</f>
        <v/>
      </c>
      <c r="F638" s="52"/>
      <c r="G638" s="51"/>
      <c r="H638" s="44"/>
      <c r="I638" s="53"/>
      <c r="J638" s="46"/>
      <c r="K638" s="46"/>
      <c r="L638" s="54"/>
      <c r="M638" s="54"/>
      <c r="N638" s="306" t="str">
        <f>IF(COUNTBLANK($V638),"",IFERROR(INDEX(Activos!$E$6:$E$1015,MATCH($V638,Activos!$U$6:$U$1015,0)),IFERROR(INDEX($N$5:$N637,MATCH($V638,$U$5:$U637,0)),"")))</f>
        <v/>
      </c>
      <c r="O638" s="256"/>
      <c r="P638" s="250"/>
      <c r="Q638" s="55">
        <v>0</v>
      </c>
      <c r="R638" s="48" t="b">
        <f>IF(COUNTBLANK($V638),FALSE,OR(IFERROR(MATCH(INDEX(Activos!$C$6:$C$1015,MATCH($V638,Activos!$U$6:$U$1015,0)),$AH$22:$AH$25,0),FALSE),IFERROR(MATCH(INDEX($E$5:$E637,MATCH($V638,$V$5:$V637,0)),$AH$22:$AH$25,0),FALSE)))</f>
        <v>0</v>
      </c>
      <c r="S638" s="48" t="b">
        <f>OR(IFERROR(MATCH($V638,Activos!$U$6:$U$1015,0),FALSE),IFERROR(MATCH($V638,$V$5:$V637,0),FALSE))</f>
        <v>1</v>
      </c>
      <c r="T638" s="48" t="str">
        <f t="shared" si="34"/>
        <v/>
      </c>
      <c r="U638" s="48" t="str">
        <f>IF(AND(ISERROR(MATCH($V638,Activos!$U$6:$U$1015,0)),ISERROR(MATCH($V638,$U$5:$U637,0))),$V638,"")</f>
        <v/>
      </c>
      <c r="V638" s="48" t="str">
        <f t="shared" si="35"/>
        <v/>
      </c>
      <c r="W638" s="48" t="b">
        <f>IF(OR(COUNTBLANK($E638),COUNTBLANK($V638)),FALSE,IF(ISERROR(MATCH($V638,Activos!$U$6:$U$1015,0)),FALSE,IF(ISERROR(MATCH(INDEX(Activos!$C$6:$C$1015,MATCH($V638,Activos!$U$6:$U$1015,0)),$AH$22:$AH$25,0)),ISERROR(MATCH($E638,$AH$26:$AH$31,0)),ISERROR(MATCH($E638,$AH$22:$AH$25,0)))))</f>
        <v>0</v>
      </c>
      <c r="X638" s="48" t="b">
        <f>IF(OR(COUNTBLANK($E638),COUNTBLANK($V638)),FALSE,IF(ISERROR(MATCH($V638,V$5:$V637,0)),FALSE,IF(ISERROR(MATCH(INDEX($E$6:$E$1015,MATCH($V638,$V$6:$V$1015,0)),$AH$22:$AH$25,0)),ISERROR(MATCH($E638,$AH$26:$AH$31,0)),ISERROR(MATCH($E638,$AH$22:$AH$25,0)))))</f>
        <v>0</v>
      </c>
      <c r="Y638" s="48" t="b">
        <f t="shared" si="36"/>
        <v>0</v>
      </c>
    </row>
    <row r="639" spans="2:25" ht="15.95" customHeight="1" x14ac:dyDescent="0.2">
      <c r="B639" s="257"/>
      <c r="C639" s="53"/>
      <c r="D639" s="86"/>
      <c r="E639" s="42" t="str">
        <f>IF(COUNTBLANK($V639),"",IF($U639&lt;&gt;"","Ingresar Categoria!",IFERROR(INDEX(Activos!$C$6:$C$1015,MATCH($V639,Activos!$U$6:$U$1015,0)),IFERROR(INDEX($E$5:$E638,MATCH($V639,$U$5:$U638,0)),""))))</f>
        <v/>
      </c>
      <c r="F639" s="52"/>
      <c r="G639" s="51"/>
      <c r="H639" s="44"/>
      <c r="I639" s="53"/>
      <c r="J639" s="46"/>
      <c r="K639" s="46"/>
      <c r="L639" s="54"/>
      <c r="M639" s="54"/>
      <c r="N639" s="306" t="str">
        <f>IF(COUNTBLANK($V639),"",IFERROR(INDEX(Activos!$E$6:$E$1015,MATCH($V639,Activos!$U$6:$U$1015,0)),IFERROR(INDEX($N$5:$N638,MATCH($V639,$U$5:$U638,0)),"")))</f>
        <v/>
      </c>
      <c r="O639" s="256"/>
      <c r="P639" s="250"/>
      <c r="Q639" s="55">
        <v>0</v>
      </c>
      <c r="R639" s="48" t="b">
        <f>IF(COUNTBLANK($V639),FALSE,OR(IFERROR(MATCH(INDEX(Activos!$C$6:$C$1015,MATCH($V639,Activos!$U$6:$U$1015,0)),$AH$22:$AH$25,0),FALSE),IFERROR(MATCH(INDEX($E$5:$E638,MATCH($V639,$V$5:$V638,0)),$AH$22:$AH$25,0),FALSE)))</f>
        <v>0</v>
      </c>
      <c r="S639" s="48" t="b">
        <f>OR(IFERROR(MATCH($V639,Activos!$U$6:$U$1015,0),FALSE),IFERROR(MATCH($V639,$V$5:$V638,0),FALSE))</f>
        <v>1</v>
      </c>
      <c r="T639" s="48" t="str">
        <f t="shared" si="34"/>
        <v/>
      </c>
      <c r="U639" s="48" t="str">
        <f>IF(AND(ISERROR(MATCH($V639,Activos!$U$6:$U$1015,0)),ISERROR(MATCH($V639,$U$5:$U638,0))),$V639,"")</f>
        <v/>
      </c>
      <c r="V639" s="48" t="str">
        <f t="shared" si="35"/>
        <v/>
      </c>
      <c r="W639" s="48" t="b">
        <f>IF(OR(COUNTBLANK($E639),COUNTBLANK($V639)),FALSE,IF(ISERROR(MATCH($V639,Activos!$U$6:$U$1015,0)),FALSE,IF(ISERROR(MATCH(INDEX(Activos!$C$6:$C$1015,MATCH($V639,Activos!$U$6:$U$1015,0)),$AH$22:$AH$25,0)),ISERROR(MATCH($E639,$AH$26:$AH$31,0)),ISERROR(MATCH($E639,$AH$22:$AH$25,0)))))</f>
        <v>0</v>
      </c>
      <c r="X639" s="48" t="b">
        <f>IF(OR(COUNTBLANK($E639),COUNTBLANK($V639)),FALSE,IF(ISERROR(MATCH($V639,V$5:$V638,0)),FALSE,IF(ISERROR(MATCH(INDEX($E$6:$E$1015,MATCH($V639,$V$6:$V$1015,0)),$AH$22:$AH$25,0)),ISERROR(MATCH($E639,$AH$26:$AH$31,0)),ISERROR(MATCH($E639,$AH$22:$AH$25,0)))))</f>
        <v>0</v>
      </c>
      <c r="Y639" s="48" t="b">
        <f t="shared" si="36"/>
        <v>0</v>
      </c>
    </row>
    <row r="640" spans="2:25" ht="15.95" customHeight="1" x14ac:dyDescent="0.2">
      <c r="B640" s="257"/>
      <c r="C640" s="53"/>
      <c r="D640" s="86"/>
      <c r="E640" s="42" t="str">
        <f>IF(COUNTBLANK($V640),"",IF($U640&lt;&gt;"","Ingresar Categoria!",IFERROR(INDEX(Activos!$C$6:$C$1015,MATCH($V640,Activos!$U$6:$U$1015,0)),IFERROR(INDEX($E$5:$E639,MATCH($V640,$U$5:$U639,0)),""))))</f>
        <v/>
      </c>
      <c r="F640" s="52"/>
      <c r="G640" s="51"/>
      <c r="H640" s="44"/>
      <c r="I640" s="53"/>
      <c r="J640" s="46"/>
      <c r="K640" s="46"/>
      <c r="L640" s="54"/>
      <c r="M640" s="54"/>
      <c r="N640" s="306" t="str">
        <f>IF(COUNTBLANK($V640),"",IFERROR(INDEX(Activos!$E$6:$E$1015,MATCH($V640,Activos!$U$6:$U$1015,0)),IFERROR(INDEX($N$5:$N639,MATCH($V640,$U$5:$U639,0)),"")))</f>
        <v/>
      </c>
      <c r="O640" s="256"/>
      <c r="P640" s="250"/>
      <c r="Q640" s="55">
        <v>0</v>
      </c>
      <c r="R640" s="48" t="b">
        <f>IF(COUNTBLANK($V640),FALSE,OR(IFERROR(MATCH(INDEX(Activos!$C$6:$C$1015,MATCH($V640,Activos!$U$6:$U$1015,0)),$AH$22:$AH$25,0),FALSE),IFERROR(MATCH(INDEX($E$5:$E639,MATCH($V640,$V$5:$V639,0)),$AH$22:$AH$25,0),FALSE)))</f>
        <v>0</v>
      </c>
      <c r="S640" s="48" t="b">
        <f>OR(IFERROR(MATCH($V640,Activos!$U$6:$U$1015,0),FALSE),IFERROR(MATCH($V640,$V$5:$V639,0),FALSE))</f>
        <v>1</v>
      </c>
      <c r="T640" s="48" t="str">
        <f t="shared" si="34"/>
        <v/>
      </c>
      <c r="U640" s="48" t="str">
        <f>IF(AND(ISERROR(MATCH($V640,Activos!$U$6:$U$1015,0)),ISERROR(MATCH($V640,$U$5:$U639,0))),$V640,"")</f>
        <v/>
      </c>
      <c r="V640" s="48" t="str">
        <f t="shared" si="35"/>
        <v/>
      </c>
      <c r="W640" s="48" t="b">
        <f>IF(OR(COUNTBLANK($E640),COUNTBLANK($V640)),FALSE,IF(ISERROR(MATCH($V640,Activos!$U$6:$U$1015,0)),FALSE,IF(ISERROR(MATCH(INDEX(Activos!$C$6:$C$1015,MATCH($V640,Activos!$U$6:$U$1015,0)),$AH$22:$AH$25,0)),ISERROR(MATCH($E640,$AH$26:$AH$31,0)),ISERROR(MATCH($E640,$AH$22:$AH$25,0)))))</f>
        <v>0</v>
      </c>
      <c r="X640" s="48" t="b">
        <f>IF(OR(COUNTBLANK($E640),COUNTBLANK($V640)),FALSE,IF(ISERROR(MATCH($V640,V$5:$V639,0)),FALSE,IF(ISERROR(MATCH(INDEX($E$6:$E$1015,MATCH($V640,$V$6:$V$1015,0)),$AH$22:$AH$25,0)),ISERROR(MATCH($E640,$AH$26:$AH$31,0)),ISERROR(MATCH($E640,$AH$22:$AH$25,0)))))</f>
        <v>0</v>
      </c>
      <c r="Y640" s="48" t="b">
        <f t="shared" si="36"/>
        <v>0</v>
      </c>
    </row>
    <row r="641" spans="2:25" ht="15.95" customHeight="1" x14ac:dyDescent="0.2">
      <c r="B641" s="257"/>
      <c r="C641" s="53"/>
      <c r="D641" s="86"/>
      <c r="E641" s="42" t="str">
        <f>IF(COUNTBLANK($V641),"",IF($U641&lt;&gt;"","Ingresar Categoria!",IFERROR(INDEX(Activos!$C$6:$C$1015,MATCH($V641,Activos!$U$6:$U$1015,0)),IFERROR(INDEX($E$5:$E640,MATCH($V641,$U$5:$U640,0)),""))))</f>
        <v/>
      </c>
      <c r="F641" s="52"/>
      <c r="G641" s="51"/>
      <c r="H641" s="44"/>
      <c r="I641" s="53"/>
      <c r="J641" s="46"/>
      <c r="K641" s="46"/>
      <c r="L641" s="54"/>
      <c r="M641" s="54"/>
      <c r="N641" s="306" t="str">
        <f>IF(COUNTBLANK($V641),"",IFERROR(INDEX(Activos!$E$6:$E$1015,MATCH($V641,Activos!$U$6:$U$1015,0)),IFERROR(INDEX($N$5:$N640,MATCH($V641,$U$5:$U640,0)),"")))</f>
        <v/>
      </c>
      <c r="O641" s="256"/>
      <c r="P641" s="250"/>
      <c r="Q641" s="55">
        <v>0</v>
      </c>
      <c r="R641" s="48" t="b">
        <f>IF(COUNTBLANK($V641),FALSE,OR(IFERROR(MATCH(INDEX(Activos!$C$6:$C$1015,MATCH($V641,Activos!$U$6:$U$1015,0)),$AH$22:$AH$25,0),FALSE),IFERROR(MATCH(INDEX($E$5:$E640,MATCH($V641,$V$5:$V640,0)),$AH$22:$AH$25,0),FALSE)))</f>
        <v>0</v>
      </c>
      <c r="S641" s="48" t="b">
        <f>OR(IFERROR(MATCH($V641,Activos!$U$6:$U$1015,0),FALSE),IFERROR(MATCH($V641,$V$5:$V640,0),FALSE))</f>
        <v>1</v>
      </c>
      <c r="T641" s="48" t="str">
        <f t="shared" si="34"/>
        <v/>
      </c>
      <c r="U641" s="48" t="str">
        <f>IF(AND(ISERROR(MATCH($V641,Activos!$U$6:$U$1015,0)),ISERROR(MATCH($V641,$U$5:$U640,0))),$V641,"")</f>
        <v/>
      </c>
      <c r="V641" s="48" t="str">
        <f t="shared" si="35"/>
        <v/>
      </c>
      <c r="W641" s="48" t="b">
        <f>IF(OR(COUNTBLANK($E641),COUNTBLANK($V641)),FALSE,IF(ISERROR(MATCH($V641,Activos!$U$6:$U$1015,0)),FALSE,IF(ISERROR(MATCH(INDEX(Activos!$C$6:$C$1015,MATCH($V641,Activos!$U$6:$U$1015,0)),$AH$22:$AH$25,0)),ISERROR(MATCH($E641,$AH$26:$AH$31,0)),ISERROR(MATCH($E641,$AH$22:$AH$25,0)))))</f>
        <v>0</v>
      </c>
      <c r="X641" s="48" t="b">
        <f>IF(OR(COUNTBLANK($E641),COUNTBLANK($V641)),FALSE,IF(ISERROR(MATCH($V641,V$5:$V640,0)),FALSE,IF(ISERROR(MATCH(INDEX($E$6:$E$1015,MATCH($V641,$V$6:$V$1015,0)),$AH$22:$AH$25,0)),ISERROR(MATCH($E641,$AH$26:$AH$31,0)),ISERROR(MATCH($E641,$AH$22:$AH$25,0)))))</f>
        <v>0</v>
      </c>
      <c r="Y641" s="48" t="b">
        <f t="shared" si="36"/>
        <v>0</v>
      </c>
    </row>
    <row r="642" spans="2:25" ht="15.95" customHeight="1" x14ac:dyDescent="0.2">
      <c r="B642" s="257"/>
      <c r="C642" s="53"/>
      <c r="D642" s="86"/>
      <c r="E642" s="42" t="str">
        <f>IF(COUNTBLANK($V642),"",IF($U642&lt;&gt;"","Ingresar Categoria!",IFERROR(INDEX(Activos!$C$6:$C$1015,MATCH($V642,Activos!$U$6:$U$1015,0)),IFERROR(INDEX($E$5:$E641,MATCH($V642,$U$5:$U641,0)),""))))</f>
        <v/>
      </c>
      <c r="F642" s="52"/>
      <c r="G642" s="51"/>
      <c r="H642" s="44"/>
      <c r="I642" s="53"/>
      <c r="J642" s="46"/>
      <c r="K642" s="46"/>
      <c r="L642" s="54"/>
      <c r="M642" s="54"/>
      <c r="N642" s="306" t="str">
        <f>IF(COUNTBLANK($V642),"",IFERROR(INDEX(Activos!$E$6:$E$1015,MATCH($V642,Activos!$U$6:$U$1015,0)),IFERROR(INDEX($N$5:$N641,MATCH($V642,$U$5:$U641,0)),"")))</f>
        <v/>
      </c>
      <c r="O642" s="256"/>
      <c r="P642" s="250"/>
      <c r="Q642" s="55">
        <v>0</v>
      </c>
      <c r="R642" s="48" t="b">
        <f>IF(COUNTBLANK($V642),FALSE,OR(IFERROR(MATCH(INDEX(Activos!$C$6:$C$1015,MATCH($V642,Activos!$U$6:$U$1015,0)),$AH$22:$AH$25,0),FALSE),IFERROR(MATCH(INDEX($E$5:$E641,MATCH($V642,$V$5:$V641,0)),$AH$22:$AH$25,0),FALSE)))</f>
        <v>0</v>
      </c>
      <c r="S642" s="48" t="b">
        <f>OR(IFERROR(MATCH($V642,Activos!$U$6:$U$1015,0),FALSE),IFERROR(MATCH($V642,$V$5:$V641,0),FALSE))</f>
        <v>1</v>
      </c>
      <c r="T642" s="48" t="str">
        <f t="shared" si="34"/>
        <v/>
      </c>
      <c r="U642" s="48" t="str">
        <f>IF(AND(ISERROR(MATCH($V642,Activos!$U$6:$U$1015,0)),ISERROR(MATCH($V642,$U$5:$U641,0))),$V642,"")</f>
        <v/>
      </c>
      <c r="V642" s="48" t="str">
        <f t="shared" si="35"/>
        <v/>
      </c>
      <c r="W642" s="48" t="b">
        <f>IF(OR(COUNTBLANK($E642),COUNTBLANK($V642)),FALSE,IF(ISERROR(MATCH($V642,Activos!$U$6:$U$1015,0)),FALSE,IF(ISERROR(MATCH(INDEX(Activos!$C$6:$C$1015,MATCH($V642,Activos!$U$6:$U$1015,0)),$AH$22:$AH$25,0)),ISERROR(MATCH($E642,$AH$26:$AH$31,0)),ISERROR(MATCH($E642,$AH$22:$AH$25,0)))))</f>
        <v>0</v>
      </c>
      <c r="X642" s="48" t="b">
        <f>IF(OR(COUNTBLANK($E642),COUNTBLANK($V642)),FALSE,IF(ISERROR(MATCH($V642,V$5:$V641,0)),FALSE,IF(ISERROR(MATCH(INDEX($E$6:$E$1015,MATCH($V642,$V$6:$V$1015,0)),$AH$22:$AH$25,0)),ISERROR(MATCH($E642,$AH$26:$AH$31,0)),ISERROR(MATCH($E642,$AH$22:$AH$25,0)))))</f>
        <v>0</v>
      </c>
      <c r="Y642" s="48" t="b">
        <f t="shared" si="36"/>
        <v>0</v>
      </c>
    </row>
    <row r="643" spans="2:25" ht="15.95" customHeight="1" x14ac:dyDescent="0.2">
      <c r="B643" s="257"/>
      <c r="C643" s="53"/>
      <c r="D643" s="86"/>
      <c r="E643" s="42" t="str">
        <f>IF(COUNTBLANK($V643),"",IF($U643&lt;&gt;"","Ingresar Categoria!",IFERROR(INDEX(Activos!$C$6:$C$1015,MATCH($V643,Activos!$U$6:$U$1015,0)),IFERROR(INDEX($E$5:$E642,MATCH($V643,$U$5:$U642,0)),""))))</f>
        <v/>
      </c>
      <c r="F643" s="52"/>
      <c r="G643" s="51"/>
      <c r="H643" s="44"/>
      <c r="I643" s="53"/>
      <c r="J643" s="46"/>
      <c r="K643" s="46"/>
      <c r="L643" s="54"/>
      <c r="M643" s="54"/>
      <c r="N643" s="306" t="str">
        <f>IF(COUNTBLANK($V643),"",IFERROR(INDEX(Activos!$E$6:$E$1015,MATCH($V643,Activos!$U$6:$U$1015,0)),IFERROR(INDEX($N$5:$N642,MATCH($V643,$U$5:$U642,0)),"")))</f>
        <v/>
      </c>
      <c r="O643" s="256"/>
      <c r="P643" s="250"/>
      <c r="Q643" s="55">
        <v>0</v>
      </c>
      <c r="R643" s="48" t="b">
        <f>IF(COUNTBLANK($V643),FALSE,OR(IFERROR(MATCH(INDEX(Activos!$C$6:$C$1015,MATCH($V643,Activos!$U$6:$U$1015,0)),$AH$22:$AH$25,0),FALSE),IFERROR(MATCH(INDEX($E$5:$E642,MATCH($V643,$V$5:$V642,0)),$AH$22:$AH$25,0),FALSE)))</f>
        <v>0</v>
      </c>
      <c r="S643" s="48" t="b">
        <f>OR(IFERROR(MATCH($V643,Activos!$U$6:$U$1015,0),FALSE),IFERROR(MATCH($V643,$V$5:$V642,0),FALSE))</f>
        <v>1</v>
      </c>
      <c r="T643" s="48" t="str">
        <f t="shared" si="34"/>
        <v/>
      </c>
      <c r="U643" s="48" t="str">
        <f>IF(AND(ISERROR(MATCH($V643,Activos!$U$6:$U$1015,0)),ISERROR(MATCH($V643,$U$5:$U642,0))),$V643,"")</f>
        <v/>
      </c>
      <c r="V643" s="48" t="str">
        <f t="shared" si="35"/>
        <v/>
      </c>
      <c r="W643" s="48" t="b">
        <f>IF(OR(COUNTBLANK($E643),COUNTBLANK($V643)),FALSE,IF(ISERROR(MATCH($V643,Activos!$U$6:$U$1015,0)),FALSE,IF(ISERROR(MATCH(INDEX(Activos!$C$6:$C$1015,MATCH($V643,Activos!$U$6:$U$1015,0)),$AH$22:$AH$25,0)),ISERROR(MATCH($E643,$AH$26:$AH$31,0)),ISERROR(MATCH($E643,$AH$22:$AH$25,0)))))</f>
        <v>0</v>
      </c>
      <c r="X643" s="48" t="b">
        <f>IF(OR(COUNTBLANK($E643),COUNTBLANK($V643)),FALSE,IF(ISERROR(MATCH($V643,V$5:$V642,0)),FALSE,IF(ISERROR(MATCH(INDEX($E$6:$E$1015,MATCH($V643,$V$6:$V$1015,0)),$AH$22:$AH$25,0)),ISERROR(MATCH($E643,$AH$26:$AH$31,0)),ISERROR(MATCH($E643,$AH$22:$AH$25,0)))))</f>
        <v>0</v>
      </c>
      <c r="Y643" s="48" t="b">
        <f t="shared" si="36"/>
        <v>0</v>
      </c>
    </row>
    <row r="644" spans="2:25" ht="15.95" customHeight="1" x14ac:dyDescent="0.2">
      <c r="B644" s="257"/>
      <c r="C644" s="53"/>
      <c r="D644" s="86"/>
      <c r="E644" s="42" t="str">
        <f>IF(COUNTBLANK($V644),"",IF($U644&lt;&gt;"","Ingresar Categoria!",IFERROR(INDEX(Activos!$C$6:$C$1015,MATCH($V644,Activos!$U$6:$U$1015,0)),IFERROR(INDEX($E$5:$E643,MATCH($V644,$U$5:$U643,0)),""))))</f>
        <v/>
      </c>
      <c r="F644" s="52"/>
      <c r="G644" s="51"/>
      <c r="H644" s="44"/>
      <c r="I644" s="53"/>
      <c r="J644" s="46"/>
      <c r="K644" s="46"/>
      <c r="L644" s="54"/>
      <c r="M644" s="54"/>
      <c r="N644" s="306" t="str">
        <f>IF(COUNTBLANK($V644),"",IFERROR(INDEX(Activos!$E$6:$E$1015,MATCH($V644,Activos!$U$6:$U$1015,0)),IFERROR(INDEX($N$5:$N643,MATCH($V644,$U$5:$U643,0)),"")))</f>
        <v/>
      </c>
      <c r="O644" s="256"/>
      <c r="P644" s="250"/>
      <c r="Q644" s="55">
        <v>0</v>
      </c>
      <c r="R644" s="48" t="b">
        <f>IF(COUNTBLANK($V644),FALSE,OR(IFERROR(MATCH(INDEX(Activos!$C$6:$C$1015,MATCH($V644,Activos!$U$6:$U$1015,0)),$AH$22:$AH$25,0),FALSE),IFERROR(MATCH(INDEX($E$5:$E643,MATCH($V644,$V$5:$V643,0)),$AH$22:$AH$25,0),FALSE)))</f>
        <v>0</v>
      </c>
      <c r="S644" s="48" t="b">
        <f>OR(IFERROR(MATCH($V644,Activos!$U$6:$U$1015,0),FALSE),IFERROR(MATCH($V644,$V$5:$V643,0),FALSE))</f>
        <v>1</v>
      </c>
      <c r="T644" s="48" t="str">
        <f t="shared" si="34"/>
        <v/>
      </c>
      <c r="U644" s="48" t="str">
        <f>IF(AND(ISERROR(MATCH($V644,Activos!$U$6:$U$1015,0)),ISERROR(MATCH($V644,$U$5:$U643,0))),$V644,"")</f>
        <v/>
      </c>
      <c r="V644" s="48" t="str">
        <f t="shared" si="35"/>
        <v/>
      </c>
      <c r="W644" s="48" t="b">
        <f>IF(OR(COUNTBLANK($E644),COUNTBLANK($V644)),FALSE,IF(ISERROR(MATCH($V644,Activos!$U$6:$U$1015,0)),FALSE,IF(ISERROR(MATCH(INDEX(Activos!$C$6:$C$1015,MATCH($V644,Activos!$U$6:$U$1015,0)),$AH$22:$AH$25,0)),ISERROR(MATCH($E644,$AH$26:$AH$31,0)),ISERROR(MATCH($E644,$AH$22:$AH$25,0)))))</f>
        <v>0</v>
      </c>
      <c r="X644" s="48" t="b">
        <f>IF(OR(COUNTBLANK($E644),COUNTBLANK($V644)),FALSE,IF(ISERROR(MATCH($V644,V$5:$V643,0)),FALSE,IF(ISERROR(MATCH(INDEX($E$6:$E$1015,MATCH($V644,$V$6:$V$1015,0)),$AH$22:$AH$25,0)),ISERROR(MATCH($E644,$AH$26:$AH$31,0)),ISERROR(MATCH($E644,$AH$22:$AH$25,0)))))</f>
        <v>0</v>
      </c>
      <c r="Y644" s="48" t="b">
        <f t="shared" si="36"/>
        <v>0</v>
      </c>
    </row>
    <row r="645" spans="2:25" ht="15.95" customHeight="1" x14ac:dyDescent="0.2">
      <c r="B645" s="257"/>
      <c r="C645" s="53"/>
      <c r="D645" s="86"/>
      <c r="E645" s="42" t="str">
        <f>IF(COUNTBLANK($V645),"",IF($U645&lt;&gt;"","Ingresar Categoria!",IFERROR(INDEX(Activos!$C$6:$C$1015,MATCH($V645,Activos!$U$6:$U$1015,0)),IFERROR(INDEX($E$5:$E644,MATCH($V645,$U$5:$U644,0)),""))))</f>
        <v/>
      </c>
      <c r="F645" s="52"/>
      <c r="G645" s="51"/>
      <c r="H645" s="44"/>
      <c r="I645" s="53"/>
      <c r="J645" s="46"/>
      <c r="K645" s="46"/>
      <c r="L645" s="54"/>
      <c r="M645" s="54"/>
      <c r="N645" s="306" t="str">
        <f>IF(COUNTBLANK($V645),"",IFERROR(INDEX(Activos!$E$6:$E$1015,MATCH($V645,Activos!$U$6:$U$1015,0)),IFERROR(INDEX($N$5:$N644,MATCH($V645,$U$5:$U644,0)),"")))</f>
        <v/>
      </c>
      <c r="O645" s="256"/>
      <c r="P645" s="250"/>
      <c r="Q645" s="55">
        <v>0</v>
      </c>
      <c r="R645" s="48" t="b">
        <f>IF(COUNTBLANK($V645),FALSE,OR(IFERROR(MATCH(INDEX(Activos!$C$6:$C$1015,MATCH($V645,Activos!$U$6:$U$1015,0)),$AH$22:$AH$25,0),FALSE),IFERROR(MATCH(INDEX($E$5:$E644,MATCH($V645,$V$5:$V644,0)),$AH$22:$AH$25,0),FALSE)))</f>
        <v>0</v>
      </c>
      <c r="S645" s="48" t="b">
        <f>OR(IFERROR(MATCH($V645,Activos!$U$6:$U$1015,0),FALSE),IFERROR(MATCH($V645,$V$5:$V644,0),FALSE))</f>
        <v>1</v>
      </c>
      <c r="T645" s="48" t="str">
        <f t="shared" si="34"/>
        <v/>
      </c>
      <c r="U645" s="48" t="str">
        <f>IF(AND(ISERROR(MATCH($V645,Activos!$U$6:$U$1015,0)),ISERROR(MATCH($V645,$U$5:$U644,0))),$V645,"")</f>
        <v/>
      </c>
      <c r="V645" s="48" t="str">
        <f t="shared" si="35"/>
        <v/>
      </c>
      <c r="W645" s="48" t="b">
        <f>IF(OR(COUNTBLANK($E645),COUNTBLANK($V645)),FALSE,IF(ISERROR(MATCH($V645,Activos!$U$6:$U$1015,0)),FALSE,IF(ISERROR(MATCH(INDEX(Activos!$C$6:$C$1015,MATCH($V645,Activos!$U$6:$U$1015,0)),$AH$22:$AH$25,0)),ISERROR(MATCH($E645,$AH$26:$AH$31,0)),ISERROR(MATCH($E645,$AH$22:$AH$25,0)))))</f>
        <v>0</v>
      </c>
      <c r="X645" s="48" t="b">
        <f>IF(OR(COUNTBLANK($E645),COUNTBLANK($V645)),FALSE,IF(ISERROR(MATCH($V645,V$5:$V644,0)),FALSE,IF(ISERROR(MATCH(INDEX($E$6:$E$1015,MATCH($V645,$V$6:$V$1015,0)),$AH$22:$AH$25,0)),ISERROR(MATCH($E645,$AH$26:$AH$31,0)),ISERROR(MATCH($E645,$AH$22:$AH$25,0)))))</f>
        <v>0</v>
      </c>
      <c r="Y645" s="48" t="b">
        <f t="shared" si="36"/>
        <v>0</v>
      </c>
    </row>
    <row r="646" spans="2:25" ht="15.95" customHeight="1" x14ac:dyDescent="0.2">
      <c r="B646" s="257"/>
      <c r="C646" s="53"/>
      <c r="D646" s="86"/>
      <c r="E646" s="42" t="str">
        <f>IF(COUNTBLANK($V646),"",IF($U646&lt;&gt;"","Ingresar Categoria!",IFERROR(INDEX(Activos!$C$6:$C$1015,MATCH($V646,Activos!$U$6:$U$1015,0)),IFERROR(INDEX($E$5:$E645,MATCH($V646,$U$5:$U645,0)),""))))</f>
        <v/>
      </c>
      <c r="F646" s="52"/>
      <c r="G646" s="51"/>
      <c r="H646" s="44"/>
      <c r="I646" s="53"/>
      <c r="J646" s="46"/>
      <c r="K646" s="46"/>
      <c r="L646" s="54"/>
      <c r="M646" s="54"/>
      <c r="N646" s="306" t="str">
        <f>IF(COUNTBLANK($V646),"",IFERROR(INDEX(Activos!$E$6:$E$1015,MATCH($V646,Activos!$U$6:$U$1015,0)),IFERROR(INDEX($N$5:$N645,MATCH($V646,$U$5:$U645,0)),"")))</f>
        <v/>
      </c>
      <c r="O646" s="256"/>
      <c r="P646" s="250"/>
      <c r="Q646" s="55">
        <v>0</v>
      </c>
      <c r="R646" s="48" t="b">
        <f>IF(COUNTBLANK($V646),FALSE,OR(IFERROR(MATCH(INDEX(Activos!$C$6:$C$1015,MATCH($V646,Activos!$U$6:$U$1015,0)),$AH$22:$AH$25,0),FALSE),IFERROR(MATCH(INDEX($E$5:$E645,MATCH($V646,$V$5:$V645,0)),$AH$22:$AH$25,0),FALSE)))</f>
        <v>0</v>
      </c>
      <c r="S646" s="48" t="b">
        <f>OR(IFERROR(MATCH($V646,Activos!$U$6:$U$1015,0),FALSE),IFERROR(MATCH($V646,$V$5:$V645,0),FALSE))</f>
        <v>1</v>
      </c>
      <c r="T646" s="48" t="str">
        <f t="shared" ref="T646:T709" si="37">IF(COUNTIFS($V$6:$V$1015,$V646)&gt;1,$V646,"")</f>
        <v/>
      </c>
      <c r="U646" s="48" t="str">
        <f>IF(AND(ISERROR(MATCH($V646,Activos!$U$6:$U$1015,0)),ISERROR(MATCH($V646,$U$5:$U645,0))),$V646,"")</f>
        <v/>
      </c>
      <c r="V646" s="48" t="str">
        <f t="shared" si="35"/>
        <v/>
      </c>
      <c r="W646" s="48" t="b">
        <f>IF(OR(COUNTBLANK($E646),COUNTBLANK($V646)),FALSE,IF(ISERROR(MATCH($V646,Activos!$U$6:$U$1015,0)),FALSE,IF(ISERROR(MATCH(INDEX(Activos!$C$6:$C$1015,MATCH($V646,Activos!$U$6:$U$1015,0)),$AH$22:$AH$25,0)),ISERROR(MATCH($E646,$AH$26:$AH$31,0)),ISERROR(MATCH($E646,$AH$22:$AH$25,0)))))</f>
        <v>0</v>
      </c>
      <c r="X646" s="48" t="b">
        <f>IF(OR(COUNTBLANK($E646),COUNTBLANK($V646)),FALSE,IF(ISERROR(MATCH($V646,V$5:$V645,0)),FALSE,IF(ISERROR(MATCH(INDEX($E$6:$E$1015,MATCH($V646,$V$6:$V$1015,0)),$AH$22:$AH$25,0)),ISERROR(MATCH($E646,$AH$26:$AH$31,0)),ISERROR(MATCH($E646,$AH$22:$AH$25,0)))))</f>
        <v>0</v>
      </c>
      <c r="Y646" s="48" t="b">
        <f t="shared" si="36"/>
        <v>0</v>
      </c>
    </row>
    <row r="647" spans="2:25" ht="15.95" customHeight="1" x14ac:dyDescent="0.2">
      <c r="B647" s="257"/>
      <c r="C647" s="53"/>
      <c r="D647" s="86"/>
      <c r="E647" s="42" t="str">
        <f>IF(COUNTBLANK($V647),"",IF($U647&lt;&gt;"","Ingresar Categoria!",IFERROR(INDEX(Activos!$C$6:$C$1015,MATCH($V647,Activos!$U$6:$U$1015,0)),IFERROR(INDEX($E$5:$E646,MATCH($V647,$U$5:$U646,0)),""))))</f>
        <v/>
      </c>
      <c r="F647" s="52"/>
      <c r="G647" s="51"/>
      <c r="H647" s="44"/>
      <c r="I647" s="53"/>
      <c r="J647" s="46"/>
      <c r="K647" s="46"/>
      <c r="L647" s="54"/>
      <c r="M647" s="54"/>
      <c r="N647" s="306" t="str">
        <f>IF(COUNTBLANK($V647),"",IFERROR(INDEX(Activos!$E$6:$E$1015,MATCH($V647,Activos!$U$6:$U$1015,0)),IFERROR(INDEX($N$5:$N646,MATCH($V647,$U$5:$U646,0)),"")))</f>
        <v/>
      </c>
      <c r="O647" s="256"/>
      <c r="P647" s="250"/>
      <c r="Q647" s="55">
        <v>0</v>
      </c>
      <c r="R647" s="48" t="b">
        <f>IF(COUNTBLANK($V647),FALSE,OR(IFERROR(MATCH(INDEX(Activos!$C$6:$C$1015,MATCH($V647,Activos!$U$6:$U$1015,0)),$AH$22:$AH$25,0),FALSE),IFERROR(MATCH(INDEX($E$5:$E646,MATCH($V647,$V$5:$V646,0)),$AH$22:$AH$25,0),FALSE)))</f>
        <v>0</v>
      </c>
      <c r="S647" s="48" t="b">
        <f>OR(IFERROR(MATCH($V647,Activos!$U$6:$U$1015,0),FALSE),IFERROR(MATCH($V647,$V$5:$V646,0),FALSE))</f>
        <v>1</v>
      </c>
      <c r="T647" s="48" t="str">
        <f t="shared" si="37"/>
        <v/>
      </c>
      <c r="U647" s="48" t="str">
        <f>IF(AND(ISERROR(MATCH($V647,Activos!$U$6:$U$1015,0)),ISERROR(MATCH($V647,$U$5:$U646,0))),$V647,"")</f>
        <v/>
      </c>
      <c r="V647" s="48" t="str">
        <f t="shared" ref="V647:V710" si="38">TEXT(TRIM(CLEAN($F647)),"??????")</f>
        <v/>
      </c>
      <c r="W647" s="48" t="b">
        <f>IF(OR(COUNTBLANK($E647),COUNTBLANK($V647)),FALSE,IF(ISERROR(MATCH($V647,Activos!$U$6:$U$1015,0)),FALSE,IF(ISERROR(MATCH(INDEX(Activos!$C$6:$C$1015,MATCH($V647,Activos!$U$6:$U$1015,0)),$AH$22:$AH$25,0)),ISERROR(MATCH($E647,$AH$26:$AH$31,0)),ISERROR(MATCH($E647,$AH$22:$AH$25,0)))))</f>
        <v>0</v>
      </c>
      <c r="X647" s="48" t="b">
        <f>IF(OR(COUNTBLANK($E647),COUNTBLANK($V647)),FALSE,IF(ISERROR(MATCH($V647,V$5:$V646,0)),FALSE,IF(ISERROR(MATCH(INDEX($E$6:$E$1015,MATCH($V647,$V$6:$V$1015,0)),$AH$22:$AH$25,0)),ISERROR(MATCH($E647,$AH$26:$AH$31,0)),ISERROR(MATCH($E647,$AH$22:$AH$25,0)))))</f>
        <v>0</v>
      </c>
      <c r="Y647" s="48" t="b">
        <f t="shared" ref="Y647:Y710" si="39">AND(ISTEXT($J647)+ISTEXT($K647)&gt;0,COUNTBLANK($J647:$K647)&lt;2)</f>
        <v>0</v>
      </c>
    </row>
    <row r="648" spans="2:25" ht="15.95" customHeight="1" x14ac:dyDescent="0.2">
      <c r="B648" s="257"/>
      <c r="C648" s="53"/>
      <c r="D648" s="86"/>
      <c r="E648" s="42" t="str">
        <f>IF(COUNTBLANK($V648),"",IF($U648&lt;&gt;"","Ingresar Categoria!",IFERROR(INDEX(Activos!$C$6:$C$1015,MATCH($V648,Activos!$U$6:$U$1015,0)),IFERROR(INDEX($E$5:$E647,MATCH($V648,$U$5:$U647,0)),""))))</f>
        <v/>
      </c>
      <c r="F648" s="52"/>
      <c r="G648" s="51"/>
      <c r="H648" s="44"/>
      <c r="I648" s="53"/>
      <c r="J648" s="46"/>
      <c r="K648" s="46"/>
      <c r="L648" s="54"/>
      <c r="M648" s="54"/>
      <c r="N648" s="306" t="str">
        <f>IF(COUNTBLANK($V648),"",IFERROR(INDEX(Activos!$E$6:$E$1015,MATCH($V648,Activos!$U$6:$U$1015,0)),IFERROR(INDEX($N$5:$N647,MATCH($V648,$U$5:$U647,0)),"")))</f>
        <v/>
      </c>
      <c r="O648" s="256"/>
      <c r="P648" s="250"/>
      <c r="Q648" s="55">
        <v>0</v>
      </c>
      <c r="R648" s="48" t="b">
        <f>IF(COUNTBLANK($V648),FALSE,OR(IFERROR(MATCH(INDEX(Activos!$C$6:$C$1015,MATCH($V648,Activos!$U$6:$U$1015,0)),$AH$22:$AH$25,0),FALSE),IFERROR(MATCH(INDEX($E$5:$E647,MATCH($V648,$V$5:$V647,0)),$AH$22:$AH$25,0),FALSE)))</f>
        <v>0</v>
      </c>
      <c r="S648" s="48" t="b">
        <f>OR(IFERROR(MATCH($V648,Activos!$U$6:$U$1015,0),FALSE),IFERROR(MATCH($V648,$V$5:$V647,0),FALSE))</f>
        <v>1</v>
      </c>
      <c r="T648" s="48" t="str">
        <f t="shared" si="37"/>
        <v/>
      </c>
      <c r="U648" s="48" t="str">
        <f>IF(AND(ISERROR(MATCH($V648,Activos!$U$6:$U$1015,0)),ISERROR(MATCH($V648,$U$5:$U647,0))),$V648,"")</f>
        <v/>
      </c>
      <c r="V648" s="48" t="str">
        <f t="shared" si="38"/>
        <v/>
      </c>
      <c r="W648" s="48" t="b">
        <f>IF(OR(COUNTBLANK($E648),COUNTBLANK($V648)),FALSE,IF(ISERROR(MATCH($V648,Activos!$U$6:$U$1015,0)),FALSE,IF(ISERROR(MATCH(INDEX(Activos!$C$6:$C$1015,MATCH($V648,Activos!$U$6:$U$1015,0)),$AH$22:$AH$25,0)),ISERROR(MATCH($E648,$AH$26:$AH$31,0)),ISERROR(MATCH($E648,$AH$22:$AH$25,0)))))</f>
        <v>0</v>
      </c>
      <c r="X648" s="48" t="b">
        <f>IF(OR(COUNTBLANK($E648),COUNTBLANK($V648)),FALSE,IF(ISERROR(MATCH($V648,V$5:$V647,0)),FALSE,IF(ISERROR(MATCH(INDEX($E$6:$E$1015,MATCH($V648,$V$6:$V$1015,0)),$AH$22:$AH$25,0)),ISERROR(MATCH($E648,$AH$26:$AH$31,0)),ISERROR(MATCH($E648,$AH$22:$AH$25,0)))))</f>
        <v>0</v>
      </c>
      <c r="Y648" s="48" t="b">
        <f t="shared" si="39"/>
        <v>0</v>
      </c>
    </row>
    <row r="649" spans="2:25" ht="15.95" customHeight="1" x14ac:dyDescent="0.2">
      <c r="B649" s="257"/>
      <c r="C649" s="53"/>
      <c r="D649" s="86"/>
      <c r="E649" s="42" t="str">
        <f>IF(COUNTBLANK($V649),"",IF($U649&lt;&gt;"","Ingresar Categoria!",IFERROR(INDEX(Activos!$C$6:$C$1015,MATCH($V649,Activos!$U$6:$U$1015,0)),IFERROR(INDEX($E$5:$E648,MATCH($V649,$U$5:$U648,0)),""))))</f>
        <v/>
      </c>
      <c r="F649" s="52"/>
      <c r="G649" s="51"/>
      <c r="H649" s="44"/>
      <c r="I649" s="53"/>
      <c r="J649" s="46"/>
      <c r="K649" s="46"/>
      <c r="L649" s="54"/>
      <c r="M649" s="54"/>
      <c r="N649" s="306" t="str">
        <f>IF(COUNTBLANK($V649),"",IFERROR(INDEX(Activos!$E$6:$E$1015,MATCH($V649,Activos!$U$6:$U$1015,0)),IFERROR(INDEX($N$5:$N648,MATCH($V649,$U$5:$U648,0)),"")))</f>
        <v/>
      </c>
      <c r="O649" s="256"/>
      <c r="P649" s="250"/>
      <c r="Q649" s="55">
        <v>0</v>
      </c>
      <c r="R649" s="48" t="b">
        <f>IF(COUNTBLANK($V649),FALSE,OR(IFERROR(MATCH(INDEX(Activos!$C$6:$C$1015,MATCH($V649,Activos!$U$6:$U$1015,0)),$AH$22:$AH$25,0),FALSE),IFERROR(MATCH(INDEX($E$5:$E648,MATCH($V649,$V$5:$V648,0)),$AH$22:$AH$25,0),FALSE)))</f>
        <v>0</v>
      </c>
      <c r="S649" s="48" t="b">
        <f>OR(IFERROR(MATCH($V649,Activos!$U$6:$U$1015,0),FALSE),IFERROR(MATCH($V649,$V$5:$V648,0),FALSE))</f>
        <v>1</v>
      </c>
      <c r="T649" s="48" t="str">
        <f t="shared" si="37"/>
        <v/>
      </c>
      <c r="U649" s="48" t="str">
        <f>IF(AND(ISERROR(MATCH($V649,Activos!$U$6:$U$1015,0)),ISERROR(MATCH($V649,$U$5:$U648,0))),$V649,"")</f>
        <v/>
      </c>
      <c r="V649" s="48" t="str">
        <f t="shared" si="38"/>
        <v/>
      </c>
      <c r="W649" s="48" t="b">
        <f>IF(OR(COUNTBLANK($E649),COUNTBLANK($V649)),FALSE,IF(ISERROR(MATCH($V649,Activos!$U$6:$U$1015,0)),FALSE,IF(ISERROR(MATCH(INDEX(Activos!$C$6:$C$1015,MATCH($V649,Activos!$U$6:$U$1015,0)),$AH$22:$AH$25,0)),ISERROR(MATCH($E649,$AH$26:$AH$31,0)),ISERROR(MATCH($E649,$AH$22:$AH$25,0)))))</f>
        <v>0</v>
      </c>
      <c r="X649" s="48" t="b">
        <f>IF(OR(COUNTBLANK($E649),COUNTBLANK($V649)),FALSE,IF(ISERROR(MATCH($V649,V$5:$V648,0)),FALSE,IF(ISERROR(MATCH(INDEX($E$6:$E$1015,MATCH($V649,$V$6:$V$1015,0)),$AH$22:$AH$25,0)),ISERROR(MATCH($E649,$AH$26:$AH$31,0)),ISERROR(MATCH($E649,$AH$22:$AH$25,0)))))</f>
        <v>0</v>
      </c>
      <c r="Y649" s="48" t="b">
        <f t="shared" si="39"/>
        <v>0</v>
      </c>
    </row>
    <row r="650" spans="2:25" ht="15.95" customHeight="1" x14ac:dyDescent="0.2">
      <c r="B650" s="257"/>
      <c r="C650" s="53"/>
      <c r="D650" s="86"/>
      <c r="E650" s="42" t="str">
        <f>IF(COUNTBLANK($V650),"",IF($U650&lt;&gt;"","Ingresar Categoria!",IFERROR(INDEX(Activos!$C$6:$C$1015,MATCH($V650,Activos!$U$6:$U$1015,0)),IFERROR(INDEX($E$5:$E649,MATCH($V650,$U$5:$U649,0)),""))))</f>
        <v/>
      </c>
      <c r="F650" s="52"/>
      <c r="G650" s="51"/>
      <c r="H650" s="44"/>
      <c r="I650" s="53"/>
      <c r="J650" s="46"/>
      <c r="K650" s="46"/>
      <c r="L650" s="54"/>
      <c r="M650" s="54"/>
      <c r="N650" s="306" t="str">
        <f>IF(COUNTBLANK($V650),"",IFERROR(INDEX(Activos!$E$6:$E$1015,MATCH($V650,Activos!$U$6:$U$1015,0)),IFERROR(INDEX($N$5:$N649,MATCH($V650,$U$5:$U649,0)),"")))</f>
        <v/>
      </c>
      <c r="O650" s="256"/>
      <c r="P650" s="250"/>
      <c r="Q650" s="55">
        <v>0</v>
      </c>
      <c r="R650" s="48" t="b">
        <f>IF(COUNTBLANK($V650),FALSE,OR(IFERROR(MATCH(INDEX(Activos!$C$6:$C$1015,MATCH($V650,Activos!$U$6:$U$1015,0)),$AH$22:$AH$25,0),FALSE),IFERROR(MATCH(INDEX($E$5:$E649,MATCH($V650,$V$5:$V649,0)),$AH$22:$AH$25,0),FALSE)))</f>
        <v>0</v>
      </c>
      <c r="S650" s="48" t="b">
        <f>OR(IFERROR(MATCH($V650,Activos!$U$6:$U$1015,0),FALSE),IFERROR(MATCH($V650,$V$5:$V649,0),FALSE))</f>
        <v>1</v>
      </c>
      <c r="T650" s="48" t="str">
        <f t="shared" si="37"/>
        <v/>
      </c>
      <c r="U650" s="48" t="str">
        <f>IF(AND(ISERROR(MATCH($V650,Activos!$U$6:$U$1015,0)),ISERROR(MATCH($V650,$U$5:$U649,0))),$V650,"")</f>
        <v/>
      </c>
      <c r="V650" s="48" t="str">
        <f t="shared" si="38"/>
        <v/>
      </c>
      <c r="W650" s="48" t="b">
        <f>IF(OR(COUNTBLANK($E650),COUNTBLANK($V650)),FALSE,IF(ISERROR(MATCH($V650,Activos!$U$6:$U$1015,0)),FALSE,IF(ISERROR(MATCH(INDEX(Activos!$C$6:$C$1015,MATCH($V650,Activos!$U$6:$U$1015,0)),$AH$22:$AH$25,0)),ISERROR(MATCH($E650,$AH$26:$AH$31,0)),ISERROR(MATCH($E650,$AH$22:$AH$25,0)))))</f>
        <v>0</v>
      </c>
      <c r="X650" s="48" t="b">
        <f>IF(OR(COUNTBLANK($E650),COUNTBLANK($V650)),FALSE,IF(ISERROR(MATCH($V650,V$5:$V649,0)),FALSE,IF(ISERROR(MATCH(INDEX($E$6:$E$1015,MATCH($V650,$V$6:$V$1015,0)),$AH$22:$AH$25,0)),ISERROR(MATCH($E650,$AH$26:$AH$31,0)),ISERROR(MATCH($E650,$AH$22:$AH$25,0)))))</f>
        <v>0</v>
      </c>
      <c r="Y650" s="48" t="b">
        <f t="shared" si="39"/>
        <v>0</v>
      </c>
    </row>
    <row r="651" spans="2:25" ht="15.95" customHeight="1" x14ac:dyDescent="0.2">
      <c r="B651" s="257"/>
      <c r="C651" s="53"/>
      <c r="D651" s="86"/>
      <c r="E651" s="42" t="str">
        <f>IF(COUNTBLANK($V651),"",IF($U651&lt;&gt;"","Ingresar Categoria!",IFERROR(INDEX(Activos!$C$6:$C$1015,MATCH($V651,Activos!$U$6:$U$1015,0)),IFERROR(INDEX($E$5:$E650,MATCH($V651,$U$5:$U650,0)),""))))</f>
        <v/>
      </c>
      <c r="F651" s="52"/>
      <c r="G651" s="51"/>
      <c r="H651" s="44"/>
      <c r="I651" s="53"/>
      <c r="J651" s="46"/>
      <c r="K651" s="46"/>
      <c r="L651" s="54"/>
      <c r="M651" s="54"/>
      <c r="N651" s="306" t="str">
        <f>IF(COUNTBLANK($V651),"",IFERROR(INDEX(Activos!$E$6:$E$1015,MATCH($V651,Activos!$U$6:$U$1015,0)),IFERROR(INDEX($N$5:$N650,MATCH($V651,$U$5:$U650,0)),"")))</f>
        <v/>
      </c>
      <c r="O651" s="256"/>
      <c r="P651" s="250"/>
      <c r="Q651" s="55">
        <v>0</v>
      </c>
      <c r="R651" s="48" t="b">
        <f>IF(COUNTBLANK($V651),FALSE,OR(IFERROR(MATCH(INDEX(Activos!$C$6:$C$1015,MATCH($V651,Activos!$U$6:$U$1015,0)),$AH$22:$AH$25,0),FALSE),IFERROR(MATCH(INDEX($E$5:$E650,MATCH($V651,$V$5:$V650,0)),$AH$22:$AH$25,0),FALSE)))</f>
        <v>0</v>
      </c>
      <c r="S651" s="48" t="b">
        <f>OR(IFERROR(MATCH($V651,Activos!$U$6:$U$1015,0),FALSE),IFERROR(MATCH($V651,$V$5:$V650,0),FALSE))</f>
        <v>1</v>
      </c>
      <c r="T651" s="48" t="str">
        <f t="shared" si="37"/>
        <v/>
      </c>
      <c r="U651" s="48" t="str">
        <f>IF(AND(ISERROR(MATCH($V651,Activos!$U$6:$U$1015,0)),ISERROR(MATCH($V651,$U$5:$U650,0))),$V651,"")</f>
        <v/>
      </c>
      <c r="V651" s="48" t="str">
        <f t="shared" si="38"/>
        <v/>
      </c>
      <c r="W651" s="48" t="b">
        <f>IF(OR(COUNTBLANK($E651),COUNTBLANK($V651)),FALSE,IF(ISERROR(MATCH($V651,Activos!$U$6:$U$1015,0)),FALSE,IF(ISERROR(MATCH(INDEX(Activos!$C$6:$C$1015,MATCH($V651,Activos!$U$6:$U$1015,0)),$AH$22:$AH$25,0)),ISERROR(MATCH($E651,$AH$26:$AH$31,0)),ISERROR(MATCH($E651,$AH$22:$AH$25,0)))))</f>
        <v>0</v>
      </c>
      <c r="X651" s="48" t="b">
        <f>IF(OR(COUNTBLANK($E651),COUNTBLANK($V651)),FALSE,IF(ISERROR(MATCH($V651,V$5:$V650,0)),FALSE,IF(ISERROR(MATCH(INDEX($E$6:$E$1015,MATCH($V651,$V$6:$V$1015,0)),$AH$22:$AH$25,0)),ISERROR(MATCH($E651,$AH$26:$AH$31,0)),ISERROR(MATCH($E651,$AH$22:$AH$25,0)))))</f>
        <v>0</v>
      </c>
      <c r="Y651" s="48" t="b">
        <f t="shared" si="39"/>
        <v>0</v>
      </c>
    </row>
    <row r="652" spans="2:25" ht="15.95" customHeight="1" x14ac:dyDescent="0.2">
      <c r="B652" s="257"/>
      <c r="C652" s="53"/>
      <c r="D652" s="86"/>
      <c r="E652" s="42" t="str">
        <f>IF(COUNTBLANK($V652),"",IF($U652&lt;&gt;"","Ingresar Categoria!",IFERROR(INDEX(Activos!$C$6:$C$1015,MATCH($V652,Activos!$U$6:$U$1015,0)),IFERROR(INDEX($E$5:$E651,MATCH($V652,$U$5:$U651,0)),""))))</f>
        <v/>
      </c>
      <c r="F652" s="52"/>
      <c r="G652" s="51"/>
      <c r="H652" s="44"/>
      <c r="I652" s="53"/>
      <c r="J652" s="46"/>
      <c r="K652" s="46"/>
      <c r="L652" s="54"/>
      <c r="M652" s="54"/>
      <c r="N652" s="306" t="str">
        <f>IF(COUNTBLANK($V652),"",IFERROR(INDEX(Activos!$E$6:$E$1015,MATCH($V652,Activos!$U$6:$U$1015,0)),IFERROR(INDEX($N$5:$N651,MATCH($V652,$U$5:$U651,0)),"")))</f>
        <v/>
      </c>
      <c r="O652" s="256"/>
      <c r="P652" s="250"/>
      <c r="Q652" s="55">
        <v>0</v>
      </c>
      <c r="R652" s="48" t="b">
        <f>IF(COUNTBLANK($V652),FALSE,OR(IFERROR(MATCH(INDEX(Activos!$C$6:$C$1015,MATCH($V652,Activos!$U$6:$U$1015,0)),$AH$22:$AH$25,0),FALSE),IFERROR(MATCH(INDEX($E$5:$E651,MATCH($V652,$V$5:$V651,0)),$AH$22:$AH$25,0),FALSE)))</f>
        <v>0</v>
      </c>
      <c r="S652" s="48" t="b">
        <f>OR(IFERROR(MATCH($V652,Activos!$U$6:$U$1015,0),FALSE),IFERROR(MATCH($V652,$V$5:$V651,0),FALSE))</f>
        <v>1</v>
      </c>
      <c r="T652" s="48" t="str">
        <f t="shared" si="37"/>
        <v/>
      </c>
      <c r="U652" s="48" t="str">
        <f>IF(AND(ISERROR(MATCH($V652,Activos!$U$6:$U$1015,0)),ISERROR(MATCH($V652,$U$5:$U651,0))),$V652,"")</f>
        <v/>
      </c>
      <c r="V652" s="48" t="str">
        <f t="shared" si="38"/>
        <v/>
      </c>
      <c r="W652" s="48" t="b">
        <f>IF(OR(COUNTBLANK($E652),COUNTBLANK($V652)),FALSE,IF(ISERROR(MATCH($V652,Activos!$U$6:$U$1015,0)),FALSE,IF(ISERROR(MATCH(INDEX(Activos!$C$6:$C$1015,MATCH($V652,Activos!$U$6:$U$1015,0)),$AH$22:$AH$25,0)),ISERROR(MATCH($E652,$AH$26:$AH$31,0)),ISERROR(MATCH($E652,$AH$22:$AH$25,0)))))</f>
        <v>0</v>
      </c>
      <c r="X652" s="48" t="b">
        <f>IF(OR(COUNTBLANK($E652),COUNTBLANK($V652)),FALSE,IF(ISERROR(MATCH($V652,V$5:$V651,0)),FALSE,IF(ISERROR(MATCH(INDEX($E$6:$E$1015,MATCH($V652,$V$6:$V$1015,0)),$AH$22:$AH$25,0)),ISERROR(MATCH($E652,$AH$26:$AH$31,0)),ISERROR(MATCH($E652,$AH$22:$AH$25,0)))))</f>
        <v>0</v>
      </c>
      <c r="Y652" s="48" t="b">
        <f t="shared" si="39"/>
        <v>0</v>
      </c>
    </row>
    <row r="653" spans="2:25" ht="15.95" customHeight="1" x14ac:dyDescent="0.2">
      <c r="B653" s="257"/>
      <c r="C653" s="53"/>
      <c r="D653" s="86"/>
      <c r="E653" s="42" t="str">
        <f>IF(COUNTBLANK($V653),"",IF($U653&lt;&gt;"","Ingresar Categoria!",IFERROR(INDEX(Activos!$C$6:$C$1015,MATCH($V653,Activos!$U$6:$U$1015,0)),IFERROR(INDEX($E$5:$E652,MATCH($V653,$U$5:$U652,0)),""))))</f>
        <v/>
      </c>
      <c r="F653" s="52"/>
      <c r="G653" s="51"/>
      <c r="H653" s="44"/>
      <c r="I653" s="53"/>
      <c r="J653" s="46"/>
      <c r="K653" s="46"/>
      <c r="L653" s="54"/>
      <c r="M653" s="54"/>
      <c r="N653" s="306" t="str">
        <f>IF(COUNTBLANK($V653),"",IFERROR(INDEX(Activos!$E$6:$E$1015,MATCH($V653,Activos!$U$6:$U$1015,0)),IFERROR(INDEX($N$5:$N652,MATCH($V653,$U$5:$U652,0)),"")))</f>
        <v/>
      </c>
      <c r="O653" s="256"/>
      <c r="P653" s="250"/>
      <c r="Q653" s="55">
        <v>0</v>
      </c>
      <c r="R653" s="48" t="b">
        <f>IF(COUNTBLANK($V653),FALSE,OR(IFERROR(MATCH(INDEX(Activos!$C$6:$C$1015,MATCH($V653,Activos!$U$6:$U$1015,0)),$AH$22:$AH$25,0),FALSE),IFERROR(MATCH(INDEX($E$5:$E652,MATCH($V653,$V$5:$V652,0)),$AH$22:$AH$25,0),FALSE)))</f>
        <v>0</v>
      </c>
      <c r="S653" s="48" t="b">
        <f>OR(IFERROR(MATCH($V653,Activos!$U$6:$U$1015,0),FALSE),IFERROR(MATCH($V653,$V$5:$V652,0),FALSE))</f>
        <v>1</v>
      </c>
      <c r="T653" s="48" t="str">
        <f t="shared" si="37"/>
        <v/>
      </c>
      <c r="U653" s="48" t="str">
        <f>IF(AND(ISERROR(MATCH($V653,Activos!$U$6:$U$1015,0)),ISERROR(MATCH($V653,$U$5:$U652,0))),$V653,"")</f>
        <v/>
      </c>
      <c r="V653" s="48" t="str">
        <f t="shared" si="38"/>
        <v/>
      </c>
      <c r="W653" s="48" t="b">
        <f>IF(OR(COUNTBLANK($E653),COUNTBLANK($V653)),FALSE,IF(ISERROR(MATCH($V653,Activos!$U$6:$U$1015,0)),FALSE,IF(ISERROR(MATCH(INDEX(Activos!$C$6:$C$1015,MATCH($V653,Activos!$U$6:$U$1015,0)),$AH$22:$AH$25,0)),ISERROR(MATCH($E653,$AH$26:$AH$31,0)),ISERROR(MATCH($E653,$AH$22:$AH$25,0)))))</f>
        <v>0</v>
      </c>
      <c r="X653" s="48" t="b">
        <f>IF(OR(COUNTBLANK($E653),COUNTBLANK($V653)),FALSE,IF(ISERROR(MATCH($V653,V$5:$V652,0)),FALSE,IF(ISERROR(MATCH(INDEX($E$6:$E$1015,MATCH($V653,$V$6:$V$1015,0)),$AH$22:$AH$25,0)),ISERROR(MATCH($E653,$AH$26:$AH$31,0)),ISERROR(MATCH($E653,$AH$22:$AH$25,0)))))</f>
        <v>0</v>
      </c>
      <c r="Y653" s="48" t="b">
        <f t="shared" si="39"/>
        <v>0</v>
      </c>
    </row>
    <row r="654" spans="2:25" ht="15.95" customHeight="1" x14ac:dyDescent="0.2">
      <c r="B654" s="257"/>
      <c r="C654" s="53"/>
      <c r="D654" s="86"/>
      <c r="E654" s="42" t="str">
        <f>IF(COUNTBLANK($V654),"",IF($U654&lt;&gt;"","Ingresar Categoria!",IFERROR(INDEX(Activos!$C$6:$C$1015,MATCH($V654,Activos!$U$6:$U$1015,0)),IFERROR(INDEX($E$5:$E653,MATCH($V654,$U$5:$U653,0)),""))))</f>
        <v/>
      </c>
      <c r="F654" s="52"/>
      <c r="G654" s="51"/>
      <c r="H654" s="44"/>
      <c r="I654" s="53"/>
      <c r="J654" s="46"/>
      <c r="K654" s="46"/>
      <c r="L654" s="54"/>
      <c r="M654" s="54"/>
      <c r="N654" s="306" t="str">
        <f>IF(COUNTBLANK($V654),"",IFERROR(INDEX(Activos!$E$6:$E$1015,MATCH($V654,Activos!$U$6:$U$1015,0)),IFERROR(INDEX($N$5:$N653,MATCH($V654,$U$5:$U653,0)),"")))</f>
        <v/>
      </c>
      <c r="O654" s="256"/>
      <c r="P654" s="250"/>
      <c r="Q654" s="55">
        <v>0</v>
      </c>
      <c r="R654" s="48" t="b">
        <f>IF(COUNTBLANK($V654),FALSE,OR(IFERROR(MATCH(INDEX(Activos!$C$6:$C$1015,MATCH($V654,Activos!$U$6:$U$1015,0)),$AH$22:$AH$25,0),FALSE),IFERROR(MATCH(INDEX($E$5:$E653,MATCH($V654,$V$5:$V653,0)),$AH$22:$AH$25,0),FALSE)))</f>
        <v>0</v>
      </c>
      <c r="S654" s="48" t="b">
        <f>OR(IFERROR(MATCH($V654,Activos!$U$6:$U$1015,0),FALSE),IFERROR(MATCH($V654,$V$5:$V653,0),FALSE))</f>
        <v>1</v>
      </c>
      <c r="T654" s="48" t="str">
        <f t="shared" si="37"/>
        <v/>
      </c>
      <c r="U654" s="48" t="str">
        <f>IF(AND(ISERROR(MATCH($V654,Activos!$U$6:$U$1015,0)),ISERROR(MATCH($V654,$U$5:$U653,0))),$V654,"")</f>
        <v/>
      </c>
      <c r="V654" s="48" t="str">
        <f t="shared" si="38"/>
        <v/>
      </c>
      <c r="W654" s="48" t="b">
        <f>IF(OR(COUNTBLANK($E654),COUNTBLANK($V654)),FALSE,IF(ISERROR(MATCH($V654,Activos!$U$6:$U$1015,0)),FALSE,IF(ISERROR(MATCH(INDEX(Activos!$C$6:$C$1015,MATCH($V654,Activos!$U$6:$U$1015,0)),$AH$22:$AH$25,0)),ISERROR(MATCH($E654,$AH$26:$AH$31,0)),ISERROR(MATCH($E654,$AH$22:$AH$25,0)))))</f>
        <v>0</v>
      </c>
      <c r="X654" s="48" t="b">
        <f>IF(OR(COUNTBLANK($E654),COUNTBLANK($V654)),FALSE,IF(ISERROR(MATCH($V654,V$5:$V653,0)),FALSE,IF(ISERROR(MATCH(INDEX($E$6:$E$1015,MATCH($V654,$V$6:$V$1015,0)),$AH$22:$AH$25,0)),ISERROR(MATCH($E654,$AH$26:$AH$31,0)),ISERROR(MATCH($E654,$AH$22:$AH$25,0)))))</f>
        <v>0</v>
      </c>
      <c r="Y654" s="48" t="b">
        <f t="shared" si="39"/>
        <v>0</v>
      </c>
    </row>
    <row r="655" spans="2:25" ht="15.95" customHeight="1" x14ac:dyDescent="0.2">
      <c r="B655" s="257"/>
      <c r="C655" s="53"/>
      <c r="D655" s="86"/>
      <c r="E655" s="42" t="str">
        <f>IF(COUNTBLANK($V655),"",IF($U655&lt;&gt;"","Ingresar Categoria!",IFERROR(INDEX(Activos!$C$6:$C$1015,MATCH($V655,Activos!$U$6:$U$1015,0)),IFERROR(INDEX($E$5:$E654,MATCH($V655,$U$5:$U654,0)),""))))</f>
        <v/>
      </c>
      <c r="F655" s="52"/>
      <c r="G655" s="51"/>
      <c r="H655" s="44"/>
      <c r="I655" s="53"/>
      <c r="J655" s="46"/>
      <c r="K655" s="46"/>
      <c r="L655" s="54"/>
      <c r="M655" s="54"/>
      <c r="N655" s="306" t="str">
        <f>IF(COUNTBLANK($V655),"",IFERROR(INDEX(Activos!$E$6:$E$1015,MATCH($V655,Activos!$U$6:$U$1015,0)),IFERROR(INDEX($N$5:$N654,MATCH($V655,$U$5:$U654,0)),"")))</f>
        <v/>
      </c>
      <c r="O655" s="256"/>
      <c r="P655" s="250"/>
      <c r="Q655" s="55">
        <v>0</v>
      </c>
      <c r="R655" s="48" t="b">
        <f>IF(COUNTBLANK($V655),FALSE,OR(IFERROR(MATCH(INDEX(Activos!$C$6:$C$1015,MATCH($V655,Activos!$U$6:$U$1015,0)),$AH$22:$AH$25,0),FALSE),IFERROR(MATCH(INDEX($E$5:$E654,MATCH($V655,$V$5:$V654,0)),$AH$22:$AH$25,0),FALSE)))</f>
        <v>0</v>
      </c>
      <c r="S655" s="48" t="b">
        <f>OR(IFERROR(MATCH($V655,Activos!$U$6:$U$1015,0),FALSE),IFERROR(MATCH($V655,$V$5:$V654,0),FALSE))</f>
        <v>1</v>
      </c>
      <c r="T655" s="48" t="str">
        <f t="shared" si="37"/>
        <v/>
      </c>
      <c r="U655" s="48" t="str">
        <f>IF(AND(ISERROR(MATCH($V655,Activos!$U$6:$U$1015,0)),ISERROR(MATCH($V655,$U$5:$U654,0))),$V655,"")</f>
        <v/>
      </c>
      <c r="V655" s="48" t="str">
        <f t="shared" si="38"/>
        <v/>
      </c>
      <c r="W655" s="48" t="b">
        <f>IF(OR(COUNTBLANK($E655),COUNTBLANK($V655)),FALSE,IF(ISERROR(MATCH($V655,Activos!$U$6:$U$1015,0)),FALSE,IF(ISERROR(MATCH(INDEX(Activos!$C$6:$C$1015,MATCH($V655,Activos!$U$6:$U$1015,0)),$AH$22:$AH$25,0)),ISERROR(MATCH($E655,$AH$26:$AH$31,0)),ISERROR(MATCH($E655,$AH$22:$AH$25,0)))))</f>
        <v>0</v>
      </c>
      <c r="X655" s="48" t="b">
        <f>IF(OR(COUNTBLANK($E655),COUNTBLANK($V655)),FALSE,IF(ISERROR(MATCH($V655,V$5:$V654,0)),FALSE,IF(ISERROR(MATCH(INDEX($E$6:$E$1015,MATCH($V655,$V$6:$V$1015,0)),$AH$22:$AH$25,0)),ISERROR(MATCH($E655,$AH$26:$AH$31,0)),ISERROR(MATCH($E655,$AH$22:$AH$25,0)))))</f>
        <v>0</v>
      </c>
      <c r="Y655" s="48" t="b">
        <f t="shared" si="39"/>
        <v>0</v>
      </c>
    </row>
    <row r="656" spans="2:25" ht="15.95" customHeight="1" x14ac:dyDescent="0.2">
      <c r="B656" s="257"/>
      <c r="C656" s="53"/>
      <c r="D656" s="86"/>
      <c r="E656" s="42" t="str">
        <f>IF(COUNTBLANK($V656),"",IF($U656&lt;&gt;"","Ingresar Categoria!",IFERROR(INDEX(Activos!$C$6:$C$1015,MATCH($V656,Activos!$U$6:$U$1015,0)),IFERROR(INDEX($E$5:$E655,MATCH($V656,$U$5:$U655,0)),""))))</f>
        <v/>
      </c>
      <c r="F656" s="52"/>
      <c r="G656" s="51"/>
      <c r="H656" s="44"/>
      <c r="I656" s="53"/>
      <c r="J656" s="46"/>
      <c r="K656" s="46"/>
      <c r="L656" s="54"/>
      <c r="M656" s="54"/>
      <c r="N656" s="306" t="str">
        <f>IF(COUNTBLANK($V656),"",IFERROR(INDEX(Activos!$E$6:$E$1015,MATCH($V656,Activos!$U$6:$U$1015,0)),IFERROR(INDEX($N$5:$N655,MATCH($V656,$U$5:$U655,0)),"")))</f>
        <v/>
      </c>
      <c r="O656" s="256"/>
      <c r="P656" s="250"/>
      <c r="Q656" s="55">
        <v>0</v>
      </c>
      <c r="R656" s="48" t="b">
        <f>IF(COUNTBLANK($V656),FALSE,OR(IFERROR(MATCH(INDEX(Activos!$C$6:$C$1015,MATCH($V656,Activos!$U$6:$U$1015,0)),$AH$22:$AH$25,0),FALSE),IFERROR(MATCH(INDEX($E$5:$E655,MATCH($V656,$V$5:$V655,0)),$AH$22:$AH$25,0),FALSE)))</f>
        <v>0</v>
      </c>
      <c r="S656" s="48" t="b">
        <f>OR(IFERROR(MATCH($V656,Activos!$U$6:$U$1015,0),FALSE),IFERROR(MATCH($V656,$V$5:$V655,0),FALSE))</f>
        <v>1</v>
      </c>
      <c r="T656" s="48" t="str">
        <f t="shared" si="37"/>
        <v/>
      </c>
      <c r="U656" s="48" t="str">
        <f>IF(AND(ISERROR(MATCH($V656,Activos!$U$6:$U$1015,0)),ISERROR(MATCH($V656,$U$5:$U655,0))),$V656,"")</f>
        <v/>
      </c>
      <c r="V656" s="48" t="str">
        <f t="shared" si="38"/>
        <v/>
      </c>
      <c r="W656" s="48" t="b">
        <f>IF(OR(COUNTBLANK($E656),COUNTBLANK($V656)),FALSE,IF(ISERROR(MATCH($V656,Activos!$U$6:$U$1015,0)),FALSE,IF(ISERROR(MATCH(INDEX(Activos!$C$6:$C$1015,MATCH($V656,Activos!$U$6:$U$1015,0)),$AH$22:$AH$25,0)),ISERROR(MATCH($E656,$AH$26:$AH$31,0)),ISERROR(MATCH($E656,$AH$22:$AH$25,0)))))</f>
        <v>0</v>
      </c>
      <c r="X656" s="48" t="b">
        <f>IF(OR(COUNTBLANK($E656),COUNTBLANK($V656)),FALSE,IF(ISERROR(MATCH($V656,V$5:$V655,0)),FALSE,IF(ISERROR(MATCH(INDEX($E$6:$E$1015,MATCH($V656,$V$6:$V$1015,0)),$AH$22:$AH$25,0)),ISERROR(MATCH($E656,$AH$26:$AH$31,0)),ISERROR(MATCH($E656,$AH$22:$AH$25,0)))))</f>
        <v>0</v>
      </c>
      <c r="Y656" s="48" t="b">
        <f t="shared" si="39"/>
        <v>0</v>
      </c>
    </row>
    <row r="657" spans="2:25" ht="15.95" customHeight="1" x14ac:dyDescent="0.2">
      <c r="B657" s="257"/>
      <c r="C657" s="53"/>
      <c r="D657" s="86"/>
      <c r="E657" s="42" t="str">
        <f>IF(COUNTBLANK($V657),"",IF($U657&lt;&gt;"","Ingresar Categoria!",IFERROR(INDEX(Activos!$C$6:$C$1015,MATCH($V657,Activos!$U$6:$U$1015,0)),IFERROR(INDEX($E$5:$E656,MATCH($V657,$U$5:$U656,0)),""))))</f>
        <v/>
      </c>
      <c r="F657" s="52"/>
      <c r="G657" s="51"/>
      <c r="H657" s="44"/>
      <c r="I657" s="53"/>
      <c r="J657" s="46"/>
      <c r="K657" s="46"/>
      <c r="L657" s="54"/>
      <c r="M657" s="54"/>
      <c r="N657" s="306" t="str">
        <f>IF(COUNTBLANK($V657),"",IFERROR(INDEX(Activos!$E$6:$E$1015,MATCH($V657,Activos!$U$6:$U$1015,0)),IFERROR(INDEX($N$5:$N656,MATCH($V657,$U$5:$U656,0)),"")))</f>
        <v/>
      </c>
      <c r="O657" s="256"/>
      <c r="P657" s="250"/>
      <c r="Q657" s="55">
        <v>0</v>
      </c>
      <c r="R657" s="48" t="b">
        <f>IF(COUNTBLANK($V657),FALSE,OR(IFERROR(MATCH(INDEX(Activos!$C$6:$C$1015,MATCH($V657,Activos!$U$6:$U$1015,0)),$AH$22:$AH$25,0),FALSE),IFERROR(MATCH(INDEX($E$5:$E656,MATCH($V657,$V$5:$V656,0)),$AH$22:$AH$25,0),FALSE)))</f>
        <v>0</v>
      </c>
      <c r="S657" s="48" t="b">
        <f>OR(IFERROR(MATCH($V657,Activos!$U$6:$U$1015,0),FALSE),IFERROR(MATCH($V657,$V$5:$V656,0),FALSE))</f>
        <v>1</v>
      </c>
      <c r="T657" s="48" t="str">
        <f t="shared" si="37"/>
        <v/>
      </c>
      <c r="U657" s="48" t="str">
        <f>IF(AND(ISERROR(MATCH($V657,Activos!$U$6:$U$1015,0)),ISERROR(MATCH($V657,$U$5:$U656,0))),$V657,"")</f>
        <v/>
      </c>
      <c r="V657" s="48" t="str">
        <f t="shared" si="38"/>
        <v/>
      </c>
      <c r="W657" s="48" t="b">
        <f>IF(OR(COUNTBLANK($E657),COUNTBLANK($V657)),FALSE,IF(ISERROR(MATCH($V657,Activos!$U$6:$U$1015,0)),FALSE,IF(ISERROR(MATCH(INDEX(Activos!$C$6:$C$1015,MATCH($V657,Activos!$U$6:$U$1015,0)),$AH$22:$AH$25,0)),ISERROR(MATCH($E657,$AH$26:$AH$31,0)),ISERROR(MATCH($E657,$AH$22:$AH$25,0)))))</f>
        <v>0</v>
      </c>
      <c r="X657" s="48" t="b">
        <f>IF(OR(COUNTBLANK($E657),COUNTBLANK($V657)),FALSE,IF(ISERROR(MATCH($V657,V$5:$V656,0)),FALSE,IF(ISERROR(MATCH(INDEX($E$6:$E$1015,MATCH($V657,$V$6:$V$1015,0)),$AH$22:$AH$25,0)),ISERROR(MATCH($E657,$AH$26:$AH$31,0)),ISERROR(MATCH($E657,$AH$22:$AH$25,0)))))</f>
        <v>0</v>
      </c>
      <c r="Y657" s="48" t="b">
        <f t="shared" si="39"/>
        <v>0</v>
      </c>
    </row>
    <row r="658" spans="2:25" ht="15.95" customHeight="1" x14ac:dyDescent="0.2">
      <c r="B658" s="257"/>
      <c r="C658" s="53"/>
      <c r="D658" s="86"/>
      <c r="E658" s="42" t="str">
        <f>IF(COUNTBLANK($V658),"",IF($U658&lt;&gt;"","Ingresar Categoria!",IFERROR(INDEX(Activos!$C$6:$C$1015,MATCH($V658,Activos!$U$6:$U$1015,0)),IFERROR(INDEX($E$5:$E657,MATCH($V658,$U$5:$U657,0)),""))))</f>
        <v/>
      </c>
      <c r="F658" s="52"/>
      <c r="G658" s="51"/>
      <c r="H658" s="44"/>
      <c r="I658" s="53"/>
      <c r="J658" s="46"/>
      <c r="K658" s="46"/>
      <c r="L658" s="54"/>
      <c r="M658" s="54"/>
      <c r="N658" s="306" t="str">
        <f>IF(COUNTBLANK($V658),"",IFERROR(INDEX(Activos!$E$6:$E$1015,MATCH($V658,Activos!$U$6:$U$1015,0)),IFERROR(INDEX($N$5:$N657,MATCH($V658,$U$5:$U657,0)),"")))</f>
        <v/>
      </c>
      <c r="O658" s="256"/>
      <c r="P658" s="250"/>
      <c r="Q658" s="55">
        <v>0</v>
      </c>
      <c r="R658" s="48" t="b">
        <f>IF(COUNTBLANK($V658),FALSE,OR(IFERROR(MATCH(INDEX(Activos!$C$6:$C$1015,MATCH($V658,Activos!$U$6:$U$1015,0)),$AH$22:$AH$25,0),FALSE),IFERROR(MATCH(INDEX($E$5:$E657,MATCH($V658,$V$5:$V657,0)),$AH$22:$AH$25,0),FALSE)))</f>
        <v>0</v>
      </c>
      <c r="S658" s="48" t="b">
        <f>OR(IFERROR(MATCH($V658,Activos!$U$6:$U$1015,0),FALSE),IFERROR(MATCH($V658,$V$5:$V657,0),FALSE))</f>
        <v>1</v>
      </c>
      <c r="T658" s="48" t="str">
        <f t="shared" si="37"/>
        <v/>
      </c>
      <c r="U658" s="48" t="str">
        <f>IF(AND(ISERROR(MATCH($V658,Activos!$U$6:$U$1015,0)),ISERROR(MATCH($V658,$U$5:$U657,0))),$V658,"")</f>
        <v/>
      </c>
      <c r="V658" s="48" t="str">
        <f t="shared" si="38"/>
        <v/>
      </c>
      <c r="W658" s="48" t="b">
        <f>IF(OR(COUNTBLANK($E658),COUNTBLANK($V658)),FALSE,IF(ISERROR(MATCH($V658,Activos!$U$6:$U$1015,0)),FALSE,IF(ISERROR(MATCH(INDEX(Activos!$C$6:$C$1015,MATCH($V658,Activos!$U$6:$U$1015,0)),$AH$22:$AH$25,0)),ISERROR(MATCH($E658,$AH$26:$AH$31,0)),ISERROR(MATCH($E658,$AH$22:$AH$25,0)))))</f>
        <v>0</v>
      </c>
      <c r="X658" s="48" t="b">
        <f>IF(OR(COUNTBLANK($E658),COUNTBLANK($V658)),FALSE,IF(ISERROR(MATCH($V658,V$5:$V657,0)),FALSE,IF(ISERROR(MATCH(INDEX($E$6:$E$1015,MATCH($V658,$V$6:$V$1015,0)),$AH$22:$AH$25,0)),ISERROR(MATCH($E658,$AH$26:$AH$31,0)),ISERROR(MATCH($E658,$AH$22:$AH$25,0)))))</f>
        <v>0</v>
      </c>
      <c r="Y658" s="48" t="b">
        <f t="shared" si="39"/>
        <v>0</v>
      </c>
    </row>
    <row r="659" spans="2:25" ht="15.95" customHeight="1" x14ac:dyDescent="0.2">
      <c r="B659" s="257"/>
      <c r="C659" s="53"/>
      <c r="D659" s="86"/>
      <c r="E659" s="42" t="str">
        <f>IF(COUNTBLANK($V659),"",IF($U659&lt;&gt;"","Ingresar Categoria!",IFERROR(INDEX(Activos!$C$6:$C$1015,MATCH($V659,Activos!$U$6:$U$1015,0)),IFERROR(INDEX($E$5:$E658,MATCH($V659,$U$5:$U658,0)),""))))</f>
        <v/>
      </c>
      <c r="F659" s="52"/>
      <c r="G659" s="51"/>
      <c r="H659" s="44"/>
      <c r="I659" s="53"/>
      <c r="J659" s="46"/>
      <c r="K659" s="46"/>
      <c r="L659" s="54"/>
      <c r="M659" s="54"/>
      <c r="N659" s="306" t="str">
        <f>IF(COUNTBLANK($V659),"",IFERROR(INDEX(Activos!$E$6:$E$1015,MATCH($V659,Activos!$U$6:$U$1015,0)),IFERROR(INDEX($N$5:$N658,MATCH($V659,$U$5:$U658,0)),"")))</f>
        <v/>
      </c>
      <c r="O659" s="256"/>
      <c r="P659" s="250"/>
      <c r="Q659" s="55">
        <v>0</v>
      </c>
      <c r="R659" s="48" t="b">
        <f>IF(COUNTBLANK($V659),FALSE,OR(IFERROR(MATCH(INDEX(Activos!$C$6:$C$1015,MATCH($V659,Activos!$U$6:$U$1015,0)),$AH$22:$AH$25,0),FALSE),IFERROR(MATCH(INDEX($E$5:$E658,MATCH($V659,$V$5:$V658,0)),$AH$22:$AH$25,0),FALSE)))</f>
        <v>0</v>
      </c>
      <c r="S659" s="48" t="b">
        <f>OR(IFERROR(MATCH($V659,Activos!$U$6:$U$1015,0),FALSE),IFERROR(MATCH($V659,$V$5:$V658,0),FALSE))</f>
        <v>1</v>
      </c>
      <c r="T659" s="48" t="str">
        <f t="shared" si="37"/>
        <v/>
      </c>
      <c r="U659" s="48" t="str">
        <f>IF(AND(ISERROR(MATCH($V659,Activos!$U$6:$U$1015,0)),ISERROR(MATCH($V659,$U$5:$U658,0))),$V659,"")</f>
        <v/>
      </c>
      <c r="V659" s="48" t="str">
        <f t="shared" si="38"/>
        <v/>
      </c>
      <c r="W659" s="48" t="b">
        <f>IF(OR(COUNTBLANK($E659),COUNTBLANK($V659)),FALSE,IF(ISERROR(MATCH($V659,Activos!$U$6:$U$1015,0)),FALSE,IF(ISERROR(MATCH(INDEX(Activos!$C$6:$C$1015,MATCH($V659,Activos!$U$6:$U$1015,0)),$AH$22:$AH$25,0)),ISERROR(MATCH($E659,$AH$26:$AH$31,0)),ISERROR(MATCH($E659,$AH$22:$AH$25,0)))))</f>
        <v>0</v>
      </c>
      <c r="X659" s="48" t="b">
        <f>IF(OR(COUNTBLANK($E659),COUNTBLANK($V659)),FALSE,IF(ISERROR(MATCH($V659,V$5:$V658,0)),FALSE,IF(ISERROR(MATCH(INDEX($E$6:$E$1015,MATCH($V659,$V$6:$V$1015,0)),$AH$22:$AH$25,0)),ISERROR(MATCH($E659,$AH$26:$AH$31,0)),ISERROR(MATCH($E659,$AH$22:$AH$25,0)))))</f>
        <v>0</v>
      </c>
      <c r="Y659" s="48" t="b">
        <f t="shared" si="39"/>
        <v>0</v>
      </c>
    </row>
    <row r="660" spans="2:25" ht="15.95" customHeight="1" x14ac:dyDescent="0.2">
      <c r="B660" s="257"/>
      <c r="C660" s="53"/>
      <c r="D660" s="86"/>
      <c r="E660" s="42" t="str">
        <f>IF(COUNTBLANK($V660),"",IF($U660&lt;&gt;"","Ingresar Categoria!",IFERROR(INDEX(Activos!$C$6:$C$1015,MATCH($V660,Activos!$U$6:$U$1015,0)),IFERROR(INDEX($E$5:$E659,MATCH($V660,$U$5:$U659,0)),""))))</f>
        <v/>
      </c>
      <c r="F660" s="52"/>
      <c r="G660" s="51"/>
      <c r="H660" s="44"/>
      <c r="I660" s="53"/>
      <c r="J660" s="46"/>
      <c r="K660" s="46"/>
      <c r="L660" s="54"/>
      <c r="M660" s="54"/>
      <c r="N660" s="306" t="str">
        <f>IF(COUNTBLANK($V660),"",IFERROR(INDEX(Activos!$E$6:$E$1015,MATCH($V660,Activos!$U$6:$U$1015,0)),IFERROR(INDEX($N$5:$N659,MATCH($V660,$U$5:$U659,0)),"")))</f>
        <v/>
      </c>
      <c r="O660" s="256"/>
      <c r="P660" s="250"/>
      <c r="Q660" s="55">
        <v>0</v>
      </c>
      <c r="R660" s="48" t="b">
        <f>IF(COUNTBLANK($V660),FALSE,OR(IFERROR(MATCH(INDEX(Activos!$C$6:$C$1015,MATCH($V660,Activos!$U$6:$U$1015,0)),$AH$22:$AH$25,0),FALSE),IFERROR(MATCH(INDEX($E$5:$E659,MATCH($V660,$V$5:$V659,0)),$AH$22:$AH$25,0),FALSE)))</f>
        <v>0</v>
      </c>
      <c r="S660" s="48" t="b">
        <f>OR(IFERROR(MATCH($V660,Activos!$U$6:$U$1015,0),FALSE),IFERROR(MATCH($V660,$V$5:$V659,0),FALSE))</f>
        <v>1</v>
      </c>
      <c r="T660" s="48" t="str">
        <f t="shared" si="37"/>
        <v/>
      </c>
      <c r="U660" s="48" t="str">
        <f>IF(AND(ISERROR(MATCH($V660,Activos!$U$6:$U$1015,0)),ISERROR(MATCH($V660,$U$5:$U659,0))),$V660,"")</f>
        <v/>
      </c>
      <c r="V660" s="48" t="str">
        <f t="shared" si="38"/>
        <v/>
      </c>
      <c r="W660" s="48" t="b">
        <f>IF(OR(COUNTBLANK($E660),COUNTBLANK($V660)),FALSE,IF(ISERROR(MATCH($V660,Activos!$U$6:$U$1015,0)),FALSE,IF(ISERROR(MATCH(INDEX(Activos!$C$6:$C$1015,MATCH($V660,Activos!$U$6:$U$1015,0)),$AH$22:$AH$25,0)),ISERROR(MATCH($E660,$AH$26:$AH$31,0)),ISERROR(MATCH($E660,$AH$22:$AH$25,0)))))</f>
        <v>0</v>
      </c>
      <c r="X660" s="48" t="b">
        <f>IF(OR(COUNTBLANK($E660),COUNTBLANK($V660)),FALSE,IF(ISERROR(MATCH($V660,V$5:$V659,0)),FALSE,IF(ISERROR(MATCH(INDEX($E$6:$E$1015,MATCH($V660,$V$6:$V$1015,0)),$AH$22:$AH$25,0)),ISERROR(MATCH($E660,$AH$26:$AH$31,0)),ISERROR(MATCH($E660,$AH$22:$AH$25,0)))))</f>
        <v>0</v>
      </c>
      <c r="Y660" s="48" t="b">
        <f t="shared" si="39"/>
        <v>0</v>
      </c>
    </row>
    <row r="661" spans="2:25" ht="15.95" customHeight="1" x14ac:dyDescent="0.2">
      <c r="B661" s="257"/>
      <c r="C661" s="53"/>
      <c r="D661" s="86"/>
      <c r="E661" s="42" t="str">
        <f>IF(COUNTBLANK($V661),"",IF($U661&lt;&gt;"","Ingresar Categoria!",IFERROR(INDEX(Activos!$C$6:$C$1015,MATCH($V661,Activos!$U$6:$U$1015,0)),IFERROR(INDEX($E$5:$E660,MATCH($V661,$U$5:$U660,0)),""))))</f>
        <v/>
      </c>
      <c r="F661" s="52"/>
      <c r="G661" s="51"/>
      <c r="H661" s="44"/>
      <c r="I661" s="53"/>
      <c r="J661" s="46"/>
      <c r="K661" s="46"/>
      <c r="L661" s="54"/>
      <c r="M661" s="54"/>
      <c r="N661" s="306" t="str">
        <f>IF(COUNTBLANK($V661),"",IFERROR(INDEX(Activos!$E$6:$E$1015,MATCH($V661,Activos!$U$6:$U$1015,0)),IFERROR(INDEX($N$5:$N660,MATCH($V661,$U$5:$U660,0)),"")))</f>
        <v/>
      </c>
      <c r="O661" s="256"/>
      <c r="P661" s="250"/>
      <c r="Q661" s="55">
        <v>0</v>
      </c>
      <c r="R661" s="48" t="b">
        <f>IF(COUNTBLANK($V661),FALSE,OR(IFERROR(MATCH(INDEX(Activos!$C$6:$C$1015,MATCH($V661,Activos!$U$6:$U$1015,0)),$AH$22:$AH$25,0),FALSE),IFERROR(MATCH(INDEX($E$5:$E660,MATCH($V661,$V$5:$V660,0)),$AH$22:$AH$25,0),FALSE)))</f>
        <v>0</v>
      </c>
      <c r="S661" s="48" t="b">
        <f>OR(IFERROR(MATCH($V661,Activos!$U$6:$U$1015,0),FALSE),IFERROR(MATCH($V661,$V$5:$V660,0),FALSE))</f>
        <v>1</v>
      </c>
      <c r="T661" s="48" t="str">
        <f t="shared" si="37"/>
        <v/>
      </c>
      <c r="U661" s="48" t="str">
        <f>IF(AND(ISERROR(MATCH($V661,Activos!$U$6:$U$1015,0)),ISERROR(MATCH($V661,$U$5:$U660,0))),$V661,"")</f>
        <v/>
      </c>
      <c r="V661" s="48" t="str">
        <f t="shared" si="38"/>
        <v/>
      </c>
      <c r="W661" s="48" t="b">
        <f>IF(OR(COUNTBLANK($E661),COUNTBLANK($V661)),FALSE,IF(ISERROR(MATCH($V661,Activos!$U$6:$U$1015,0)),FALSE,IF(ISERROR(MATCH(INDEX(Activos!$C$6:$C$1015,MATCH($V661,Activos!$U$6:$U$1015,0)),$AH$22:$AH$25,0)),ISERROR(MATCH($E661,$AH$26:$AH$31,0)),ISERROR(MATCH($E661,$AH$22:$AH$25,0)))))</f>
        <v>0</v>
      </c>
      <c r="X661" s="48" t="b">
        <f>IF(OR(COUNTBLANK($E661),COUNTBLANK($V661)),FALSE,IF(ISERROR(MATCH($V661,V$5:$V660,0)),FALSE,IF(ISERROR(MATCH(INDEX($E$6:$E$1015,MATCH($V661,$V$6:$V$1015,0)),$AH$22:$AH$25,0)),ISERROR(MATCH($E661,$AH$26:$AH$31,0)),ISERROR(MATCH($E661,$AH$22:$AH$25,0)))))</f>
        <v>0</v>
      </c>
      <c r="Y661" s="48" t="b">
        <f t="shared" si="39"/>
        <v>0</v>
      </c>
    </row>
    <row r="662" spans="2:25" ht="15.95" customHeight="1" x14ac:dyDescent="0.2">
      <c r="B662" s="257"/>
      <c r="C662" s="53"/>
      <c r="D662" s="86"/>
      <c r="E662" s="42" t="str">
        <f>IF(COUNTBLANK($V662),"",IF($U662&lt;&gt;"","Ingresar Categoria!",IFERROR(INDEX(Activos!$C$6:$C$1015,MATCH($V662,Activos!$U$6:$U$1015,0)),IFERROR(INDEX($E$5:$E661,MATCH($V662,$U$5:$U661,0)),""))))</f>
        <v/>
      </c>
      <c r="F662" s="52"/>
      <c r="G662" s="51"/>
      <c r="H662" s="44"/>
      <c r="I662" s="53"/>
      <c r="J662" s="46"/>
      <c r="K662" s="46"/>
      <c r="L662" s="54"/>
      <c r="M662" s="54"/>
      <c r="N662" s="306" t="str">
        <f>IF(COUNTBLANK($V662),"",IFERROR(INDEX(Activos!$E$6:$E$1015,MATCH($V662,Activos!$U$6:$U$1015,0)),IFERROR(INDEX($N$5:$N661,MATCH($V662,$U$5:$U661,0)),"")))</f>
        <v/>
      </c>
      <c r="O662" s="256"/>
      <c r="P662" s="250"/>
      <c r="Q662" s="55">
        <v>0</v>
      </c>
      <c r="R662" s="48" t="b">
        <f>IF(COUNTBLANK($V662),FALSE,OR(IFERROR(MATCH(INDEX(Activos!$C$6:$C$1015,MATCH($V662,Activos!$U$6:$U$1015,0)),$AH$22:$AH$25,0),FALSE),IFERROR(MATCH(INDEX($E$5:$E661,MATCH($V662,$V$5:$V661,0)),$AH$22:$AH$25,0),FALSE)))</f>
        <v>0</v>
      </c>
      <c r="S662" s="48" t="b">
        <f>OR(IFERROR(MATCH($V662,Activos!$U$6:$U$1015,0),FALSE),IFERROR(MATCH($V662,$V$5:$V661,0),FALSE))</f>
        <v>1</v>
      </c>
      <c r="T662" s="48" t="str">
        <f t="shared" si="37"/>
        <v/>
      </c>
      <c r="U662" s="48" t="str">
        <f>IF(AND(ISERROR(MATCH($V662,Activos!$U$6:$U$1015,0)),ISERROR(MATCH($V662,$U$5:$U661,0))),$V662,"")</f>
        <v/>
      </c>
      <c r="V662" s="48" t="str">
        <f t="shared" si="38"/>
        <v/>
      </c>
      <c r="W662" s="48" t="b">
        <f>IF(OR(COUNTBLANK($E662),COUNTBLANK($V662)),FALSE,IF(ISERROR(MATCH($V662,Activos!$U$6:$U$1015,0)),FALSE,IF(ISERROR(MATCH(INDEX(Activos!$C$6:$C$1015,MATCH($V662,Activos!$U$6:$U$1015,0)),$AH$22:$AH$25,0)),ISERROR(MATCH($E662,$AH$26:$AH$31,0)),ISERROR(MATCH($E662,$AH$22:$AH$25,0)))))</f>
        <v>0</v>
      </c>
      <c r="X662" s="48" t="b">
        <f>IF(OR(COUNTBLANK($E662),COUNTBLANK($V662)),FALSE,IF(ISERROR(MATCH($V662,V$5:$V661,0)),FALSE,IF(ISERROR(MATCH(INDEX($E$6:$E$1015,MATCH($V662,$V$6:$V$1015,0)),$AH$22:$AH$25,0)),ISERROR(MATCH($E662,$AH$26:$AH$31,0)),ISERROR(MATCH($E662,$AH$22:$AH$25,0)))))</f>
        <v>0</v>
      </c>
      <c r="Y662" s="48" t="b">
        <f t="shared" si="39"/>
        <v>0</v>
      </c>
    </row>
    <row r="663" spans="2:25" ht="15.95" customHeight="1" x14ac:dyDescent="0.2">
      <c r="B663" s="257"/>
      <c r="C663" s="53"/>
      <c r="D663" s="86"/>
      <c r="E663" s="42" t="str">
        <f>IF(COUNTBLANK($V663),"",IF($U663&lt;&gt;"","Ingresar Categoria!",IFERROR(INDEX(Activos!$C$6:$C$1015,MATCH($V663,Activos!$U$6:$U$1015,0)),IFERROR(INDEX($E$5:$E662,MATCH($V663,$U$5:$U662,0)),""))))</f>
        <v/>
      </c>
      <c r="F663" s="52"/>
      <c r="G663" s="51"/>
      <c r="H663" s="44"/>
      <c r="I663" s="53"/>
      <c r="J663" s="46"/>
      <c r="K663" s="46"/>
      <c r="L663" s="54"/>
      <c r="M663" s="54"/>
      <c r="N663" s="306" t="str">
        <f>IF(COUNTBLANK($V663),"",IFERROR(INDEX(Activos!$E$6:$E$1015,MATCH($V663,Activos!$U$6:$U$1015,0)),IFERROR(INDEX($N$5:$N662,MATCH($V663,$U$5:$U662,0)),"")))</f>
        <v/>
      </c>
      <c r="O663" s="256"/>
      <c r="P663" s="250"/>
      <c r="Q663" s="55">
        <v>0</v>
      </c>
      <c r="R663" s="48" t="b">
        <f>IF(COUNTBLANK($V663),FALSE,OR(IFERROR(MATCH(INDEX(Activos!$C$6:$C$1015,MATCH($V663,Activos!$U$6:$U$1015,0)),$AH$22:$AH$25,0),FALSE),IFERROR(MATCH(INDEX($E$5:$E662,MATCH($V663,$V$5:$V662,0)),$AH$22:$AH$25,0),FALSE)))</f>
        <v>0</v>
      </c>
      <c r="S663" s="48" t="b">
        <f>OR(IFERROR(MATCH($V663,Activos!$U$6:$U$1015,0),FALSE),IFERROR(MATCH($V663,$V$5:$V662,0),FALSE))</f>
        <v>1</v>
      </c>
      <c r="T663" s="48" t="str">
        <f t="shared" si="37"/>
        <v/>
      </c>
      <c r="U663" s="48" t="str">
        <f>IF(AND(ISERROR(MATCH($V663,Activos!$U$6:$U$1015,0)),ISERROR(MATCH($V663,$U$5:$U662,0))),$V663,"")</f>
        <v/>
      </c>
      <c r="V663" s="48" t="str">
        <f t="shared" si="38"/>
        <v/>
      </c>
      <c r="W663" s="48" t="b">
        <f>IF(OR(COUNTBLANK($E663),COUNTBLANK($V663)),FALSE,IF(ISERROR(MATCH($V663,Activos!$U$6:$U$1015,0)),FALSE,IF(ISERROR(MATCH(INDEX(Activos!$C$6:$C$1015,MATCH($V663,Activos!$U$6:$U$1015,0)),$AH$22:$AH$25,0)),ISERROR(MATCH($E663,$AH$26:$AH$31,0)),ISERROR(MATCH($E663,$AH$22:$AH$25,0)))))</f>
        <v>0</v>
      </c>
      <c r="X663" s="48" t="b">
        <f>IF(OR(COUNTBLANK($E663),COUNTBLANK($V663)),FALSE,IF(ISERROR(MATCH($V663,V$5:$V662,0)),FALSE,IF(ISERROR(MATCH(INDEX($E$6:$E$1015,MATCH($V663,$V$6:$V$1015,0)),$AH$22:$AH$25,0)),ISERROR(MATCH($E663,$AH$26:$AH$31,0)),ISERROR(MATCH($E663,$AH$22:$AH$25,0)))))</f>
        <v>0</v>
      </c>
      <c r="Y663" s="48" t="b">
        <f t="shared" si="39"/>
        <v>0</v>
      </c>
    </row>
    <row r="664" spans="2:25" ht="15.95" customHeight="1" x14ac:dyDescent="0.2">
      <c r="B664" s="257"/>
      <c r="C664" s="53"/>
      <c r="D664" s="86"/>
      <c r="E664" s="42" t="str">
        <f>IF(COUNTBLANK($V664),"",IF($U664&lt;&gt;"","Ingresar Categoria!",IFERROR(INDEX(Activos!$C$6:$C$1015,MATCH($V664,Activos!$U$6:$U$1015,0)),IFERROR(INDEX($E$5:$E663,MATCH($V664,$U$5:$U663,0)),""))))</f>
        <v/>
      </c>
      <c r="F664" s="52"/>
      <c r="G664" s="51"/>
      <c r="H664" s="44"/>
      <c r="I664" s="53"/>
      <c r="J664" s="46"/>
      <c r="K664" s="46"/>
      <c r="L664" s="54"/>
      <c r="M664" s="54"/>
      <c r="N664" s="306" t="str">
        <f>IF(COUNTBLANK($V664),"",IFERROR(INDEX(Activos!$E$6:$E$1015,MATCH($V664,Activos!$U$6:$U$1015,0)),IFERROR(INDEX($N$5:$N663,MATCH($V664,$U$5:$U663,0)),"")))</f>
        <v/>
      </c>
      <c r="O664" s="256"/>
      <c r="P664" s="250"/>
      <c r="Q664" s="55">
        <v>0</v>
      </c>
      <c r="R664" s="48" t="b">
        <f>IF(COUNTBLANK($V664),FALSE,OR(IFERROR(MATCH(INDEX(Activos!$C$6:$C$1015,MATCH($V664,Activos!$U$6:$U$1015,0)),$AH$22:$AH$25,0),FALSE),IFERROR(MATCH(INDEX($E$5:$E663,MATCH($V664,$V$5:$V663,0)),$AH$22:$AH$25,0),FALSE)))</f>
        <v>0</v>
      </c>
      <c r="S664" s="48" t="b">
        <f>OR(IFERROR(MATCH($V664,Activos!$U$6:$U$1015,0),FALSE),IFERROR(MATCH($V664,$V$5:$V663,0),FALSE))</f>
        <v>1</v>
      </c>
      <c r="T664" s="48" t="str">
        <f t="shared" si="37"/>
        <v/>
      </c>
      <c r="U664" s="48" t="str">
        <f>IF(AND(ISERROR(MATCH($V664,Activos!$U$6:$U$1015,0)),ISERROR(MATCH($V664,$U$5:$U663,0))),$V664,"")</f>
        <v/>
      </c>
      <c r="V664" s="48" t="str">
        <f t="shared" si="38"/>
        <v/>
      </c>
      <c r="W664" s="48" t="b">
        <f>IF(OR(COUNTBLANK($E664),COUNTBLANK($V664)),FALSE,IF(ISERROR(MATCH($V664,Activos!$U$6:$U$1015,0)),FALSE,IF(ISERROR(MATCH(INDEX(Activos!$C$6:$C$1015,MATCH($V664,Activos!$U$6:$U$1015,0)),$AH$22:$AH$25,0)),ISERROR(MATCH($E664,$AH$26:$AH$31,0)),ISERROR(MATCH($E664,$AH$22:$AH$25,0)))))</f>
        <v>0</v>
      </c>
      <c r="X664" s="48" t="b">
        <f>IF(OR(COUNTBLANK($E664),COUNTBLANK($V664)),FALSE,IF(ISERROR(MATCH($V664,V$5:$V663,0)),FALSE,IF(ISERROR(MATCH(INDEX($E$6:$E$1015,MATCH($V664,$V$6:$V$1015,0)),$AH$22:$AH$25,0)),ISERROR(MATCH($E664,$AH$26:$AH$31,0)),ISERROR(MATCH($E664,$AH$22:$AH$25,0)))))</f>
        <v>0</v>
      </c>
      <c r="Y664" s="48" t="b">
        <f t="shared" si="39"/>
        <v>0</v>
      </c>
    </row>
    <row r="665" spans="2:25" ht="15.95" customHeight="1" x14ac:dyDescent="0.2">
      <c r="B665" s="257"/>
      <c r="C665" s="53"/>
      <c r="D665" s="86"/>
      <c r="E665" s="42" t="str">
        <f>IF(COUNTBLANK($V665),"",IF($U665&lt;&gt;"","Ingresar Categoria!",IFERROR(INDEX(Activos!$C$6:$C$1015,MATCH($V665,Activos!$U$6:$U$1015,0)),IFERROR(INDEX($E$5:$E664,MATCH($V665,$U$5:$U664,0)),""))))</f>
        <v/>
      </c>
      <c r="F665" s="52"/>
      <c r="G665" s="51"/>
      <c r="H665" s="44"/>
      <c r="I665" s="53"/>
      <c r="J665" s="46"/>
      <c r="K665" s="46"/>
      <c r="L665" s="54"/>
      <c r="M665" s="54"/>
      <c r="N665" s="306" t="str">
        <f>IF(COUNTBLANK($V665),"",IFERROR(INDEX(Activos!$E$6:$E$1015,MATCH($V665,Activos!$U$6:$U$1015,0)),IFERROR(INDEX($N$5:$N664,MATCH($V665,$U$5:$U664,0)),"")))</f>
        <v/>
      </c>
      <c r="O665" s="256"/>
      <c r="P665" s="250"/>
      <c r="Q665" s="55">
        <v>0</v>
      </c>
      <c r="R665" s="48" t="b">
        <f>IF(COUNTBLANK($V665),FALSE,OR(IFERROR(MATCH(INDEX(Activos!$C$6:$C$1015,MATCH($V665,Activos!$U$6:$U$1015,0)),$AH$22:$AH$25,0),FALSE),IFERROR(MATCH(INDEX($E$5:$E664,MATCH($V665,$V$5:$V664,0)),$AH$22:$AH$25,0),FALSE)))</f>
        <v>0</v>
      </c>
      <c r="S665" s="48" t="b">
        <f>OR(IFERROR(MATCH($V665,Activos!$U$6:$U$1015,0),FALSE),IFERROR(MATCH($V665,$V$5:$V664,0),FALSE))</f>
        <v>1</v>
      </c>
      <c r="T665" s="48" t="str">
        <f t="shared" si="37"/>
        <v/>
      </c>
      <c r="U665" s="48" t="str">
        <f>IF(AND(ISERROR(MATCH($V665,Activos!$U$6:$U$1015,0)),ISERROR(MATCH($V665,$U$5:$U664,0))),$V665,"")</f>
        <v/>
      </c>
      <c r="V665" s="48" t="str">
        <f t="shared" si="38"/>
        <v/>
      </c>
      <c r="W665" s="48" t="b">
        <f>IF(OR(COUNTBLANK($E665),COUNTBLANK($V665)),FALSE,IF(ISERROR(MATCH($V665,Activos!$U$6:$U$1015,0)),FALSE,IF(ISERROR(MATCH(INDEX(Activos!$C$6:$C$1015,MATCH($V665,Activos!$U$6:$U$1015,0)),$AH$22:$AH$25,0)),ISERROR(MATCH($E665,$AH$26:$AH$31,0)),ISERROR(MATCH($E665,$AH$22:$AH$25,0)))))</f>
        <v>0</v>
      </c>
      <c r="X665" s="48" t="b">
        <f>IF(OR(COUNTBLANK($E665),COUNTBLANK($V665)),FALSE,IF(ISERROR(MATCH($V665,V$5:$V664,0)),FALSE,IF(ISERROR(MATCH(INDEX($E$6:$E$1015,MATCH($V665,$V$6:$V$1015,0)),$AH$22:$AH$25,0)),ISERROR(MATCH($E665,$AH$26:$AH$31,0)),ISERROR(MATCH($E665,$AH$22:$AH$25,0)))))</f>
        <v>0</v>
      </c>
      <c r="Y665" s="48" t="b">
        <f t="shared" si="39"/>
        <v>0</v>
      </c>
    </row>
    <row r="666" spans="2:25" ht="15.95" customHeight="1" x14ac:dyDescent="0.2">
      <c r="B666" s="257"/>
      <c r="C666" s="53"/>
      <c r="D666" s="86"/>
      <c r="E666" s="42" t="str">
        <f>IF(COUNTBLANK($V666),"",IF($U666&lt;&gt;"","Ingresar Categoria!",IFERROR(INDEX(Activos!$C$6:$C$1015,MATCH($V666,Activos!$U$6:$U$1015,0)),IFERROR(INDEX($E$5:$E665,MATCH($V666,$U$5:$U665,0)),""))))</f>
        <v/>
      </c>
      <c r="F666" s="52"/>
      <c r="G666" s="51"/>
      <c r="H666" s="44"/>
      <c r="I666" s="53"/>
      <c r="J666" s="46"/>
      <c r="K666" s="46"/>
      <c r="L666" s="54"/>
      <c r="M666" s="54"/>
      <c r="N666" s="306" t="str">
        <f>IF(COUNTBLANK($V666),"",IFERROR(INDEX(Activos!$E$6:$E$1015,MATCH($V666,Activos!$U$6:$U$1015,0)),IFERROR(INDEX($N$5:$N665,MATCH($V666,$U$5:$U665,0)),"")))</f>
        <v/>
      </c>
      <c r="O666" s="256"/>
      <c r="P666" s="250"/>
      <c r="Q666" s="55">
        <v>0</v>
      </c>
      <c r="R666" s="48" t="b">
        <f>IF(COUNTBLANK($V666),FALSE,OR(IFERROR(MATCH(INDEX(Activos!$C$6:$C$1015,MATCH($V666,Activos!$U$6:$U$1015,0)),$AH$22:$AH$25,0),FALSE),IFERROR(MATCH(INDEX($E$5:$E665,MATCH($V666,$V$5:$V665,0)),$AH$22:$AH$25,0),FALSE)))</f>
        <v>0</v>
      </c>
      <c r="S666" s="48" t="b">
        <f>OR(IFERROR(MATCH($V666,Activos!$U$6:$U$1015,0),FALSE),IFERROR(MATCH($V666,$V$5:$V665,0),FALSE))</f>
        <v>1</v>
      </c>
      <c r="T666" s="48" t="str">
        <f t="shared" si="37"/>
        <v/>
      </c>
      <c r="U666" s="48" t="str">
        <f>IF(AND(ISERROR(MATCH($V666,Activos!$U$6:$U$1015,0)),ISERROR(MATCH($V666,$U$5:$U665,0))),$V666,"")</f>
        <v/>
      </c>
      <c r="V666" s="48" t="str">
        <f t="shared" si="38"/>
        <v/>
      </c>
      <c r="W666" s="48" t="b">
        <f>IF(OR(COUNTBLANK($E666),COUNTBLANK($V666)),FALSE,IF(ISERROR(MATCH($V666,Activos!$U$6:$U$1015,0)),FALSE,IF(ISERROR(MATCH(INDEX(Activos!$C$6:$C$1015,MATCH($V666,Activos!$U$6:$U$1015,0)),$AH$22:$AH$25,0)),ISERROR(MATCH($E666,$AH$26:$AH$31,0)),ISERROR(MATCH($E666,$AH$22:$AH$25,0)))))</f>
        <v>0</v>
      </c>
      <c r="X666" s="48" t="b">
        <f>IF(OR(COUNTBLANK($E666),COUNTBLANK($V666)),FALSE,IF(ISERROR(MATCH($V666,V$5:$V665,0)),FALSE,IF(ISERROR(MATCH(INDEX($E$6:$E$1015,MATCH($V666,$V$6:$V$1015,0)),$AH$22:$AH$25,0)),ISERROR(MATCH($E666,$AH$26:$AH$31,0)),ISERROR(MATCH($E666,$AH$22:$AH$25,0)))))</f>
        <v>0</v>
      </c>
      <c r="Y666" s="48" t="b">
        <f t="shared" si="39"/>
        <v>0</v>
      </c>
    </row>
    <row r="667" spans="2:25" ht="15.95" customHeight="1" x14ac:dyDescent="0.2">
      <c r="B667" s="257"/>
      <c r="C667" s="53"/>
      <c r="D667" s="86"/>
      <c r="E667" s="42" t="str">
        <f>IF(COUNTBLANK($V667),"",IF($U667&lt;&gt;"","Ingresar Categoria!",IFERROR(INDEX(Activos!$C$6:$C$1015,MATCH($V667,Activos!$U$6:$U$1015,0)),IFERROR(INDEX($E$5:$E666,MATCH($V667,$U$5:$U666,0)),""))))</f>
        <v/>
      </c>
      <c r="F667" s="52"/>
      <c r="G667" s="51"/>
      <c r="H667" s="44"/>
      <c r="I667" s="53"/>
      <c r="J667" s="46"/>
      <c r="K667" s="46"/>
      <c r="L667" s="54"/>
      <c r="M667" s="54"/>
      <c r="N667" s="306" t="str">
        <f>IF(COUNTBLANK($V667),"",IFERROR(INDEX(Activos!$E$6:$E$1015,MATCH($V667,Activos!$U$6:$U$1015,0)),IFERROR(INDEX($N$5:$N666,MATCH($V667,$U$5:$U666,0)),"")))</f>
        <v/>
      </c>
      <c r="O667" s="256"/>
      <c r="P667" s="250"/>
      <c r="Q667" s="55">
        <v>0</v>
      </c>
      <c r="R667" s="48" t="b">
        <f>IF(COUNTBLANK($V667),FALSE,OR(IFERROR(MATCH(INDEX(Activos!$C$6:$C$1015,MATCH($V667,Activos!$U$6:$U$1015,0)),$AH$22:$AH$25,0),FALSE),IFERROR(MATCH(INDEX($E$5:$E666,MATCH($V667,$V$5:$V666,0)),$AH$22:$AH$25,0),FALSE)))</f>
        <v>0</v>
      </c>
      <c r="S667" s="48" t="b">
        <f>OR(IFERROR(MATCH($V667,Activos!$U$6:$U$1015,0),FALSE),IFERROR(MATCH($V667,$V$5:$V666,0),FALSE))</f>
        <v>1</v>
      </c>
      <c r="T667" s="48" t="str">
        <f t="shared" si="37"/>
        <v/>
      </c>
      <c r="U667" s="48" t="str">
        <f>IF(AND(ISERROR(MATCH($V667,Activos!$U$6:$U$1015,0)),ISERROR(MATCH($V667,$U$5:$U666,0))),$V667,"")</f>
        <v/>
      </c>
      <c r="V667" s="48" t="str">
        <f t="shared" si="38"/>
        <v/>
      </c>
      <c r="W667" s="48" t="b">
        <f>IF(OR(COUNTBLANK($E667),COUNTBLANK($V667)),FALSE,IF(ISERROR(MATCH($V667,Activos!$U$6:$U$1015,0)),FALSE,IF(ISERROR(MATCH(INDEX(Activos!$C$6:$C$1015,MATCH($V667,Activos!$U$6:$U$1015,0)),$AH$22:$AH$25,0)),ISERROR(MATCH($E667,$AH$26:$AH$31,0)),ISERROR(MATCH($E667,$AH$22:$AH$25,0)))))</f>
        <v>0</v>
      </c>
      <c r="X667" s="48" t="b">
        <f>IF(OR(COUNTBLANK($E667),COUNTBLANK($V667)),FALSE,IF(ISERROR(MATCH($V667,V$5:$V666,0)),FALSE,IF(ISERROR(MATCH(INDEX($E$6:$E$1015,MATCH($V667,$V$6:$V$1015,0)),$AH$22:$AH$25,0)),ISERROR(MATCH($E667,$AH$26:$AH$31,0)),ISERROR(MATCH($E667,$AH$22:$AH$25,0)))))</f>
        <v>0</v>
      </c>
      <c r="Y667" s="48" t="b">
        <f t="shared" si="39"/>
        <v>0</v>
      </c>
    </row>
    <row r="668" spans="2:25" ht="15.95" customHeight="1" x14ac:dyDescent="0.2">
      <c r="B668" s="257"/>
      <c r="C668" s="53"/>
      <c r="D668" s="86"/>
      <c r="E668" s="42" t="str">
        <f>IF(COUNTBLANK($V668),"",IF($U668&lt;&gt;"","Ingresar Categoria!",IFERROR(INDEX(Activos!$C$6:$C$1015,MATCH($V668,Activos!$U$6:$U$1015,0)),IFERROR(INDEX($E$5:$E667,MATCH($V668,$U$5:$U667,0)),""))))</f>
        <v/>
      </c>
      <c r="F668" s="52"/>
      <c r="G668" s="51"/>
      <c r="H668" s="44"/>
      <c r="I668" s="53"/>
      <c r="J668" s="46"/>
      <c r="K668" s="46"/>
      <c r="L668" s="54"/>
      <c r="M668" s="54"/>
      <c r="N668" s="306" t="str">
        <f>IF(COUNTBLANK($V668),"",IFERROR(INDEX(Activos!$E$6:$E$1015,MATCH($V668,Activos!$U$6:$U$1015,0)),IFERROR(INDEX($N$5:$N667,MATCH($V668,$U$5:$U667,0)),"")))</f>
        <v/>
      </c>
      <c r="O668" s="256"/>
      <c r="P668" s="250"/>
      <c r="Q668" s="55">
        <v>0</v>
      </c>
      <c r="R668" s="48" t="b">
        <f>IF(COUNTBLANK($V668),FALSE,OR(IFERROR(MATCH(INDEX(Activos!$C$6:$C$1015,MATCH($V668,Activos!$U$6:$U$1015,0)),$AH$22:$AH$25,0),FALSE),IFERROR(MATCH(INDEX($E$5:$E667,MATCH($V668,$V$5:$V667,0)),$AH$22:$AH$25,0),FALSE)))</f>
        <v>0</v>
      </c>
      <c r="S668" s="48" t="b">
        <f>OR(IFERROR(MATCH($V668,Activos!$U$6:$U$1015,0),FALSE),IFERROR(MATCH($V668,$V$5:$V667,0),FALSE))</f>
        <v>1</v>
      </c>
      <c r="T668" s="48" t="str">
        <f t="shared" si="37"/>
        <v/>
      </c>
      <c r="U668" s="48" t="str">
        <f>IF(AND(ISERROR(MATCH($V668,Activos!$U$6:$U$1015,0)),ISERROR(MATCH($V668,$U$5:$U667,0))),$V668,"")</f>
        <v/>
      </c>
      <c r="V668" s="48" t="str">
        <f t="shared" si="38"/>
        <v/>
      </c>
      <c r="W668" s="48" t="b">
        <f>IF(OR(COUNTBLANK($E668),COUNTBLANK($V668)),FALSE,IF(ISERROR(MATCH($V668,Activos!$U$6:$U$1015,0)),FALSE,IF(ISERROR(MATCH(INDEX(Activos!$C$6:$C$1015,MATCH($V668,Activos!$U$6:$U$1015,0)),$AH$22:$AH$25,0)),ISERROR(MATCH($E668,$AH$26:$AH$31,0)),ISERROR(MATCH($E668,$AH$22:$AH$25,0)))))</f>
        <v>0</v>
      </c>
      <c r="X668" s="48" t="b">
        <f>IF(OR(COUNTBLANK($E668),COUNTBLANK($V668)),FALSE,IF(ISERROR(MATCH($V668,V$5:$V667,0)),FALSE,IF(ISERROR(MATCH(INDEX($E$6:$E$1015,MATCH($V668,$V$6:$V$1015,0)),$AH$22:$AH$25,0)),ISERROR(MATCH($E668,$AH$26:$AH$31,0)),ISERROR(MATCH($E668,$AH$22:$AH$25,0)))))</f>
        <v>0</v>
      </c>
      <c r="Y668" s="48" t="b">
        <f t="shared" si="39"/>
        <v>0</v>
      </c>
    </row>
    <row r="669" spans="2:25" ht="15.95" customHeight="1" x14ac:dyDescent="0.2">
      <c r="B669" s="257"/>
      <c r="C669" s="53"/>
      <c r="D669" s="86"/>
      <c r="E669" s="42" t="str">
        <f>IF(COUNTBLANK($V669),"",IF($U669&lt;&gt;"","Ingresar Categoria!",IFERROR(INDEX(Activos!$C$6:$C$1015,MATCH($V669,Activos!$U$6:$U$1015,0)),IFERROR(INDEX($E$5:$E668,MATCH($V669,$U$5:$U668,0)),""))))</f>
        <v/>
      </c>
      <c r="F669" s="52"/>
      <c r="G669" s="51"/>
      <c r="H669" s="44"/>
      <c r="I669" s="53"/>
      <c r="J669" s="46"/>
      <c r="K669" s="46"/>
      <c r="L669" s="54"/>
      <c r="M669" s="54"/>
      <c r="N669" s="306" t="str">
        <f>IF(COUNTBLANK($V669),"",IFERROR(INDEX(Activos!$E$6:$E$1015,MATCH($V669,Activos!$U$6:$U$1015,0)),IFERROR(INDEX($N$5:$N668,MATCH($V669,$U$5:$U668,0)),"")))</f>
        <v/>
      </c>
      <c r="O669" s="256"/>
      <c r="P669" s="250"/>
      <c r="Q669" s="55">
        <v>0</v>
      </c>
      <c r="R669" s="48" t="b">
        <f>IF(COUNTBLANK($V669),FALSE,OR(IFERROR(MATCH(INDEX(Activos!$C$6:$C$1015,MATCH($V669,Activos!$U$6:$U$1015,0)),$AH$22:$AH$25,0),FALSE),IFERROR(MATCH(INDEX($E$5:$E668,MATCH($V669,$V$5:$V668,0)),$AH$22:$AH$25,0),FALSE)))</f>
        <v>0</v>
      </c>
      <c r="S669" s="48" t="b">
        <f>OR(IFERROR(MATCH($V669,Activos!$U$6:$U$1015,0),FALSE),IFERROR(MATCH($V669,$V$5:$V668,0),FALSE))</f>
        <v>1</v>
      </c>
      <c r="T669" s="48" t="str">
        <f t="shared" si="37"/>
        <v/>
      </c>
      <c r="U669" s="48" t="str">
        <f>IF(AND(ISERROR(MATCH($V669,Activos!$U$6:$U$1015,0)),ISERROR(MATCH($V669,$U$5:$U668,0))),$V669,"")</f>
        <v/>
      </c>
      <c r="V669" s="48" t="str">
        <f t="shared" si="38"/>
        <v/>
      </c>
      <c r="W669" s="48" t="b">
        <f>IF(OR(COUNTBLANK($E669),COUNTBLANK($V669)),FALSE,IF(ISERROR(MATCH($V669,Activos!$U$6:$U$1015,0)),FALSE,IF(ISERROR(MATCH(INDEX(Activos!$C$6:$C$1015,MATCH($V669,Activos!$U$6:$U$1015,0)),$AH$22:$AH$25,0)),ISERROR(MATCH($E669,$AH$26:$AH$31,0)),ISERROR(MATCH($E669,$AH$22:$AH$25,0)))))</f>
        <v>0</v>
      </c>
      <c r="X669" s="48" t="b">
        <f>IF(OR(COUNTBLANK($E669),COUNTBLANK($V669)),FALSE,IF(ISERROR(MATCH($V669,V$5:$V668,0)),FALSE,IF(ISERROR(MATCH(INDEX($E$6:$E$1015,MATCH($V669,$V$6:$V$1015,0)),$AH$22:$AH$25,0)),ISERROR(MATCH($E669,$AH$26:$AH$31,0)),ISERROR(MATCH($E669,$AH$22:$AH$25,0)))))</f>
        <v>0</v>
      </c>
      <c r="Y669" s="48" t="b">
        <f t="shared" si="39"/>
        <v>0</v>
      </c>
    </row>
    <row r="670" spans="2:25" ht="15.95" customHeight="1" x14ac:dyDescent="0.2">
      <c r="B670" s="257"/>
      <c r="C670" s="53"/>
      <c r="D670" s="86"/>
      <c r="E670" s="42" t="str">
        <f>IF(COUNTBLANK($V670),"",IF($U670&lt;&gt;"","Ingresar Categoria!",IFERROR(INDEX(Activos!$C$6:$C$1015,MATCH($V670,Activos!$U$6:$U$1015,0)),IFERROR(INDEX($E$5:$E669,MATCH($V670,$U$5:$U669,0)),""))))</f>
        <v/>
      </c>
      <c r="F670" s="52"/>
      <c r="G670" s="51"/>
      <c r="H670" s="44"/>
      <c r="I670" s="53"/>
      <c r="J670" s="46"/>
      <c r="K670" s="46"/>
      <c r="L670" s="54"/>
      <c r="M670" s="54"/>
      <c r="N670" s="306" t="str">
        <f>IF(COUNTBLANK($V670),"",IFERROR(INDEX(Activos!$E$6:$E$1015,MATCH($V670,Activos!$U$6:$U$1015,0)),IFERROR(INDEX($N$5:$N669,MATCH($V670,$U$5:$U669,0)),"")))</f>
        <v/>
      </c>
      <c r="O670" s="256"/>
      <c r="P670" s="250"/>
      <c r="Q670" s="55">
        <v>0</v>
      </c>
      <c r="R670" s="48" t="b">
        <f>IF(COUNTBLANK($V670),FALSE,OR(IFERROR(MATCH(INDEX(Activos!$C$6:$C$1015,MATCH($V670,Activos!$U$6:$U$1015,0)),$AH$22:$AH$25,0),FALSE),IFERROR(MATCH(INDEX($E$5:$E669,MATCH($V670,$V$5:$V669,0)),$AH$22:$AH$25,0),FALSE)))</f>
        <v>0</v>
      </c>
      <c r="S670" s="48" t="b">
        <f>OR(IFERROR(MATCH($V670,Activos!$U$6:$U$1015,0),FALSE),IFERROR(MATCH($V670,$V$5:$V669,0),FALSE))</f>
        <v>1</v>
      </c>
      <c r="T670" s="48" t="str">
        <f t="shared" si="37"/>
        <v/>
      </c>
      <c r="U670" s="48" t="str">
        <f>IF(AND(ISERROR(MATCH($V670,Activos!$U$6:$U$1015,0)),ISERROR(MATCH($V670,$U$5:$U669,0))),$V670,"")</f>
        <v/>
      </c>
      <c r="V670" s="48" t="str">
        <f t="shared" si="38"/>
        <v/>
      </c>
      <c r="W670" s="48" t="b">
        <f>IF(OR(COUNTBLANK($E670),COUNTBLANK($V670)),FALSE,IF(ISERROR(MATCH($V670,Activos!$U$6:$U$1015,0)),FALSE,IF(ISERROR(MATCH(INDEX(Activos!$C$6:$C$1015,MATCH($V670,Activos!$U$6:$U$1015,0)),$AH$22:$AH$25,0)),ISERROR(MATCH($E670,$AH$26:$AH$31,0)),ISERROR(MATCH($E670,$AH$22:$AH$25,0)))))</f>
        <v>0</v>
      </c>
      <c r="X670" s="48" t="b">
        <f>IF(OR(COUNTBLANK($E670),COUNTBLANK($V670)),FALSE,IF(ISERROR(MATCH($V670,V$5:$V669,0)),FALSE,IF(ISERROR(MATCH(INDEX($E$6:$E$1015,MATCH($V670,$V$6:$V$1015,0)),$AH$22:$AH$25,0)),ISERROR(MATCH($E670,$AH$26:$AH$31,0)),ISERROR(MATCH($E670,$AH$22:$AH$25,0)))))</f>
        <v>0</v>
      </c>
      <c r="Y670" s="48" t="b">
        <f t="shared" si="39"/>
        <v>0</v>
      </c>
    </row>
    <row r="671" spans="2:25" ht="15.95" customHeight="1" x14ac:dyDescent="0.2">
      <c r="B671" s="257"/>
      <c r="C671" s="53"/>
      <c r="D671" s="86"/>
      <c r="E671" s="42" t="str">
        <f>IF(COUNTBLANK($V671),"",IF($U671&lt;&gt;"","Ingresar Categoria!",IFERROR(INDEX(Activos!$C$6:$C$1015,MATCH($V671,Activos!$U$6:$U$1015,0)),IFERROR(INDEX($E$5:$E670,MATCH($V671,$U$5:$U670,0)),""))))</f>
        <v/>
      </c>
      <c r="F671" s="52"/>
      <c r="G671" s="51"/>
      <c r="H671" s="44"/>
      <c r="I671" s="53"/>
      <c r="J671" s="46"/>
      <c r="K671" s="46"/>
      <c r="L671" s="54"/>
      <c r="M671" s="54"/>
      <c r="N671" s="306" t="str">
        <f>IF(COUNTBLANK($V671),"",IFERROR(INDEX(Activos!$E$6:$E$1015,MATCH($V671,Activos!$U$6:$U$1015,0)),IFERROR(INDEX($N$5:$N670,MATCH($V671,$U$5:$U670,0)),"")))</f>
        <v/>
      </c>
      <c r="O671" s="256"/>
      <c r="P671" s="250"/>
      <c r="Q671" s="55">
        <v>0</v>
      </c>
      <c r="R671" s="48" t="b">
        <f>IF(COUNTBLANK($V671),FALSE,OR(IFERROR(MATCH(INDEX(Activos!$C$6:$C$1015,MATCH($V671,Activos!$U$6:$U$1015,0)),$AH$22:$AH$25,0),FALSE),IFERROR(MATCH(INDEX($E$5:$E670,MATCH($V671,$V$5:$V670,0)),$AH$22:$AH$25,0),FALSE)))</f>
        <v>0</v>
      </c>
      <c r="S671" s="48" t="b">
        <f>OR(IFERROR(MATCH($V671,Activos!$U$6:$U$1015,0),FALSE),IFERROR(MATCH($V671,$V$5:$V670,0),FALSE))</f>
        <v>1</v>
      </c>
      <c r="T671" s="48" t="str">
        <f t="shared" si="37"/>
        <v/>
      </c>
      <c r="U671" s="48" t="str">
        <f>IF(AND(ISERROR(MATCH($V671,Activos!$U$6:$U$1015,0)),ISERROR(MATCH($V671,$U$5:$U670,0))),$V671,"")</f>
        <v/>
      </c>
      <c r="V671" s="48" t="str">
        <f t="shared" si="38"/>
        <v/>
      </c>
      <c r="W671" s="48" t="b">
        <f>IF(OR(COUNTBLANK($E671),COUNTBLANK($V671)),FALSE,IF(ISERROR(MATCH($V671,Activos!$U$6:$U$1015,0)),FALSE,IF(ISERROR(MATCH(INDEX(Activos!$C$6:$C$1015,MATCH($V671,Activos!$U$6:$U$1015,0)),$AH$22:$AH$25,0)),ISERROR(MATCH($E671,$AH$26:$AH$31,0)),ISERROR(MATCH($E671,$AH$22:$AH$25,0)))))</f>
        <v>0</v>
      </c>
      <c r="X671" s="48" t="b">
        <f>IF(OR(COUNTBLANK($E671),COUNTBLANK($V671)),FALSE,IF(ISERROR(MATCH($V671,V$5:$V670,0)),FALSE,IF(ISERROR(MATCH(INDEX($E$6:$E$1015,MATCH($V671,$V$6:$V$1015,0)),$AH$22:$AH$25,0)),ISERROR(MATCH($E671,$AH$26:$AH$31,0)),ISERROR(MATCH($E671,$AH$22:$AH$25,0)))))</f>
        <v>0</v>
      </c>
      <c r="Y671" s="48" t="b">
        <f t="shared" si="39"/>
        <v>0</v>
      </c>
    </row>
    <row r="672" spans="2:25" ht="15.95" customHeight="1" x14ac:dyDescent="0.2">
      <c r="B672" s="257"/>
      <c r="C672" s="53"/>
      <c r="D672" s="86"/>
      <c r="E672" s="42" t="str">
        <f>IF(COUNTBLANK($V672),"",IF($U672&lt;&gt;"","Ingresar Categoria!",IFERROR(INDEX(Activos!$C$6:$C$1015,MATCH($V672,Activos!$U$6:$U$1015,0)),IFERROR(INDEX($E$5:$E671,MATCH($V672,$U$5:$U671,0)),""))))</f>
        <v/>
      </c>
      <c r="F672" s="52"/>
      <c r="G672" s="51"/>
      <c r="H672" s="44"/>
      <c r="I672" s="53"/>
      <c r="J672" s="46"/>
      <c r="K672" s="46"/>
      <c r="L672" s="54"/>
      <c r="M672" s="54"/>
      <c r="N672" s="306" t="str">
        <f>IF(COUNTBLANK($V672),"",IFERROR(INDEX(Activos!$E$6:$E$1015,MATCH($V672,Activos!$U$6:$U$1015,0)),IFERROR(INDEX($N$5:$N671,MATCH($V672,$U$5:$U671,0)),"")))</f>
        <v/>
      </c>
      <c r="O672" s="256"/>
      <c r="P672" s="250"/>
      <c r="Q672" s="55">
        <v>0</v>
      </c>
      <c r="R672" s="48" t="b">
        <f>IF(COUNTBLANK($V672),FALSE,OR(IFERROR(MATCH(INDEX(Activos!$C$6:$C$1015,MATCH($V672,Activos!$U$6:$U$1015,0)),$AH$22:$AH$25,0),FALSE),IFERROR(MATCH(INDEX($E$5:$E671,MATCH($V672,$V$5:$V671,0)),$AH$22:$AH$25,0),FALSE)))</f>
        <v>0</v>
      </c>
      <c r="S672" s="48" t="b">
        <f>OR(IFERROR(MATCH($V672,Activos!$U$6:$U$1015,0),FALSE),IFERROR(MATCH($V672,$V$5:$V671,0),FALSE))</f>
        <v>1</v>
      </c>
      <c r="T672" s="48" t="str">
        <f t="shared" si="37"/>
        <v/>
      </c>
      <c r="U672" s="48" t="str">
        <f>IF(AND(ISERROR(MATCH($V672,Activos!$U$6:$U$1015,0)),ISERROR(MATCH($V672,$U$5:$U671,0))),$V672,"")</f>
        <v/>
      </c>
      <c r="V672" s="48" t="str">
        <f t="shared" si="38"/>
        <v/>
      </c>
      <c r="W672" s="48" t="b">
        <f>IF(OR(COUNTBLANK($E672),COUNTBLANK($V672)),FALSE,IF(ISERROR(MATCH($V672,Activos!$U$6:$U$1015,0)),FALSE,IF(ISERROR(MATCH(INDEX(Activos!$C$6:$C$1015,MATCH($V672,Activos!$U$6:$U$1015,0)),$AH$22:$AH$25,0)),ISERROR(MATCH($E672,$AH$26:$AH$31,0)),ISERROR(MATCH($E672,$AH$22:$AH$25,0)))))</f>
        <v>0</v>
      </c>
      <c r="X672" s="48" t="b">
        <f>IF(OR(COUNTBLANK($E672),COUNTBLANK($V672)),FALSE,IF(ISERROR(MATCH($V672,V$5:$V671,0)),FALSE,IF(ISERROR(MATCH(INDEX($E$6:$E$1015,MATCH($V672,$V$6:$V$1015,0)),$AH$22:$AH$25,0)),ISERROR(MATCH($E672,$AH$26:$AH$31,0)),ISERROR(MATCH($E672,$AH$22:$AH$25,0)))))</f>
        <v>0</v>
      </c>
      <c r="Y672" s="48" t="b">
        <f t="shared" si="39"/>
        <v>0</v>
      </c>
    </row>
    <row r="673" spans="2:25" ht="15.95" customHeight="1" x14ac:dyDescent="0.2">
      <c r="B673" s="257"/>
      <c r="C673" s="53"/>
      <c r="D673" s="86"/>
      <c r="E673" s="42" t="str">
        <f>IF(COUNTBLANK($V673),"",IF($U673&lt;&gt;"","Ingresar Categoria!",IFERROR(INDEX(Activos!$C$6:$C$1015,MATCH($V673,Activos!$U$6:$U$1015,0)),IFERROR(INDEX($E$5:$E672,MATCH($V673,$U$5:$U672,0)),""))))</f>
        <v/>
      </c>
      <c r="F673" s="52"/>
      <c r="G673" s="51"/>
      <c r="H673" s="44"/>
      <c r="I673" s="53"/>
      <c r="J673" s="46"/>
      <c r="K673" s="46"/>
      <c r="L673" s="54"/>
      <c r="M673" s="54"/>
      <c r="N673" s="306" t="str">
        <f>IF(COUNTBLANK($V673),"",IFERROR(INDEX(Activos!$E$6:$E$1015,MATCH($V673,Activos!$U$6:$U$1015,0)),IFERROR(INDEX($N$5:$N672,MATCH($V673,$U$5:$U672,0)),"")))</f>
        <v/>
      </c>
      <c r="O673" s="256"/>
      <c r="P673" s="250"/>
      <c r="Q673" s="55">
        <v>0</v>
      </c>
      <c r="R673" s="48" t="b">
        <f>IF(COUNTBLANK($V673),FALSE,OR(IFERROR(MATCH(INDEX(Activos!$C$6:$C$1015,MATCH($V673,Activos!$U$6:$U$1015,0)),$AH$22:$AH$25,0),FALSE),IFERROR(MATCH(INDEX($E$5:$E672,MATCH($V673,$V$5:$V672,0)),$AH$22:$AH$25,0),FALSE)))</f>
        <v>0</v>
      </c>
      <c r="S673" s="48" t="b">
        <f>OR(IFERROR(MATCH($V673,Activos!$U$6:$U$1015,0),FALSE),IFERROR(MATCH($V673,$V$5:$V672,0),FALSE))</f>
        <v>1</v>
      </c>
      <c r="T673" s="48" t="str">
        <f t="shared" si="37"/>
        <v/>
      </c>
      <c r="U673" s="48" t="str">
        <f>IF(AND(ISERROR(MATCH($V673,Activos!$U$6:$U$1015,0)),ISERROR(MATCH($V673,$U$5:$U672,0))),$V673,"")</f>
        <v/>
      </c>
      <c r="V673" s="48" t="str">
        <f t="shared" si="38"/>
        <v/>
      </c>
      <c r="W673" s="48" t="b">
        <f>IF(OR(COUNTBLANK($E673),COUNTBLANK($V673)),FALSE,IF(ISERROR(MATCH($V673,Activos!$U$6:$U$1015,0)),FALSE,IF(ISERROR(MATCH(INDEX(Activos!$C$6:$C$1015,MATCH($V673,Activos!$U$6:$U$1015,0)),$AH$22:$AH$25,0)),ISERROR(MATCH($E673,$AH$26:$AH$31,0)),ISERROR(MATCH($E673,$AH$22:$AH$25,0)))))</f>
        <v>0</v>
      </c>
      <c r="X673" s="48" t="b">
        <f>IF(OR(COUNTBLANK($E673),COUNTBLANK($V673)),FALSE,IF(ISERROR(MATCH($V673,V$5:$V672,0)),FALSE,IF(ISERROR(MATCH(INDEX($E$6:$E$1015,MATCH($V673,$V$6:$V$1015,0)),$AH$22:$AH$25,0)),ISERROR(MATCH($E673,$AH$26:$AH$31,0)),ISERROR(MATCH($E673,$AH$22:$AH$25,0)))))</f>
        <v>0</v>
      </c>
      <c r="Y673" s="48" t="b">
        <f t="shared" si="39"/>
        <v>0</v>
      </c>
    </row>
    <row r="674" spans="2:25" ht="15.95" customHeight="1" x14ac:dyDescent="0.2">
      <c r="B674" s="257"/>
      <c r="C674" s="53"/>
      <c r="D674" s="86"/>
      <c r="E674" s="42" t="str">
        <f>IF(COUNTBLANK($V674),"",IF($U674&lt;&gt;"","Ingresar Categoria!",IFERROR(INDEX(Activos!$C$6:$C$1015,MATCH($V674,Activos!$U$6:$U$1015,0)),IFERROR(INDEX($E$5:$E673,MATCH($V674,$U$5:$U673,0)),""))))</f>
        <v/>
      </c>
      <c r="F674" s="52"/>
      <c r="G674" s="51"/>
      <c r="H674" s="44"/>
      <c r="I674" s="53"/>
      <c r="J674" s="46"/>
      <c r="K674" s="46"/>
      <c r="L674" s="54"/>
      <c r="M674" s="54"/>
      <c r="N674" s="306" t="str">
        <f>IF(COUNTBLANK($V674),"",IFERROR(INDEX(Activos!$E$6:$E$1015,MATCH($V674,Activos!$U$6:$U$1015,0)),IFERROR(INDEX($N$5:$N673,MATCH($V674,$U$5:$U673,0)),"")))</f>
        <v/>
      </c>
      <c r="O674" s="256"/>
      <c r="P674" s="250"/>
      <c r="Q674" s="55">
        <v>0</v>
      </c>
      <c r="R674" s="48" t="b">
        <f>IF(COUNTBLANK($V674),FALSE,OR(IFERROR(MATCH(INDEX(Activos!$C$6:$C$1015,MATCH($V674,Activos!$U$6:$U$1015,0)),$AH$22:$AH$25,0),FALSE),IFERROR(MATCH(INDEX($E$5:$E673,MATCH($V674,$V$5:$V673,0)),$AH$22:$AH$25,0),FALSE)))</f>
        <v>0</v>
      </c>
      <c r="S674" s="48" t="b">
        <f>OR(IFERROR(MATCH($V674,Activos!$U$6:$U$1015,0),FALSE),IFERROR(MATCH($V674,$V$5:$V673,0),FALSE))</f>
        <v>1</v>
      </c>
      <c r="T674" s="48" t="str">
        <f t="shared" si="37"/>
        <v/>
      </c>
      <c r="U674" s="48" t="str">
        <f>IF(AND(ISERROR(MATCH($V674,Activos!$U$6:$U$1015,0)),ISERROR(MATCH($V674,$U$5:$U673,0))),$V674,"")</f>
        <v/>
      </c>
      <c r="V674" s="48" t="str">
        <f t="shared" si="38"/>
        <v/>
      </c>
      <c r="W674" s="48" t="b">
        <f>IF(OR(COUNTBLANK($E674),COUNTBLANK($V674)),FALSE,IF(ISERROR(MATCH($V674,Activos!$U$6:$U$1015,0)),FALSE,IF(ISERROR(MATCH(INDEX(Activos!$C$6:$C$1015,MATCH($V674,Activos!$U$6:$U$1015,0)),$AH$22:$AH$25,0)),ISERROR(MATCH($E674,$AH$26:$AH$31,0)),ISERROR(MATCH($E674,$AH$22:$AH$25,0)))))</f>
        <v>0</v>
      </c>
      <c r="X674" s="48" t="b">
        <f>IF(OR(COUNTBLANK($E674),COUNTBLANK($V674)),FALSE,IF(ISERROR(MATCH($V674,V$5:$V673,0)),FALSE,IF(ISERROR(MATCH(INDEX($E$6:$E$1015,MATCH($V674,$V$6:$V$1015,0)),$AH$22:$AH$25,0)),ISERROR(MATCH($E674,$AH$26:$AH$31,0)),ISERROR(MATCH($E674,$AH$22:$AH$25,0)))))</f>
        <v>0</v>
      </c>
      <c r="Y674" s="48" t="b">
        <f t="shared" si="39"/>
        <v>0</v>
      </c>
    </row>
    <row r="675" spans="2:25" ht="15.95" customHeight="1" x14ac:dyDescent="0.2">
      <c r="B675" s="257"/>
      <c r="C675" s="53"/>
      <c r="D675" s="86"/>
      <c r="E675" s="42" t="str">
        <f>IF(COUNTBLANK($V675),"",IF($U675&lt;&gt;"","Ingresar Categoria!",IFERROR(INDEX(Activos!$C$6:$C$1015,MATCH($V675,Activos!$U$6:$U$1015,0)),IFERROR(INDEX($E$5:$E674,MATCH($V675,$U$5:$U674,0)),""))))</f>
        <v/>
      </c>
      <c r="F675" s="52"/>
      <c r="G675" s="51"/>
      <c r="H675" s="44"/>
      <c r="I675" s="53"/>
      <c r="J675" s="46"/>
      <c r="K675" s="46"/>
      <c r="L675" s="54"/>
      <c r="M675" s="54"/>
      <c r="N675" s="306" t="str">
        <f>IF(COUNTBLANK($V675),"",IFERROR(INDEX(Activos!$E$6:$E$1015,MATCH($V675,Activos!$U$6:$U$1015,0)),IFERROR(INDEX($N$5:$N674,MATCH($V675,$U$5:$U674,0)),"")))</f>
        <v/>
      </c>
      <c r="O675" s="256"/>
      <c r="P675" s="250"/>
      <c r="Q675" s="55">
        <v>0</v>
      </c>
      <c r="R675" s="48" t="b">
        <f>IF(COUNTBLANK($V675),FALSE,OR(IFERROR(MATCH(INDEX(Activos!$C$6:$C$1015,MATCH($V675,Activos!$U$6:$U$1015,0)),$AH$22:$AH$25,0),FALSE),IFERROR(MATCH(INDEX($E$5:$E674,MATCH($V675,$V$5:$V674,0)),$AH$22:$AH$25,0),FALSE)))</f>
        <v>0</v>
      </c>
      <c r="S675" s="48" t="b">
        <f>OR(IFERROR(MATCH($V675,Activos!$U$6:$U$1015,0),FALSE),IFERROR(MATCH($V675,$V$5:$V674,0),FALSE))</f>
        <v>1</v>
      </c>
      <c r="T675" s="48" t="str">
        <f t="shared" si="37"/>
        <v/>
      </c>
      <c r="U675" s="48" t="str">
        <f>IF(AND(ISERROR(MATCH($V675,Activos!$U$6:$U$1015,0)),ISERROR(MATCH($V675,$U$5:$U674,0))),$V675,"")</f>
        <v/>
      </c>
      <c r="V675" s="48" t="str">
        <f t="shared" si="38"/>
        <v/>
      </c>
      <c r="W675" s="48" t="b">
        <f>IF(OR(COUNTBLANK($E675),COUNTBLANK($V675)),FALSE,IF(ISERROR(MATCH($V675,Activos!$U$6:$U$1015,0)),FALSE,IF(ISERROR(MATCH(INDEX(Activos!$C$6:$C$1015,MATCH($V675,Activos!$U$6:$U$1015,0)),$AH$22:$AH$25,0)),ISERROR(MATCH($E675,$AH$26:$AH$31,0)),ISERROR(MATCH($E675,$AH$22:$AH$25,0)))))</f>
        <v>0</v>
      </c>
      <c r="X675" s="48" t="b">
        <f>IF(OR(COUNTBLANK($E675),COUNTBLANK($V675)),FALSE,IF(ISERROR(MATCH($V675,V$5:$V674,0)),FALSE,IF(ISERROR(MATCH(INDEX($E$6:$E$1015,MATCH($V675,$V$6:$V$1015,0)),$AH$22:$AH$25,0)),ISERROR(MATCH($E675,$AH$26:$AH$31,0)),ISERROR(MATCH($E675,$AH$22:$AH$25,0)))))</f>
        <v>0</v>
      </c>
      <c r="Y675" s="48" t="b">
        <f t="shared" si="39"/>
        <v>0</v>
      </c>
    </row>
    <row r="676" spans="2:25" ht="15.95" customHeight="1" x14ac:dyDescent="0.2">
      <c r="B676" s="257"/>
      <c r="C676" s="53"/>
      <c r="D676" s="86"/>
      <c r="E676" s="42" t="str">
        <f>IF(COUNTBLANK($V676),"",IF($U676&lt;&gt;"","Ingresar Categoria!",IFERROR(INDEX(Activos!$C$6:$C$1015,MATCH($V676,Activos!$U$6:$U$1015,0)),IFERROR(INDEX($E$5:$E675,MATCH($V676,$U$5:$U675,0)),""))))</f>
        <v/>
      </c>
      <c r="F676" s="52"/>
      <c r="G676" s="51"/>
      <c r="H676" s="44"/>
      <c r="I676" s="53"/>
      <c r="J676" s="46"/>
      <c r="K676" s="46"/>
      <c r="L676" s="54"/>
      <c r="M676" s="54"/>
      <c r="N676" s="306" t="str">
        <f>IF(COUNTBLANK($V676),"",IFERROR(INDEX(Activos!$E$6:$E$1015,MATCH($V676,Activos!$U$6:$U$1015,0)),IFERROR(INDEX($N$5:$N675,MATCH($V676,$U$5:$U675,0)),"")))</f>
        <v/>
      </c>
      <c r="O676" s="256"/>
      <c r="P676" s="250"/>
      <c r="Q676" s="55">
        <v>0</v>
      </c>
      <c r="R676" s="48" t="b">
        <f>IF(COUNTBLANK($V676),FALSE,OR(IFERROR(MATCH(INDEX(Activos!$C$6:$C$1015,MATCH($V676,Activos!$U$6:$U$1015,0)),$AH$22:$AH$25,0),FALSE),IFERROR(MATCH(INDEX($E$5:$E675,MATCH($V676,$V$5:$V675,0)),$AH$22:$AH$25,0),FALSE)))</f>
        <v>0</v>
      </c>
      <c r="S676" s="48" t="b">
        <f>OR(IFERROR(MATCH($V676,Activos!$U$6:$U$1015,0),FALSE),IFERROR(MATCH($V676,$V$5:$V675,0),FALSE))</f>
        <v>1</v>
      </c>
      <c r="T676" s="48" t="str">
        <f t="shared" si="37"/>
        <v/>
      </c>
      <c r="U676" s="48" t="str">
        <f>IF(AND(ISERROR(MATCH($V676,Activos!$U$6:$U$1015,0)),ISERROR(MATCH($V676,$U$5:$U675,0))),$V676,"")</f>
        <v/>
      </c>
      <c r="V676" s="48" t="str">
        <f t="shared" si="38"/>
        <v/>
      </c>
      <c r="W676" s="48" t="b">
        <f>IF(OR(COUNTBLANK($E676),COUNTBLANK($V676)),FALSE,IF(ISERROR(MATCH($V676,Activos!$U$6:$U$1015,0)),FALSE,IF(ISERROR(MATCH(INDEX(Activos!$C$6:$C$1015,MATCH($V676,Activos!$U$6:$U$1015,0)),$AH$22:$AH$25,0)),ISERROR(MATCH($E676,$AH$26:$AH$31,0)),ISERROR(MATCH($E676,$AH$22:$AH$25,0)))))</f>
        <v>0</v>
      </c>
      <c r="X676" s="48" t="b">
        <f>IF(OR(COUNTBLANK($E676),COUNTBLANK($V676)),FALSE,IF(ISERROR(MATCH($V676,V$5:$V675,0)),FALSE,IF(ISERROR(MATCH(INDEX($E$6:$E$1015,MATCH($V676,$V$6:$V$1015,0)),$AH$22:$AH$25,0)),ISERROR(MATCH($E676,$AH$26:$AH$31,0)),ISERROR(MATCH($E676,$AH$22:$AH$25,0)))))</f>
        <v>0</v>
      </c>
      <c r="Y676" s="48" t="b">
        <f t="shared" si="39"/>
        <v>0</v>
      </c>
    </row>
    <row r="677" spans="2:25" ht="15.95" customHeight="1" x14ac:dyDescent="0.2">
      <c r="B677" s="257"/>
      <c r="C677" s="53"/>
      <c r="D677" s="86"/>
      <c r="E677" s="42" t="str">
        <f>IF(COUNTBLANK($V677),"",IF($U677&lt;&gt;"","Ingresar Categoria!",IFERROR(INDEX(Activos!$C$6:$C$1015,MATCH($V677,Activos!$U$6:$U$1015,0)),IFERROR(INDEX($E$5:$E676,MATCH($V677,$U$5:$U676,0)),""))))</f>
        <v/>
      </c>
      <c r="F677" s="52"/>
      <c r="G677" s="51"/>
      <c r="H677" s="44"/>
      <c r="I677" s="53"/>
      <c r="J677" s="46"/>
      <c r="K677" s="46"/>
      <c r="L677" s="54"/>
      <c r="M677" s="54"/>
      <c r="N677" s="306" t="str">
        <f>IF(COUNTBLANK($V677),"",IFERROR(INDEX(Activos!$E$6:$E$1015,MATCH($V677,Activos!$U$6:$U$1015,0)),IFERROR(INDEX($N$5:$N676,MATCH($V677,$U$5:$U676,0)),"")))</f>
        <v/>
      </c>
      <c r="O677" s="256"/>
      <c r="P677" s="250"/>
      <c r="Q677" s="55">
        <v>0</v>
      </c>
      <c r="R677" s="48" t="b">
        <f>IF(COUNTBLANK($V677),FALSE,OR(IFERROR(MATCH(INDEX(Activos!$C$6:$C$1015,MATCH($V677,Activos!$U$6:$U$1015,0)),$AH$22:$AH$25,0),FALSE),IFERROR(MATCH(INDEX($E$5:$E676,MATCH($V677,$V$5:$V676,0)),$AH$22:$AH$25,0),FALSE)))</f>
        <v>0</v>
      </c>
      <c r="S677" s="48" t="b">
        <f>OR(IFERROR(MATCH($V677,Activos!$U$6:$U$1015,0),FALSE),IFERROR(MATCH($V677,$V$5:$V676,0),FALSE))</f>
        <v>1</v>
      </c>
      <c r="T677" s="48" t="str">
        <f t="shared" si="37"/>
        <v/>
      </c>
      <c r="U677" s="48" t="str">
        <f>IF(AND(ISERROR(MATCH($V677,Activos!$U$6:$U$1015,0)),ISERROR(MATCH($V677,$U$5:$U676,0))),$V677,"")</f>
        <v/>
      </c>
      <c r="V677" s="48" t="str">
        <f t="shared" si="38"/>
        <v/>
      </c>
      <c r="W677" s="48" t="b">
        <f>IF(OR(COUNTBLANK($E677),COUNTBLANK($V677)),FALSE,IF(ISERROR(MATCH($V677,Activos!$U$6:$U$1015,0)),FALSE,IF(ISERROR(MATCH(INDEX(Activos!$C$6:$C$1015,MATCH($V677,Activos!$U$6:$U$1015,0)),$AH$22:$AH$25,0)),ISERROR(MATCH($E677,$AH$26:$AH$31,0)),ISERROR(MATCH($E677,$AH$22:$AH$25,0)))))</f>
        <v>0</v>
      </c>
      <c r="X677" s="48" t="b">
        <f>IF(OR(COUNTBLANK($E677),COUNTBLANK($V677)),FALSE,IF(ISERROR(MATCH($V677,V$5:$V676,0)),FALSE,IF(ISERROR(MATCH(INDEX($E$6:$E$1015,MATCH($V677,$V$6:$V$1015,0)),$AH$22:$AH$25,0)),ISERROR(MATCH($E677,$AH$26:$AH$31,0)),ISERROR(MATCH($E677,$AH$22:$AH$25,0)))))</f>
        <v>0</v>
      </c>
      <c r="Y677" s="48" t="b">
        <f t="shared" si="39"/>
        <v>0</v>
      </c>
    </row>
    <row r="678" spans="2:25" ht="15.95" customHeight="1" x14ac:dyDescent="0.2">
      <c r="B678" s="257"/>
      <c r="C678" s="53"/>
      <c r="D678" s="86"/>
      <c r="E678" s="42" t="str">
        <f>IF(COUNTBLANK($V678),"",IF($U678&lt;&gt;"","Ingresar Categoria!",IFERROR(INDEX(Activos!$C$6:$C$1015,MATCH($V678,Activos!$U$6:$U$1015,0)),IFERROR(INDEX($E$5:$E677,MATCH($V678,$U$5:$U677,0)),""))))</f>
        <v/>
      </c>
      <c r="F678" s="52"/>
      <c r="G678" s="51"/>
      <c r="H678" s="44"/>
      <c r="I678" s="53"/>
      <c r="J678" s="46"/>
      <c r="K678" s="46"/>
      <c r="L678" s="54"/>
      <c r="M678" s="54"/>
      <c r="N678" s="306" t="str">
        <f>IF(COUNTBLANK($V678),"",IFERROR(INDEX(Activos!$E$6:$E$1015,MATCH($V678,Activos!$U$6:$U$1015,0)),IFERROR(INDEX($N$5:$N677,MATCH($V678,$U$5:$U677,0)),"")))</f>
        <v/>
      </c>
      <c r="O678" s="256"/>
      <c r="P678" s="250"/>
      <c r="Q678" s="55">
        <v>0</v>
      </c>
      <c r="R678" s="48" t="b">
        <f>IF(COUNTBLANK($V678),FALSE,OR(IFERROR(MATCH(INDEX(Activos!$C$6:$C$1015,MATCH($V678,Activos!$U$6:$U$1015,0)),$AH$22:$AH$25,0),FALSE),IFERROR(MATCH(INDEX($E$5:$E677,MATCH($V678,$V$5:$V677,0)),$AH$22:$AH$25,0),FALSE)))</f>
        <v>0</v>
      </c>
      <c r="S678" s="48" t="b">
        <f>OR(IFERROR(MATCH($V678,Activos!$U$6:$U$1015,0),FALSE),IFERROR(MATCH($V678,$V$5:$V677,0),FALSE))</f>
        <v>1</v>
      </c>
      <c r="T678" s="48" t="str">
        <f t="shared" si="37"/>
        <v/>
      </c>
      <c r="U678" s="48" t="str">
        <f>IF(AND(ISERROR(MATCH($V678,Activos!$U$6:$U$1015,0)),ISERROR(MATCH($V678,$U$5:$U677,0))),$V678,"")</f>
        <v/>
      </c>
      <c r="V678" s="48" t="str">
        <f t="shared" si="38"/>
        <v/>
      </c>
      <c r="W678" s="48" t="b">
        <f>IF(OR(COUNTBLANK($E678),COUNTBLANK($V678)),FALSE,IF(ISERROR(MATCH($V678,Activos!$U$6:$U$1015,0)),FALSE,IF(ISERROR(MATCH(INDEX(Activos!$C$6:$C$1015,MATCH($V678,Activos!$U$6:$U$1015,0)),$AH$22:$AH$25,0)),ISERROR(MATCH($E678,$AH$26:$AH$31,0)),ISERROR(MATCH($E678,$AH$22:$AH$25,0)))))</f>
        <v>0</v>
      </c>
      <c r="X678" s="48" t="b">
        <f>IF(OR(COUNTBLANK($E678),COUNTBLANK($V678)),FALSE,IF(ISERROR(MATCH($V678,V$5:$V677,0)),FALSE,IF(ISERROR(MATCH(INDEX($E$6:$E$1015,MATCH($V678,$V$6:$V$1015,0)),$AH$22:$AH$25,0)),ISERROR(MATCH($E678,$AH$26:$AH$31,0)),ISERROR(MATCH($E678,$AH$22:$AH$25,0)))))</f>
        <v>0</v>
      </c>
      <c r="Y678" s="48" t="b">
        <f t="shared" si="39"/>
        <v>0</v>
      </c>
    </row>
    <row r="679" spans="2:25" ht="15.95" customHeight="1" x14ac:dyDescent="0.2">
      <c r="B679" s="257"/>
      <c r="C679" s="53"/>
      <c r="D679" s="86"/>
      <c r="E679" s="42" t="str">
        <f>IF(COUNTBLANK($V679),"",IF($U679&lt;&gt;"","Ingresar Categoria!",IFERROR(INDEX(Activos!$C$6:$C$1015,MATCH($V679,Activos!$U$6:$U$1015,0)),IFERROR(INDEX($E$5:$E678,MATCH($V679,$U$5:$U678,0)),""))))</f>
        <v/>
      </c>
      <c r="F679" s="52"/>
      <c r="G679" s="51"/>
      <c r="H679" s="44"/>
      <c r="I679" s="53"/>
      <c r="J679" s="46"/>
      <c r="K679" s="46"/>
      <c r="L679" s="54"/>
      <c r="M679" s="54"/>
      <c r="N679" s="306" t="str">
        <f>IF(COUNTBLANK($V679),"",IFERROR(INDEX(Activos!$E$6:$E$1015,MATCH($V679,Activos!$U$6:$U$1015,0)),IFERROR(INDEX($N$5:$N678,MATCH($V679,$U$5:$U678,0)),"")))</f>
        <v/>
      </c>
      <c r="O679" s="256"/>
      <c r="P679" s="250"/>
      <c r="Q679" s="55">
        <v>0</v>
      </c>
      <c r="R679" s="48" t="b">
        <f>IF(COUNTBLANK($V679),FALSE,OR(IFERROR(MATCH(INDEX(Activos!$C$6:$C$1015,MATCH($V679,Activos!$U$6:$U$1015,0)),$AH$22:$AH$25,0),FALSE),IFERROR(MATCH(INDEX($E$5:$E678,MATCH($V679,$V$5:$V678,0)),$AH$22:$AH$25,0),FALSE)))</f>
        <v>0</v>
      </c>
      <c r="S679" s="48" t="b">
        <f>OR(IFERROR(MATCH($V679,Activos!$U$6:$U$1015,0),FALSE),IFERROR(MATCH($V679,$V$5:$V678,0),FALSE))</f>
        <v>1</v>
      </c>
      <c r="T679" s="48" t="str">
        <f t="shared" si="37"/>
        <v/>
      </c>
      <c r="U679" s="48" t="str">
        <f>IF(AND(ISERROR(MATCH($V679,Activos!$U$6:$U$1015,0)),ISERROR(MATCH($V679,$U$5:$U678,0))),$V679,"")</f>
        <v/>
      </c>
      <c r="V679" s="48" t="str">
        <f t="shared" si="38"/>
        <v/>
      </c>
      <c r="W679" s="48" t="b">
        <f>IF(OR(COUNTBLANK($E679),COUNTBLANK($V679)),FALSE,IF(ISERROR(MATCH($V679,Activos!$U$6:$U$1015,0)),FALSE,IF(ISERROR(MATCH(INDEX(Activos!$C$6:$C$1015,MATCH($V679,Activos!$U$6:$U$1015,0)),$AH$22:$AH$25,0)),ISERROR(MATCH($E679,$AH$26:$AH$31,0)),ISERROR(MATCH($E679,$AH$22:$AH$25,0)))))</f>
        <v>0</v>
      </c>
      <c r="X679" s="48" t="b">
        <f>IF(OR(COUNTBLANK($E679),COUNTBLANK($V679)),FALSE,IF(ISERROR(MATCH($V679,V$5:$V678,0)),FALSE,IF(ISERROR(MATCH(INDEX($E$6:$E$1015,MATCH($V679,$V$6:$V$1015,0)),$AH$22:$AH$25,0)),ISERROR(MATCH($E679,$AH$26:$AH$31,0)),ISERROR(MATCH($E679,$AH$22:$AH$25,0)))))</f>
        <v>0</v>
      </c>
      <c r="Y679" s="48" t="b">
        <f t="shared" si="39"/>
        <v>0</v>
      </c>
    </row>
    <row r="680" spans="2:25" ht="15.95" customHeight="1" x14ac:dyDescent="0.2">
      <c r="B680" s="257"/>
      <c r="C680" s="53"/>
      <c r="D680" s="86"/>
      <c r="E680" s="42" t="str">
        <f>IF(COUNTBLANK($V680),"",IF($U680&lt;&gt;"","Ingresar Categoria!",IFERROR(INDEX(Activos!$C$6:$C$1015,MATCH($V680,Activos!$U$6:$U$1015,0)),IFERROR(INDEX($E$5:$E679,MATCH($V680,$U$5:$U679,0)),""))))</f>
        <v/>
      </c>
      <c r="F680" s="52"/>
      <c r="G680" s="51"/>
      <c r="H680" s="44"/>
      <c r="I680" s="53"/>
      <c r="J680" s="46"/>
      <c r="K680" s="46"/>
      <c r="L680" s="54"/>
      <c r="M680" s="54"/>
      <c r="N680" s="306" t="str">
        <f>IF(COUNTBLANK($V680),"",IFERROR(INDEX(Activos!$E$6:$E$1015,MATCH($V680,Activos!$U$6:$U$1015,0)),IFERROR(INDEX($N$5:$N679,MATCH($V680,$U$5:$U679,0)),"")))</f>
        <v/>
      </c>
      <c r="O680" s="256"/>
      <c r="P680" s="250"/>
      <c r="Q680" s="55">
        <v>0</v>
      </c>
      <c r="R680" s="48" t="b">
        <f>IF(COUNTBLANK($V680),FALSE,OR(IFERROR(MATCH(INDEX(Activos!$C$6:$C$1015,MATCH($V680,Activos!$U$6:$U$1015,0)),$AH$22:$AH$25,0),FALSE),IFERROR(MATCH(INDEX($E$5:$E679,MATCH($V680,$V$5:$V679,0)),$AH$22:$AH$25,0),FALSE)))</f>
        <v>0</v>
      </c>
      <c r="S680" s="48" t="b">
        <f>OR(IFERROR(MATCH($V680,Activos!$U$6:$U$1015,0),FALSE),IFERROR(MATCH($V680,$V$5:$V679,0),FALSE))</f>
        <v>1</v>
      </c>
      <c r="T680" s="48" t="str">
        <f t="shared" si="37"/>
        <v/>
      </c>
      <c r="U680" s="48" t="str">
        <f>IF(AND(ISERROR(MATCH($V680,Activos!$U$6:$U$1015,0)),ISERROR(MATCH($V680,$U$5:$U679,0))),$V680,"")</f>
        <v/>
      </c>
      <c r="V680" s="48" t="str">
        <f t="shared" si="38"/>
        <v/>
      </c>
      <c r="W680" s="48" t="b">
        <f>IF(OR(COUNTBLANK($E680),COUNTBLANK($V680)),FALSE,IF(ISERROR(MATCH($V680,Activos!$U$6:$U$1015,0)),FALSE,IF(ISERROR(MATCH(INDEX(Activos!$C$6:$C$1015,MATCH($V680,Activos!$U$6:$U$1015,0)),$AH$22:$AH$25,0)),ISERROR(MATCH($E680,$AH$26:$AH$31,0)),ISERROR(MATCH($E680,$AH$22:$AH$25,0)))))</f>
        <v>0</v>
      </c>
      <c r="X680" s="48" t="b">
        <f>IF(OR(COUNTBLANK($E680),COUNTBLANK($V680)),FALSE,IF(ISERROR(MATCH($V680,V$5:$V679,0)),FALSE,IF(ISERROR(MATCH(INDEX($E$6:$E$1015,MATCH($V680,$V$6:$V$1015,0)),$AH$22:$AH$25,0)),ISERROR(MATCH($E680,$AH$26:$AH$31,0)),ISERROR(MATCH($E680,$AH$22:$AH$25,0)))))</f>
        <v>0</v>
      </c>
      <c r="Y680" s="48" t="b">
        <f t="shared" si="39"/>
        <v>0</v>
      </c>
    </row>
    <row r="681" spans="2:25" ht="15.95" customHeight="1" x14ac:dyDescent="0.2">
      <c r="B681" s="257"/>
      <c r="C681" s="53"/>
      <c r="D681" s="86"/>
      <c r="E681" s="42" t="str">
        <f>IF(COUNTBLANK($V681),"",IF($U681&lt;&gt;"","Ingresar Categoria!",IFERROR(INDEX(Activos!$C$6:$C$1015,MATCH($V681,Activos!$U$6:$U$1015,0)),IFERROR(INDEX($E$5:$E680,MATCH($V681,$U$5:$U680,0)),""))))</f>
        <v/>
      </c>
      <c r="F681" s="52"/>
      <c r="G681" s="51"/>
      <c r="H681" s="44"/>
      <c r="I681" s="53"/>
      <c r="J681" s="46"/>
      <c r="K681" s="46"/>
      <c r="L681" s="54"/>
      <c r="M681" s="54"/>
      <c r="N681" s="306" t="str">
        <f>IF(COUNTBLANK($V681),"",IFERROR(INDEX(Activos!$E$6:$E$1015,MATCH($V681,Activos!$U$6:$U$1015,0)),IFERROR(INDEX($N$5:$N680,MATCH($V681,$U$5:$U680,0)),"")))</f>
        <v/>
      </c>
      <c r="O681" s="256"/>
      <c r="P681" s="250"/>
      <c r="Q681" s="55">
        <v>0</v>
      </c>
      <c r="R681" s="48" t="b">
        <f>IF(COUNTBLANK($V681),FALSE,OR(IFERROR(MATCH(INDEX(Activos!$C$6:$C$1015,MATCH($V681,Activos!$U$6:$U$1015,0)),$AH$22:$AH$25,0),FALSE),IFERROR(MATCH(INDEX($E$5:$E680,MATCH($V681,$V$5:$V680,0)),$AH$22:$AH$25,0),FALSE)))</f>
        <v>0</v>
      </c>
      <c r="S681" s="48" t="b">
        <f>OR(IFERROR(MATCH($V681,Activos!$U$6:$U$1015,0),FALSE),IFERROR(MATCH($V681,$V$5:$V680,0),FALSE))</f>
        <v>1</v>
      </c>
      <c r="T681" s="48" t="str">
        <f t="shared" si="37"/>
        <v/>
      </c>
      <c r="U681" s="48" t="str">
        <f>IF(AND(ISERROR(MATCH($V681,Activos!$U$6:$U$1015,0)),ISERROR(MATCH($V681,$U$5:$U680,0))),$V681,"")</f>
        <v/>
      </c>
      <c r="V681" s="48" t="str">
        <f t="shared" si="38"/>
        <v/>
      </c>
      <c r="W681" s="48" t="b">
        <f>IF(OR(COUNTBLANK($E681),COUNTBLANK($V681)),FALSE,IF(ISERROR(MATCH($V681,Activos!$U$6:$U$1015,0)),FALSE,IF(ISERROR(MATCH(INDEX(Activos!$C$6:$C$1015,MATCH($V681,Activos!$U$6:$U$1015,0)),$AH$22:$AH$25,0)),ISERROR(MATCH($E681,$AH$26:$AH$31,0)),ISERROR(MATCH($E681,$AH$22:$AH$25,0)))))</f>
        <v>0</v>
      </c>
      <c r="X681" s="48" t="b">
        <f>IF(OR(COUNTBLANK($E681),COUNTBLANK($V681)),FALSE,IF(ISERROR(MATCH($V681,V$5:$V680,0)),FALSE,IF(ISERROR(MATCH(INDEX($E$6:$E$1015,MATCH($V681,$V$6:$V$1015,0)),$AH$22:$AH$25,0)),ISERROR(MATCH($E681,$AH$26:$AH$31,0)),ISERROR(MATCH($E681,$AH$22:$AH$25,0)))))</f>
        <v>0</v>
      </c>
      <c r="Y681" s="48" t="b">
        <f t="shared" si="39"/>
        <v>0</v>
      </c>
    </row>
    <row r="682" spans="2:25" ht="15.95" customHeight="1" x14ac:dyDescent="0.2">
      <c r="B682" s="257"/>
      <c r="C682" s="53"/>
      <c r="D682" s="86"/>
      <c r="E682" s="42" t="str">
        <f>IF(COUNTBLANK($V682),"",IF($U682&lt;&gt;"","Ingresar Categoria!",IFERROR(INDEX(Activos!$C$6:$C$1015,MATCH($V682,Activos!$U$6:$U$1015,0)),IFERROR(INDEX($E$5:$E681,MATCH($V682,$U$5:$U681,0)),""))))</f>
        <v/>
      </c>
      <c r="F682" s="52"/>
      <c r="G682" s="51"/>
      <c r="H682" s="44"/>
      <c r="I682" s="53"/>
      <c r="J682" s="46"/>
      <c r="K682" s="46"/>
      <c r="L682" s="54"/>
      <c r="M682" s="54"/>
      <c r="N682" s="306" t="str">
        <f>IF(COUNTBLANK($V682),"",IFERROR(INDEX(Activos!$E$6:$E$1015,MATCH($V682,Activos!$U$6:$U$1015,0)),IFERROR(INDEX($N$5:$N681,MATCH($V682,$U$5:$U681,0)),"")))</f>
        <v/>
      </c>
      <c r="O682" s="256"/>
      <c r="P682" s="250"/>
      <c r="Q682" s="55">
        <v>0</v>
      </c>
      <c r="R682" s="48" t="b">
        <f>IF(COUNTBLANK($V682),FALSE,OR(IFERROR(MATCH(INDEX(Activos!$C$6:$C$1015,MATCH($V682,Activos!$U$6:$U$1015,0)),$AH$22:$AH$25,0),FALSE),IFERROR(MATCH(INDEX($E$5:$E681,MATCH($V682,$V$5:$V681,0)),$AH$22:$AH$25,0),FALSE)))</f>
        <v>0</v>
      </c>
      <c r="S682" s="48" t="b">
        <f>OR(IFERROR(MATCH($V682,Activos!$U$6:$U$1015,0),FALSE),IFERROR(MATCH($V682,$V$5:$V681,0),FALSE))</f>
        <v>1</v>
      </c>
      <c r="T682" s="48" t="str">
        <f t="shared" si="37"/>
        <v/>
      </c>
      <c r="U682" s="48" t="str">
        <f>IF(AND(ISERROR(MATCH($V682,Activos!$U$6:$U$1015,0)),ISERROR(MATCH($V682,$U$5:$U681,0))),$V682,"")</f>
        <v/>
      </c>
      <c r="V682" s="48" t="str">
        <f t="shared" si="38"/>
        <v/>
      </c>
      <c r="W682" s="48" t="b">
        <f>IF(OR(COUNTBLANK($E682),COUNTBLANK($V682)),FALSE,IF(ISERROR(MATCH($V682,Activos!$U$6:$U$1015,0)),FALSE,IF(ISERROR(MATCH(INDEX(Activos!$C$6:$C$1015,MATCH($V682,Activos!$U$6:$U$1015,0)),$AH$22:$AH$25,0)),ISERROR(MATCH($E682,$AH$26:$AH$31,0)),ISERROR(MATCH($E682,$AH$22:$AH$25,0)))))</f>
        <v>0</v>
      </c>
      <c r="X682" s="48" t="b">
        <f>IF(OR(COUNTBLANK($E682),COUNTBLANK($V682)),FALSE,IF(ISERROR(MATCH($V682,V$5:$V681,0)),FALSE,IF(ISERROR(MATCH(INDEX($E$6:$E$1015,MATCH($V682,$V$6:$V$1015,0)),$AH$22:$AH$25,0)),ISERROR(MATCH($E682,$AH$26:$AH$31,0)),ISERROR(MATCH($E682,$AH$22:$AH$25,0)))))</f>
        <v>0</v>
      </c>
      <c r="Y682" s="48" t="b">
        <f t="shared" si="39"/>
        <v>0</v>
      </c>
    </row>
    <row r="683" spans="2:25" ht="15.95" customHeight="1" x14ac:dyDescent="0.2">
      <c r="B683" s="257"/>
      <c r="C683" s="53"/>
      <c r="D683" s="86"/>
      <c r="E683" s="42" t="str">
        <f>IF(COUNTBLANK($V683),"",IF($U683&lt;&gt;"","Ingresar Categoria!",IFERROR(INDEX(Activos!$C$6:$C$1015,MATCH($V683,Activos!$U$6:$U$1015,0)),IFERROR(INDEX($E$5:$E682,MATCH($V683,$U$5:$U682,0)),""))))</f>
        <v/>
      </c>
      <c r="F683" s="52"/>
      <c r="G683" s="51"/>
      <c r="H683" s="44"/>
      <c r="I683" s="53"/>
      <c r="J683" s="46"/>
      <c r="K683" s="46"/>
      <c r="L683" s="54"/>
      <c r="M683" s="54"/>
      <c r="N683" s="306" t="str">
        <f>IF(COUNTBLANK($V683),"",IFERROR(INDEX(Activos!$E$6:$E$1015,MATCH($V683,Activos!$U$6:$U$1015,0)),IFERROR(INDEX($N$5:$N682,MATCH($V683,$U$5:$U682,0)),"")))</f>
        <v/>
      </c>
      <c r="O683" s="256"/>
      <c r="P683" s="250"/>
      <c r="Q683" s="55">
        <v>0</v>
      </c>
      <c r="R683" s="48" t="b">
        <f>IF(COUNTBLANK($V683),FALSE,OR(IFERROR(MATCH(INDEX(Activos!$C$6:$C$1015,MATCH($V683,Activos!$U$6:$U$1015,0)),$AH$22:$AH$25,0),FALSE),IFERROR(MATCH(INDEX($E$5:$E682,MATCH($V683,$V$5:$V682,0)),$AH$22:$AH$25,0),FALSE)))</f>
        <v>0</v>
      </c>
      <c r="S683" s="48" t="b">
        <f>OR(IFERROR(MATCH($V683,Activos!$U$6:$U$1015,0),FALSE),IFERROR(MATCH($V683,$V$5:$V682,0),FALSE))</f>
        <v>1</v>
      </c>
      <c r="T683" s="48" t="str">
        <f t="shared" si="37"/>
        <v/>
      </c>
      <c r="U683" s="48" t="str">
        <f>IF(AND(ISERROR(MATCH($V683,Activos!$U$6:$U$1015,0)),ISERROR(MATCH($V683,$U$5:$U682,0))),$V683,"")</f>
        <v/>
      </c>
      <c r="V683" s="48" t="str">
        <f t="shared" si="38"/>
        <v/>
      </c>
      <c r="W683" s="48" t="b">
        <f>IF(OR(COUNTBLANK($E683),COUNTBLANK($V683)),FALSE,IF(ISERROR(MATCH($V683,Activos!$U$6:$U$1015,0)),FALSE,IF(ISERROR(MATCH(INDEX(Activos!$C$6:$C$1015,MATCH($V683,Activos!$U$6:$U$1015,0)),$AH$22:$AH$25,0)),ISERROR(MATCH($E683,$AH$26:$AH$31,0)),ISERROR(MATCH($E683,$AH$22:$AH$25,0)))))</f>
        <v>0</v>
      </c>
      <c r="X683" s="48" t="b">
        <f>IF(OR(COUNTBLANK($E683),COUNTBLANK($V683)),FALSE,IF(ISERROR(MATCH($V683,V$5:$V682,0)),FALSE,IF(ISERROR(MATCH(INDEX($E$6:$E$1015,MATCH($V683,$V$6:$V$1015,0)),$AH$22:$AH$25,0)),ISERROR(MATCH($E683,$AH$26:$AH$31,0)),ISERROR(MATCH($E683,$AH$22:$AH$25,0)))))</f>
        <v>0</v>
      </c>
      <c r="Y683" s="48" t="b">
        <f t="shared" si="39"/>
        <v>0</v>
      </c>
    </row>
    <row r="684" spans="2:25" ht="15.95" customHeight="1" x14ac:dyDescent="0.2">
      <c r="B684" s="257"/>
      <c r="C684" s="53"/>
      <c r="D684" s="86"/>
      <c r="E684" s="42" t="str">
        <f>IF(COUNTBLANK($V684),"",IF($U684&lt;&gt;"","Ingresar Categoria!",IFERROR(INDEX(Activos!$C$6:$C$1015,MATCH($V684,Activos!$U$6:$U$1015,0)),IFERROR(INDEX($E$5:$E683,MATCH($V684,$U$5:$U683,0)),""))))</f>
        <v/>
      </c>
      <c r="F684" s="52"/>
      <c r="G684" s="51"/>
      <c r="H684" s="44"/>
      <c r="I684" s="53"/>
      <c r="J684" s="46"/>
      <c r="K684" s="46"/>
      <c r="L684" s="54"/>
      <c r="M684" s="54"/>
      <c r="N684" s="306" t="str">
        <f>IF(COUNTBLANK($V684),"",IFERROR(INDEX(Activos!$E$6:$E$1015,MATCH($V684,Activos!$U$6:$U$1015,0)),IFERROR(INDEX($N$5:$N683,MATCH($V684,$U$5:$U683,0)),"")))</f>
        <v/>
      </c>
      <c r="O684" s="256"/>
      <c r="P684" s="250"/>
      <c r="Q684" s="55">
        <v>0</v>
      </c>
      <c r="R684" s="48" t="b">
        <f>IF(COUNTBLANK($V684),FALSE,OR(IFERROR(MATCH(INDEX(Activos!$C$6:$C$1015,MATCH($V684,Activos!$U$6:$U$1015,0)),$AH$22:$AH$25,0),FALSE),IFERROR(MATCH(INDEX($E$5:$E683,MATCH($V684,$V$5:$V683,0)),$AH$22:$AH$25,0),FALSE)))</f>
        <v>0</v>
      </c>
      <c r="S684" s="48" t="b">
        <f>OR(IFERROR(MATCH($V684,Activos!$U$6:$U$1015,0),FALSE),IFERROR(MATCH($V684,$V$5:$V683,0),FALSE))</f>
        <v>1</v>
      </c>
      <c r="T684" s="48" t="str">
        <f t="shared" si="37"/>
        <v/>
      </c>
      <c r="U684" s="48" t="str">
        <f>IF(AND(ISERROR(MATCH($V684,Activos!$U$6:$U$1015,0)),ISERROR(MATCH($V684,$U$5:$U683,0))),$V684,"")</f>
        <v/>
      </c>
      <c r="V684" s="48" t="str">
        <f t="shared" si="38"/>
        <v/>
      </c>
      <c r="W684" s="48" t="b">
        <f>IF(OR(COUNTBLANK($E684),COUNTBLANK($V684)),FALSE,IF(ISERROR(MATCH($V684,Activos!$U$6:$U$1015,0)),FALSE,IF(ISERROR(MATCH(INDEX(Activos!$C$6:$C$1015,MATCH($V684,Activos!$U$6:$U$1015,0)),$AH$22:$AH$25,0)),ISERROR(MATCH($E684,$AH$26:$AH$31,0)),ISERROR(MATCH($E684,$AH$22:$AH$25,0)))))</f>
        <v>0</v>
      </c>
      <c r="X684" s="48" t="b">
        <f>IF(OR(COUNTBLANK($E684),COUNTBLANK($V684)),FALSE,IF(ISERROR(MATCH($V684,V$5:$V683,0)),FALSE,IF(ISERROR(MATCH(INDEX($E$6:$E$1015,MATCH($V684,$V$6:$V$1015,0)),$AH$22:$AH$25,0)),ISERROR(MATCH($E684,$AH$26:$AH$31,0)),ISERROR(MATCH($E684,$AH$22:$AH$25,0)))))</f>
        <v>0</v>
      </c>
      <c r="Y684" s="48" t="b">
        <f t="shared" si="39"/>
        <v>0</v>
      </c>
    </row>
    <row r="685" spans="2:25" ht="15.95" customHeight="1" x14ac:dyDescent="0.2">
      <c r="B685" s="257"/>
      <c r="C685" s="53"/>
      <c r="D685" s="86"/>
      <c r="E685" s="42" t="str">
        <f>IF(COUNTBLANK($V685),"",IF($U685&lt;&gt;"","Ingresar Categoria!",IFERROR(INDEX(Activos!$C$6:$C$1015,MATCH($V685,Activos!$U$6:$U$1015,0)),IFERROR(INDEX($E$5:$E684,MATCH($V685,$U$5:$U684,0)),""))))</f>
        <v/>
      </c>
      <c r="F685" s="52"/>
      <c r="G685" s="51"/>
      <c r="H685" s="44"/>
      <c r="I685" s="53"/>
      <c r="J685" s="46"/>
      <c r="K685" s="46"/>
      <c r="L685" s="54"/>
      <c r="M685" s="54"/>
      <c r="N685" s="306" t="str">
        <f>IF(COUNTBLANK($V685),"",IFERROR(INDEX(Activos!$E$6:$E$1015,MATCH($V685,Activos!$U$6:$U$1015,0)),IFERROR(INDEX($N$5:$N684,MATCH($V685,$U$5:$U684,0)),"")))</f>
        <v/>
      </c>
      <c r="O685" s="256"/>
      <c r="P685" s="250"/>
      <c r="Q685" s="55">
        <v>0</v>
      </c>
      <c r="R685" s="48" t="b">
        <f>IF(COUNTBLANK($V685),FALSE,OR(IFERROR(MATCH(INDEX(Activos!$C$6:$C$1015,MATCH($V685,Activos!$U$6:$U$1015,0)),$AH$22:$AH$25,0),FALSE),IFERROR(MATCH(INDEX($E$5:$E684,MATCH($V685,$V$5:$V684,0)),$AH$22:$AH$25,0),FALSE)))</f>
        <v>0</v>
      </c>
      <c r="S685" s="48" t="b">
        <f>OR(IFERROR(MATCH($V685,Activos!$U$6:$U$1015,0),FALSE),IFERROR(MATCH($V685,$V$5:$V684,0),FALSE))</f>
        <v>1</v>
      </c>
      <c r="T685" s="48" t="str">
        <f t="shared" si="37"/>
        <v/>
      </c>
      <c r="U685" s="48" t="str">
        <f>IF(AND(ISERROR(MATCH($V685,Activos!$U$6:$U$1015,0)),ISERROR(MATCH($V685,$U$5:$U684,0))),$V685,"")</f>
        <v/>
      </c>
      <c r="V685" s="48" t="str">
        <f t="shared" si="38"/>
        <v/>
      </c>
      <c r="W685" s="48" t="b">
        <f>IF(OR(COUNTBLANK($E685),COUNTBLANK($V685)),FALSE,IF(ISERROR(MATCH($V685,Activos!$U$6:$U$1015,0)),FALSE,IF(ISERROR(MATCH(INDEX(Activos!$C$6:$C$1015,MATCH($V685,Activos!$U$6:$U$1015,0)),$AH$22:$AH$25,0)),ISERROR(MATCH($E685,$AH$26:$AH$31,0)),ISERROR(MATCH($E685,$AH$22:$AH$25,0)))))</f>
        <v>0</v>
      </c>
      <c r="X685" s="48" t="b">
        <f>IF(OR(COUNTBLANK($E685),COUNTBLANK($V685)),FALSE,IF(ISERROR(MATCH($V685,V$5:$V684,0)),FALSE,IF(ISERROR(MATCH(INDEX($E$6:$E$1015,MATCH($V685,$V$6:$V$1015,0)),$AH$22:$AH$25,0)),ISERROR(MATCH($E685,$AH$26:$AH$31,0)),ISERROR(MATCH($E685,$AH$22:$AH$25,0)))))</f>
        <v>0</v>
      </c>
      <c r="Y685" s="48" t="b">
        <f t="shared" si="39"/>
        <v>0</v>
      </c>
    </row>
    <row r="686" spans="2:25" ht="15.95" customHeight="1" x14ac:dyDescent="0.2">
      <c r="B686" s="257"/>
      <c r="C686" s="53"/>
      <c r="D686" s="86"/>
      <c r="E686" s="42" t="str">
        <f>IF(COUNTBLANK($V686),"",IF($U686&lt;&gt;"","Ingresar Categoria!",IFERROR(INDEX(Activos!$C$6:$C$1015,MATCH($V686,Activos!$U$6:$U$1015,0)),IFERROR(INDEX($E$5:$E685,MATCH($V686,$U$5:$U685,0)),""))))</f>
        <v/>
      </c>
      <c r="F686" s="52"/>
      <c r="G686" s="51"/>
      <c r="H686" s="44"/>
      <c r="I686" s="53"/>
      <c r="J686" s="46"/>
      <c r="K686" s="46"/>
      <c r="L686" s="54"/>
      <c r="M686" s="54"/>
      <c r="N686" s="306" t="str">
        <f>IF(COUNTBLANK($V686),"",IFERROR(INDEX(Activos!$E$6:$E$1015,MATCH($V686,Activos!$U$6:$U$1015,0)),IFERROR(INDEX($N$5:$N685,MATCH($V686,$U$5:$U685,0)),"")))</f>
        <v/>
      </c>
      <c r="O686" s="256"/>
      <c r="P686" s="250"/>
      <c r="Q686" s="55">
        <v>0</v>
      </c>
      <c r="R686" s="48" t="b">
        <f>IF(COUNTBLANK($V686),FALSE,OR(IFERROR(MATCH(INDEX(Activos!$C$6:$C$1015,MATCH($V686,Activos!$U$6:$U$1015,0)),$AH$22:$AH$25,0),FALSE),IFERROR(MATCH(INDEX($E$5:$E685,MATCH($V686,$V$5:$V685,0)),$AH$22:$AH$25,0),FALSE)))</f>
        <v>0</v>
      </c>
      <c r="S686" s="48" t="b">
        <f>OR(IFERROR(MATCH($V686,Activos!$U$6:$U$1015,0),FALSE),IFERROR(MATCH($V686,$V$5:$V685,0),FALSE))</f>
        <v>1</v>
      </c>
      <c r="T686" s="48" t="str">
        <f t="shared" si="37"/>
        <v/>
      </c>
      <c r="U686" s="48" t="str">
        <f>IF(AND(ISERROR(MATCH($V686,Activos!$U$6:$U$1015,0)),ISERROR(MATCH($V686,$U$5:$U685,0))),$V686,"")</f>
        <v/>
      </c>
      <c r="V686" s="48" t="str">
        <f t="shared" si="38"/>
        <v/>
      </c>
      <c r="W686" s="48" t="b">
        <f>IF(OR(COUNTBLANK($E686),COUNTBLANK($V686)),FALSE,IF(ISERROR(MATCH($V686,Activos!$U$6:$U$1015,0)),FALSE,IF(ISERROR(MATCH(INDEX(Activos!$C$6:$C$1015,MATCH($V686,Activos!$U$6:$U$1015,0)),$AH$22:$AH$25,0)),ISERROR(MATCH($E686,$AH$26:$AH$31,0)),ISERROR(MATCH($E686,$AH$22:$AH$25,0)))))</f>
        <v>0</v>
      </c>
      <c r="X686" s="48" t="b">
        <f>IF(OR(COUNTBLANK($E686),COUNTBLANK($V686)),FALSE,IF(ISERROR(MATCH($V686,V$5:$V685,0)),FALSE,IF(ISERROR(MATCH(INDEX($E$6:$E$1015,MATCH($V686,$V$6:$V$1015,0)),$AH$22:$AH$25,0)),ISERROR(MATCH($E686,$AH$26:$AH$31,0)),ISERROR(MATCH($E686,$AH$22:$AH$25,0)))))</f>
        <v>0</v>
      </c>
      <c r="Y686" s="48" t="b">
        <f t="shared" si="39"/>
        <v>0</v>
      </c>
    </row>
    <row r="687" spans="2:25" ht="15.95" customHeight="1" x14ac:dyDescent="0.2">
      <c r="B687" s="257"/>
      <c r="C687" s="53"/>
      <c r="D687" s="86"/>
      <c r="E687" s="42" t="str">
        <f>IF(COUNTBLANK($V687),"",IF($U687&lt;&gt;"","Ingresar Categoria!",IFERROR(INDEX(Activos!$C$6:$C$1015,MATCH($V687,Activos!$U$6:$U$1015,0)),IFERROR(INDEX($E$5:$E686,MATCH($V687,$U$5:$U686,0)),""))))</f>
        <v/>
      </c>
      <c r="F687" s="52"/>
      <c r="G687" s="51"/>
      <c r="H687" s="44"/>
      <c r="I687" s="53"/>
      <c r="J687" s="46"/>
      <c r="K687" s="46"/>
      <c r="L687" s="54"/>
      <c r="M687" s="54"/>
      <c r="N687" s="306" t="str">
        <f>IF(COUNTBLANK($V687),"",IFERROR(INDEX(Activos!$E$6:$E$1015,MATCH($V687,Activos!$U$6:$U$1015,0)),IFERROR(INDEX($N$5:$N686,MATCH($V687,$U$5:$U686,0)),"")))</f>
        <v/>
      </c>
      <c r="O687" s="256"/>
      <c r="P687" s="250"/>
      <c r="Q687" s="55">
        <v>0</v>
      </c>
      <c r="R687" s="48" t="b">
        <f>IF(COUNTBLANK($V687),FALSE,OR(IFERROR(MATCH(INDEX(Activos!$C$6:$C$1015,MATCH($V687,Activos!$U$6:$U$1015,0)),$AH$22:$AH$25,0),FALSE),IFERROR(MATCH(INDEX($E$5:$E686,MATCH($V687,$V$5:$V686,0)),$AH$22:$AH$25,0),FALSE)))</f>
        <v>0</v>
      </c>
      <c r="S687" s="48" t="b">
        <f>OR(IFERROR(MATCH($V687,Activos!$U$6:$U$1015,0),FALSE),IFERROR(MATCH($V687,$V$5:$V686,0),FALSE))</f>
        <v>1</v>
      </c>
      <c r="T687" s="48" t="str">
        <f t="shared" si="37"/>
        <v/>
      </c>
      <c r="U687" s="48" t="str">
        <f>IF(AND(ISERROR(MATCH($V687,Activos!$U$6:$U$1015,0)),ISERROR(MATCH($V687,$U$5:$U686,0))),$V687,"")</f>
        <v/>
      </c>
      <c r="V687" s="48" t="str">
        <f t="shared" si="38"/>
        <v/>
      </c>
      <c r="W687" s="48" t="b">
        <f>IF(OR(COUNTBLANK($E687),COUNTBLANK($V687)),FALSE,IF(ISERROR(MATCH($V687,Activos!$U$6:$U$1015,0)),FALSE,IF(ISERROR(MATCH(INDEX(Activos!$C$6:$C$1015,MATCH($V687,Activos!$U$6:$U$1015,0)),$AH$22:$AH$25,0)),ISERROR(MATCH($E687,$AH$26:$AH$31,0)),ISERROR(MATCH($E687,$AH$22:$AH$25,0)))))</f>
        <v>0</v>
      </c>
      <c r="X687" s="48" t="b">
        <f>IF(OR(COUNTBLANK($E687),COUNTBLANK($V687)),FALSE,IF(ISERROR(MATCH($V687,V$5:$V686,0)),FALSE,IF(ISERROR(MATCH(INDEX($E$6:$E$1015,MATCH($V687,$V$6:$V$1015,0)),$AH$22:$AH$25,0)),ISERROR(MATCH($E687,$AH$26:$AH$31,0)),ISERROR(MATCH($E687,$AH$22:$AH$25,0)))))</f>
        <v>0</v>
      </c>
      <c r="Y687" s="48" t="b">
        <f t="shared" si="39"/>
        <v>0</v>
      </c>
    </row>
    <row r="688" spans="2:25" ht="15.95" customHeight="1" x14ac:dyDescent="0.2">
      <c r="B688" s="257"/>
      <c r="C688" s="53"/>
      <c r="D688" s="86"/>
      <c r="E688" s="42" t="str">
        <f>IF(COUNTBLANK($V688),"",IF($U688&lt;&gt;"","Ingresar Categoria!",IFERROR(INDEX(Activos!$C$6:$C$1015,MATCH($V688,Activos!$U$6:$U$1015,0)),IFERROR(INDEX($E$5:$E687,MATCH($V688,$U$5:$U687,0)),""))))</f>
        <v/>
      </c>
      <c r="F688" s="52"/>
      <c r="G688" s="51"/>
      <c r="H688" s="44"/>
      <c r="I688" s="53"/>
      <c r="J688" s="46"/>
      <c r="K688" s="46"/>
      <c r="L688" s="54"/>
      <c r="M688" s="54"/>
      <c r="N688" s="306" t="str">
        <f>IF(COUNTBLANK($V688),"",IFERROR(INDEX(Activos!$E$6:$E$1015,MATCH($V688,Activos!$U$6:$U$1015,0)),IFERROR(INDEX($N$5:$N687,MATCH($V688,$U$5:$U687,0)),"")))</f>
        <v/>
      </c>
      <c r="O688" s="256"/>
      <c r="P688" s="250"/>
      <c r="Q688" s="55">
        <v>0</v>
      </c>
      <c r="R688" s="48" t="b">
        <f>IF(COUNTBLANK($V688),FALSE,OR(IFERROR(MATCH(INDEX(Activos!$C$6:$C$1015,MATCH($V688,Activos!$U$6:$U$1015,0)),$AH$22:$AH$25,0),FALSE),IFERROR(MATCH(INDEX($E$5:$E687,MATCH($V688,$V$5:$V687,0)),$AH$22:$AH$25,0),FALSE)))</f>
        <v>0</v>
      </c>
      <c r="S688" s="48" t="b">
        <f>OR(IFERROR(MATCH($V688,Activos!$U$6:$U$1015,0),FALSE),IFERROR(MATCH($V688,$V$5:$V687,0),FALSE))</f>
        <v>1</v>
      </c>
      <c r="T688" s="48" t="str">
        <f t="shared" si="37"/>
        <v/>
      </c>
      <c r="U688" s="48" t="str">
        <f>IF(AND(ISERROR(MATCH($V688,Activos!$U$6:$U$1015,0)),ISERROR(MATCH($V688,$U$5:$U687,0))),$V688,"")</f>
        <v/>
      </c>
      <c r="V688" s="48" t="str">
        <f t="shared" si="38"/>
        <v/>
      </c>
      <c r="W688" s="48" t="b">
        <f>IF(OR(COUNTBLANK($E688),COUNTBLANK($V688)),FALSE,IF(ISERROR(MATCH($V688,Activos!$U$6:$U$1015,0)),FALSE,IF(ISERROR(MATCH(INDEX(Activos!$C$6:$C$1015,MATCH($V688,Activos!$U$6:$U$1015,0)),$AH$22:$AH$25,0)),ISERROR(MATCH($E688,$AH$26:$AH$31,0)),ISERROR(MATCH($E688,$AH$22:$AH$25,0)))))</f>
        <v>0</v>
      </c>
      <c r="X688" s="48" t="b">
        <f>IF(OR(COUNTBLANK($E688),COUNTBLANK($V688)),FALSE,IF(ISERROR(MATCH($V688,V$5:$V687,0)),FALSE,IF(ISERROR(MATCH(INDEX($E$6:$E$1015,MATCH($V688,$V$6:$V$1015,0)),$AH$22:$AH$25,0)),ISERROR(MATCH($E688,$AH$26:$AH$31,0)),ISERROR(MATCH($E688,$AH$22:$AH$25,0)))))</f>
        <v>0</v>
      </c>
      <c r="Y688" s="48" t="b">
        <f t="shared" si="39"/>
        <v>0</v>
      </c>
    </row>
    <row r="689" spans="2:25" ht="15.95" customHeight="1" x14ac:dyDescent="0.2">
      <c r="B689" s="257"/>
      <c r="C689" s="53"/>
      <c r="D689" s="86"/>
      <c r="E689" s="42" t="str">
        <f>IF(COUNTBLANK($V689),"",IF($U689&lt;&gt;"","Ingresar Categoria!",IFERROR(INDEX(Activos!$C$6:$C$1015,MATCH($V689,Activos!$U$6:$U$1015,0)),IFERROR(INDEX($E$5:$E688,MATCH($V689,$U$5:$U688,0)),""))))</f>
        <v/>
      </c>
      <c r="F689" s="52"/>
      <c r="G689" s="51"/>
      <c r="H689" s="44"/>
      <c r="I689" s="53"/>
      <c r="J689" s="46"/>
      <c r="K689" s="46"/>
      <c r="L689" s="54"/>
      <c r="M689" s="54"/>
      <c r="N689" s="306" t="str">
        <f>IF(COUNTBLANK($V689),"",IFERROR(INDEX(Activos!$E$6:$E$1015,MATCH($V689,Activos!$U$6:$U$1015,0)),IFERROR(INDEX($N$5:$N688,MATCH($V689,$U$5:$U688,0)),"")))</f>
        <v/>
      </c>
      <c r="O689" s="256"/>
      <c r="P689" s="250"/>
      <c r="Q689" s="55">
        <v>0</v>
      </c>
      <c r="R689" s="48" t="b">
        <f>IF(COUNTBLANK($V689),FALSE,OR(IFERROR(MATCH(INDEX(Activos!$C$6:$C$1015,MATCH($V689,Activos!$U$6:$U$1015,0)),$AH$22:$AH$25,0),FALSE),IFERROR(MATCH(INDEX($E$5:$E688,MATCH($V689,$V$5:$V688,0)),$AH$22:$AH$25,0),FALSE)))</f>
        <v>0</v>
      </c>
      <c r="S689" s="48" t="b">
        <f>OR(IFERROR(MATCH($V689,Activos!$U$6:$U$1015,0),FALSE),IFERROR(MATCH($V689,$V$5:$V688,0),FALSE))</f>
        <v>1</v>
      </c>
      <c r="T689" s="48" t="str">
        <f t="shared" si="37"/>
        <v/>
      </c>
      <c r="U689" s="48" t="str">
        <f>IF(AND(ISERROR(MATCH($V689,Activos!$U$6:$U$1015,0)),ISERROR(MATCH($V689,$U$5:$U688,0))),$V689,"")</f>
        <v/>
      </c>
      <c r="V689" s="48" t="str">
        <f t="shared" si="38"/>
        <v/>
      </c>
      <c r="W689" s="48" t="b">
        <f>IF(OR(COUNTBLANK($E689),COUNTBLANK($V689)),FALSE,IF(ISERROR(MATCH($V689,Activos!$U$6:$U$1015,0)),FALSE,IF(ISERROR(MATCH(INDEX(Activos!$C$6:$C$1015,MATCH($V689,Activos!$U$6:$U$1015,0)),$AH$22:$AH$25,0)),ISERROR(MATCH($E689,$AH$26:$AH$31,0)),ISERROR(MATCH($E689,$AH$22:$AH$25,0)))))</f>
        <v>0</v>
      </c>
      <c r="X689" s="48" t="b">
        <f>IF(OR(COUNTBLANK($E689),COUNTBLANK($V689)),FALSE,IF(ISERROR(MATCH($V689,V$5:$V688,0)),FALSE,IF(ISERROR(MATCH(INDEX($E$6:$E$1015,MATCH($V689,$V$6:$V$1015,0)),$AH$22:$AH$25,0)),ISERROR(MATCH($E689,$AH$26:$AH$31,0)),ISERROR(MATCH($E689,$AH$22:$AH$25,0)))))</f>
        <v>0</v>
      </c>
      <c r="Y689" s="48" t="b">
        <f t="shared" si="39"/>
        <v>0</v>
      </c>
    </row>
    <row r="690" spans="2:25" ht="15.95" customHeight="1" x14ac:dyDescent="0.2">
      <c r="B690" s="257"/>
      <c r="C690" s="53"/>
      <c r="D690" s="86"/>
      <c r="E690" s="42" t="str">
        <f>IF(COUNTBLANK($V690),"",IF($U690&lt;&gt;"","Ingresar Categoria!",IFERROR(INDEX(Activos!$C$6:$C$1015,MATCH($V690,Activos!$U$6:$U$1015,0)),IFERROR(INDEX($E$5:$E689,MATCH($V690,$U$5:$U689,0)),""))))</f>
        <v/>
      </c>
      <c r="F690" s="52"/>
      <c r="G690" s="51"/>
      <c r="H690" s="44"/>
      <c r="I690" s="53"/>
      <c r="J690" s="46"/>
      <c r="K690" s="46"/>
      <c r="L690" s="54"/>
      <c r="M690" s="54"/>
      <c r="N690" s="306" t="str">
        <f>IF(COUNTBLANK($V690),"",IFERROR(INDEX(Activos!$E$6:$E$1015,MATCH($V690,Activos!$U$6:$U$1015,0)),IFERROR(INDEX($N$5:$N689,MATCH($V690,$U$5:$U689,0)),"")))</f>
        <v/>
      </c>
      <c r="O690" s="256"/>
      <c r="P690" s="250"/>
      <c r="Q690" s="55">
        <v>0</v>
      </c>
      <c r="R690" s="48" t="b">
        <f>IF(COUNTBLANK($V690),FALSE,OR(IFERROR(MATCH(INDEX(Activos!$C$6:$C$1015,MATCH($V690,Activos!$U$6:$U$1015,0)),$AH$22:$AH$25,0),FALSE),IFERROR(MATCH(INDEX($E$5:$E689,MATCH($V690,$V$5:$V689,0)),$AH$22:$AH$25,0),FALSE)))</f>
        <v>0</v>
      </c>
      <c r="S690" s="48" t="b">
        <f>OR(IFERROR(MATCH($V690,Activos!$U$6:$U$1015,0),FALSE),IFERROR(MATCH($V690,$V$5:$V689,0),FALSE))</f>
        <v>1</v>
      </c>
      <c r="T690" s="48" t="str">
        <f t="shared" si="37"/>
        <v/>
      </c>
      <c r="U690" s="48" t="str">
        <f>IF(AND(ISERROR(MATCH($V690,Activos!$U$6:$U$1015,0)),ISERROR(MATCH($V690,$U$5:$U689,0))),$V690,"")</f>
        <v/>
      </c>
      <c r="V690" s="48" t="str">
        <f t="shared" si="38"/>
        <v/>
      </c>
      <c r="W690" s="48" t="b">
        <f>IF(OR(COUNTBLANK($E690),COUNTBLANK($V690)),FALSE,IF(ISERROR(MATCH($V690,Activos!$U$6:$U$1015,0)),FALSE,IF(ISERROR(MATCH(INDEX(Activos!$C$6:$C$1015,MATCH($V690,Activos!$U$6:$U$1015,0)),$AH$22:$AH$25,0)),ISERROR(MATCH($E690,$AH$26:$AH$31,0)),ISERROR(MATCH($E690,$AH$22:$AH$25,0)))))</f>
        <v>0</v>
      </c>
      <c r="X690" s="48" t="b">
        <f>IF(OR(COUNTBLANK($E690),COUNTBLANK($V690)),FALSE,IF(ISERROR(MATCH($V690,V$5:$V689,0)),FALSE,IF(ISERROR(MATCH(INDEX($E$6:$E$1015,MATCH($V690,$V$6:$V$1015,0)),$AH$22:$AH$25,0)),ISERROR(MATCH($E690,$AH$26:$AH$31,0)),ISERROR(MATCH($E690,$AH$22:$AH$25,0)))))</f>
        <v>0</v>
      </c>
      <c r="Y690" s="48" t="b">
        <f t="shared" si="39"/>
        <v>0</v>
      </c>
    </row>
    <row r="691" spans="2:25" ht="15.95" customHeight="1" x14ac:dyDescent="0.2">
      <c r="B691" s="257"/>
      <c r="C691" s="53"/>
      <c r="D691" s="86"/>
      <c r="E691" s="42" t="str">
        <f>IF(COUNTBLANK($V691),"",IF($U691&lt;&gt;"","Ingresar Categoria!",IFERROR(INDEX(Activos!$C$6:$C$1015,MATCH($V691,Activos!$U$6:$U$1015,0)),IFERROR(INDEX($E$5:$E690,MATCH($V691,$U$5:$U690,0)),""))))</f>
        <v/>
      </c>
      <c r="F691" s="52"/>
      <c r="G691" s="51"/>
      <c r="H691" s="44"/>
      <c r="I691" s="53"/>
      <c r="J691" s="46"/>
      <c r="K691" s="46"/>
      <c r="L691" s="54"/>
      <c r="M691" s="54"/>
      <c r="N691" s="306" t="str">
        <f>IF(COUNTBLANK($V691),"",IFERROR(INDEX(Activos!$E$6:$E$1015,MATCH($V691,Activos!$U$6:$U$1015,0)),IFERROR(INDEX($N$5:$N690,MATCH($V691,$U$5:$U690,0)),"")))</f>
        <v/>
      </c>
      <c r="O691" s="256"/>
      <c r="P691" s="250"/>
      <c r="Q691" s="55">
        <v>0</v>
      </c>
      <c r="R691" s="48" t="b">
        <f>IF(COUNTBLANK($V691),FALSE,OR(IFERROR(MATCH(INDEX(Activos!$C$6:$C$1015,MATCH($V691,Activos!$U$6:$U$1015,0)),$AH$22:$AH$25,0),FALSE),IFERROR(MATCH(INDEX($E$5:$E690,MATCH($V691,$V$5:$V690,0)),$AH$22:$AH$25,0),FALSE)))</f>
        <v>0</v>
      </c>
      <c r="S691" s="48" t="b">
        <f>OR(IFERROR(MATCH($V691,Activos!$U$6:$U$1015,0),FALSE),IFERROR(MATCH($V691,$V$5:$V690,0),FALSE))</f>
        <v>1</v>
      </c>
      <c r="T691" s="48" t="str">
        <f t="shared" si="37"/>
        <v/>
      </c>
      <c r="U691" s="48" t="str">
        <f>IF(AND(ISERROR(MATCH($V691,Activos!$U$6:$U$1015,0)),ISERROR(MATCH($V691,$U$5:$U690,0))),$V691,"")</f>
        <v/>
      </c>
      <c r="V691" s="48" t="str">
        <f t="shared" si="38"/>
        <v/>
      </c>
      <c r="W691" s="48" t="b">
        <f>IF(OR(COUNTBLANK($E691),COUNTBLANK($V691)),FALSE,IF(ISERROR(MATCH($V691,Activos!$U$6:$U$1015,0)),FALSE,IF(ISERROR(MATCH(INDEX(Activos!$C$6:$C$1015,MATCH($V691,Activos!$U$6:$U$1015,0)),$AH$22:$AH$25,0)),ISERROR(MATCH($E691,$AH$26:$AH$31,0)),ISERROR(MATCH($E691,$AH$22:$AH$25,0)))))</f>
        <v>0</v>
      </c>
      <c r="X691" s="48" t="b">
        <f>IF(OR(COUNTBLANK($E691),COUNTBLANK($V691)),FALSE,IF(ISERROR(MATCH($V691,V$5:$V690,0)),FALSE,IF(ISERROR(MATCH(INDEX($E$6:$E$1015,MATCH($V691,$V$6:$V$1015,0)),$AH$22:$AH$25,0)),ISERROR(MATCH($E691,$AH$26:$AH$31,0)),ISERROR(MATCH($E691,$AH$22:$AH$25,0)))))</f>
        <v>0</v>
      </c>
      <c r="Y691" s="48" t="b">
        <f t="shared" si="39"/>
        <v>0</v>
      </c>
    </row>
    <row r="692" spans="2:25" ht="15.95" customHeight="1" x14ac:dyDescent="0.2">
      <c r="B692" s="257"/>
      <c r="C692" s="53"/>
      <c r="D692" s="86"/>
      <c r="E692" s="42" t="str">
        <f>IF(COUNTBLANK($V692),"",IF($U692&lt;&gt;"","Ingresar Categoria!",IFERROR(INDEX(Activos!$C$6:$C$1015,MATCH($V692,Activos!$U$6:$U$1015,0)),IFERROR(INDEX($E$5:$E691,MATCH($V692,$U$5:$U691,0)),""))))</f>
        <v/>
      </c>
      <c r="F692" s="52"/>
      <c r="G692" s="51"/>
      <c r="H692" s="44"/>
      <c r="I692" s="53"/>
      <c r="J692" s="46"/>
      <c r="K692" s="46"/>
      <c r="L692" s="54"/>
      <c r="M692" s="54"/>
      <c r="N692" s="306" t="str">
        <f>IF(COUNTBLANK($V692),"",IFERROR(INDEX(Activos!$E$6:$E$1015,MATCH($V692,Activos!$U$6:$U$1015,0)),IFERROR(INDEX($N$5:$N691,MATCH($V692,$U$5:$U691,0)),"")))</f>
        <v/>
      </c>
      <c r="O692" s="256"/>
      <c r="P692" s="250"/>
      <c r="Q692" s="55">
        <v>0</v>
      </c>
      <c r="R692" s="48" t="b">
        <f>IF(COUNTBLANK($V692),FALSE,OR(IFERROR(MATCH(INDEX(Activos!$C$6:$C$1015,MATCH($V692,Activos!$U$6:$U$1015,0)),$AH$22:$AH$25,0),FALSE),IFERROR(MATCH(INDEX($E$5:$E691,MATCH($V692,$V$5:$V691,0)),$AH$22:$AH$25,0),FALSE)))</f>
        <v>0</v>
      </c>
      <c r="S692" s="48" t="b">
        <f>OR(IFERROR(MATCH($V692,Activos!$U$6:$U$1015,0),FALSE),IFERROR(MATCH($V692,$V$5:$V691,0),FALSE))</f>
        <v>1</v>
      </c>
      <c r="T692" s="48" t="str">
        <f t="shared" si="37"/>
        <v/>
      </c>
      <c r="U692" s="48" t="str">
        <f>IF(AND(ISERROR(MATCH($V692,Activos!$U$6:$U$1015,0)),ISERROR(MATCH($V692,$U$5:$U691,0))),$V692,"")</f>
        <v/>
      </c>
      <c r="V692" s="48" t="str">
        <f t="shared" si="38"/>
        <v/>
      </c>
      <c r="W692" s="48" t="b">
        <f>IF(OR(COUNTBLANK($E692),COUNTBLANK($V692)),FALSE,IF(ISERROR(MATCH($V692,Activos!$U$6:$U$1015,0)),FALSE,IF(ISERROR(MATCH(INDEX(Activos!$C$6:$C$1015,MATCH($V692,Activos!$U$6:$U$1015,0)),$AH$22:$AH$25,0)),ISERROR(MATCH($E692,$AH$26:$AH$31,0)),ISERROR(MATCH($E692,$AH$22:$AH$25,0)))))</f>
        <v>0</v>
      </c>
      <c r="X692" s="48" t="b">
        <f>IF(OR(COUNTBLANK($E692),COUNTBLANK($V692)),FALSE,IF(ISERROR(MATCH($V692,V$5:$V691,0)),FALSE,IF(ISERROR(MATCH(INDEX($E$6:$E$1015,MATCH($V692,$V$6:$V$1015,0)),$AH$22:$AH$25,0)),ISERROR(MATCH($E692,$AH$26:$AH$31,0)),ISERROR(MATCH($E692,$AH$22:$AH$25,0)))))</f>
        <v>0</v>
      </c>
      <c r="Y692" s="48" t="b">
        <f t="shared" si="39"/>
        <v>0</v>
      </c>
    </row>
    <row r="693" spans="2:25" ht="15.95" customHeight="1" x14ac:dyDescent="0.2">
      <c r="B693" s="257"/>
      <c r="C693" s="53"/>
      <c r="D693" s="86"/>
      <c r="E693" s="42" t="str">
        <f>IF(COUNTBLANK($V693),"",IF($U693&lt;&gt;"","Ingresar Categoria!",IFERROR(INDEX(Activos!$C$6:$C$1015,MATCH($V693,Activos!$U$6:$U$1015,0)),IFERROR(INDEX($E$5:$E692,MATCH($V693,$U$5:$U692,0)),""))))</f>
        <v/>
      </c>
      <c r="F693" s="52"/>
      <c r="G693" s="51"/>
      <c r="H693" s="44"/>
      <c r="I693" s="53"/>
      <c r="J693" s="46"/>
      <c r="K693" s="46"/>
      <c r="L693" s="54"/>
      <c r="M693" s="54"/>
      <c r="N693" s="306" t="str">
        <f>IF(COUNTBLANK($V693),"",IFERROR(INDEX(Activos!$E$6:$E$1015,MATCH($V693,Activos!$U$6:$U$1015,0)),IFERROR(INDEX($N$5:$N692,MATCH($V693,$U$5:$U692,0)),"")))</f>
        <v/>
      </c>
      <c r="O693" s="256"/>
      <c r="P693" s="250"/>
      <c r="Q693" s="55">
        <v>0</v>
      </c>
      <c r="R693" s="48" t="b">
        <f>IF(COUNTBLANK($V693),FALSE,OR(IFERROR(MATCH(INDEX(Activos!$C$6:$C$1015,MATCH($V693,Activos!$U$6:$U$1015,0)),$AH$22:$AH$25,0),FALSE),IFERROR(MATCH(INDEX($E$5:$E692,MATCH($V693,$V$5:$V692,0)),$AH$22:$AH$25,0),FALSE)))</f>
        <v>0</v>
      </c>
      <c r="S693" s="48" t="b">
        <f>OR(IFERROR(MATCH($V693,Activos!$U$6:$U$1015,0),FALSE),IFERROR(MATCH($V693,$V$5:$V692,0),FALSE))</f>
        <v>1</v>
      </c>
      <c r="T693" s="48" t="str">
        <f t="shared" si="37"/>
        <v/>
      </c>
      <c r="U693" s="48" t="str">
        <f>IF(AND(ISERROR(MATCH($V693,Activos!$U$6:$U$1015,0)),ISERROR(MATCH($V693,$U$5:$U692,0))),$V693,"")</f>
        <v/>
      </c>
      <c r="V693" s="48" t="str">
        <f t="shared" si="38"/>
        <v/>
      </c>
      <c r="W693" s="48" t="b">
        <f>IF(OR(COUNTBLANK($E693),COUNTBLANK($V693)),FALSE,IF(ISERROR(MATCH($V693,Activos!$U$6:$U$1015,0)),FALSE,IF(ISERROR(MATCH(INDEX(Activos!$C$6:$C$1015,MATCH($V693,Activos!$U$6:$U$1015,0)),$AH$22:$AH$25,0)),ISERROR(MATCH($E693,$AH$26:$AH$31,0)),ISERROR(MATCH($E693,$AH$22:$AH$25,0)))))</f>
        <v>0</v>
      </c>
      <c r="X693" s="48" t="b">
        <f>IF(OR(COUNTBLANK($E693),COUNTBLANK($V693)),FALSE,IF(ISERROR(MATCH($V693,V$5:$V692,0)),FALSE,IF(ISERROR(MATCH(INDEX($E$6:$E$1015,MATCH($V693,$V$6:$V$1015,0)),$AH$22:$AH$25,0)),ISERROR(MATCH($E693,$AH$26:$AH$31,0)),ISERROR(MATCH($E693,$AH$22:$AH$25,0)))))</f>
        <v>0</v>
      </c>
      <c r="Y693" s="48" t="b">
        <f t="shared" si="39"/>
        <v>0</v>
      </c>
    </row>
    <row r="694" spans="2:25" ht="15.95" customHeight="1" x14ac:dyDescent="0.2">
      <c r="B694" s="257"/>
      <c r="C694" s="53"/>
      <c r="D694" s="86"/>
      <c r="E694" s="42" t="str">
        <f>IF(COUNTBLANK($V694),"",IF($U694&lt;&gt;"","Ingresar Categoria!",IFERROR(INDEX(Activos!$C$6:$C$1015,MATCH($V694,Activos!$U$6:$U$1015,0)),IFERROR(INDEX($E$5:$E693,MATCH($V694,$U$5:$U693,0)),""))))</f>
        <v/>
      </c>
      <c r="F694" s="52"/>
      <c r="G694" s="51"/>
      <c r="H694" s="44"/>
      <c r="I694" s="53"/>
      <c r="J694" s="46"/>
      <c r="K694" s="46"/>
      <c r="L694" s="54"/>
      <c r="M694" s="54"/>
      <c r="N694" s="306" t="str">
        <f>IF(COUNTBLANK($V694),"",IFERROR(INDEX(Activos!$E$6:$E$1015,MATCH($V694,Activos!$U$6:$U$1015,0)),IFERROR(INDEX($N$5:$N693,MATCH($V694,$U$5:$U693,0)),"")))</f>
        <v/>
      </c>
      <c r="O694" s="256"/>
      <c r="P694" s="250"/>
      <c r="Q694" s="55">
        <v>0</v>
      </c>
      <c r="R694" s="48" t="b">
        <f>IF(COUNTBLANK($V694),FALSE,OR(IFERROR(MATCH(INDEX(Activos!$C$6:$C$1015,MATCH($V694,Activos!$U$6:$U$1015,0)),$AH$22:$AH$25,0),FALSE),IFERROR(MATCH(INDEX($E$5:$E693,MATCH($V694,$V$5:$V693,0)),$AH$22:$AH$25,0),FALSE)))</f>
        <v>0</v>
      </c>
      <c r="S694" s="48" t="b">
        <f>OR(IFERROR(MATCH($V694,Activos!$U$6:$U$1015,0),FALSE),IFERROR(MATCH($V694,$V$5:$V693,0),FALSE))</f>
        <v>1</v>
      </c>
      <c r="T694" s="48" t="str">
        <f t="shared" si="37"/>
        <v/>
      </c>
      <c r="U694" s="48" t="str">
        <f>IF(AND(ISERROR(MATCH($V694,Activos!$U$6:$U$1015,0)),ISERROR(MATCH($V694,$U$5:$U693,0))),$V694,"")</f>
        <v/>
      </c>
      <c r="V694" s="48" t="str">
        <f t="shared" si="38"/>
        <v/>
      </c>
      <c r="W694" s="48" t="b">
        <f>IF(OR(COUNTBLANK($E694),COUNTBLANK($V694)),FALSE,IF(ISERROR(MATCH($V694,Activos!$U$6:$U$1015,0)),FALSE,IF(ISERROR(MATCH(INDEX(Activos!$C$6:$C$1015,MATCH($V694,Activos!$U$6:$U$1015,0)),$AH$22:$AH$25,0)),ISERROR(MATCH($E694,$AH$26:$AH$31,0)),ISERROR(MATCH($E694,$AH$22:$AH$25,0)))))</f>
        <v>0</v>
      </c>
      <c r="X694" s="48" t="b">
        <f>IF(OR(COUNTBLANK($E694),COUNTBLANK($V694)),FALSE,IF(ISERROR(MATCH($V694,V$5:$V693,0)),FALSE,IF(ISERROR(MATCH(INDEX($E$6:$E$1015,MATCH($V694,$V$6:$V$1015,0)),$AH$22:$AH$25,0)),ISERROR(MATCH($E694,$AH$26:$AH$31,0)),ISERROR(MATCH($E694,$AH$22:$AH$25,0)))))</f>
        <v>0</v>
      </c>
      <c r="Y694" s="48" t="b">
        <f t="shared" si="39"/>
        <v>0</v>
      </c>
    </row>
    <row r="695" spans="2:25" ht="15.95" customHeight="1" x14ac:dyDescent="0.2">
      <c r="B695" s="257"/>
      <c r="C695" s="53"/>
      <c r="D695" s="86"/>
      <c r="E695" s="42" t="str">
        <f>IF(COUNTBLANK($V695),"",IF($U695&lt;&gt;"","Ingresar Categoria!",IFERROR(INDEX(Activos!$C$6:$C$1015,MATCH($V695,Activos!$U$6:$U$1015,0)),IFERROR(INDEX($E$5:$E694,MATCH($V695,$U$5:$U694,0)),""))))</f>
        <v/>
      </c>
      <c r="F695" s="52"/>
      <c r="G695" s="51"/>
      <c r="H695" s="44"/>
      <c r="I695" s="53"/>
      <c r="J695" s="46"/>
      <c r="K695" s="46"/>
      <c r="L695" s="54"/>
      <c r="M695" s="54"/>
      <c r="N695" s="306" t="str">
        <f>IF(COUNTBLANK($V695),"",IFERROR(INDEX(Activos!$E$6:$E$1015,MATCH($V695,Activos!$U$6:$U$1015,0)),IFERROR(INDEX($N$5:$N694,MATCH($V695,$U$5:$U694,0)),"")))</f>
        <v/>
      </c>
      <c r="O695" s="256"/>
      <c r="P695" s="250"/>
      <c r="Q695" s="55">
        <v>0</v>
      </c>
      <c r="R695" s="48" t="b">
        <f>IF(COUNTBLANK($V695),FALSE,OR(IFERROR(MATCH(INDEX(Activos!$C$6:$C$1015,MATCH($V695,Activos!$U$6:$U$1015,0)),$AH$22:$AH$25,0),FALSE),IFERROR(MATCH(INDEX($E$5:$E694,MATCH($V695,$V$5:$V694,0)),$AH$22:$AH$25,0),FALSE)))</f>
        <v>0</v>
      </c>
      <c r="S695" s="48" t="b">
        <f>OR(IFERROR(MATCH($V695,Activos!$U$6:$U$1015,0),FALSE),IFERROR(MATCH($V695,$V$5:$V694,0),FALSE))</f>
        <v>1</v>
      </c>
      <c r="T695" s="48" t="str">
        <f t="shared" si="37"/>
        <v/>
      </c>
      <c r="U695" s="48" t="str">
        <f>IF(AND(ISERROR(MATCH($V695,Activos!$U$6:$U$1015,0)),ISERROR(MATCH($V695,$U$5:$U694,0))),$V695,"")</f>
        <v/>
      </c>
      <c r="V695" s="48" t="str">
        <f t="shared" si="38"/>
        <v/>
      </c>
      <c r="W695" s="48" t="b">
        <f>IF(OR(COUNTBLANK($E695),COUNTBLANK($V695)),FALSE,IF(ISERROR(MATCH($V695,Activos!$U$6:$U$1015,0)),FALSE,IF(ISERROR(MATCH(INDEX(Activos!$C$6:$C$1015,MATCH($V695,Activos!$U$6:$U$1015,0)),$AH$22:$AH$25,0)),ISERROR(MATCH($E695,$AH$26:$AH$31,0)),ISERROR(MATCH($E695,$AH$22:$AH$25,0)))))</f>
        <v>0</v>
      </c>
      <c r="X695" s="48" t="b">
        <f>IF(OR(COUNTBLANK($E695),COUNTBLANK($V695)),FALSE,IF(ISERROR(MATCH($V695,V$5:$V694,0)),FALSE,IF(ISERROR(MATCH(INDEX($E$6:$E$1015,MATCH($V695,$V$6:$V$1015,0)),$AH$22:$AH$25,0)),ISERROR(MATCH($E695,$AH$26:$AH$31,0)),ISERROR(MATCH($E695,$AH$22:$AH$25,0)))))</f>
        <v>0</v>
      </c>
      <c r="Y695" s="48" t="b">
        <f t="shared" si="39"/>
        <v>0</v>
      </c>
    </row>
    <row r="696" spans="2:25" ht="15.95" customHeight="1" x14ac:dyDescent="0.2">
      <c r="B696" s="257"/>
      <c r="C696" s="53"/>
      <c r="D696" s="86"/>
      <c r="E696" s="42" t="str">
        <f>IF(COUNTBLANK($V696),"",IF($U696&lt;&gt;"","Ingresar Categoria!",IFERROR(INDEX(Activos!$C$6:$C$1015,MATCH($V696,Activos!$U$6:$U$1015,0)),IFERROR(INDEX($E$5:$E695,MATCH($V696,$U$5:$U695,0)),""))))</f>
        <v/>
      </c>
      <c r="F696" s="52"/>
      <c r="G696" s="51"/>
      <c r="H696" s="44"/>
      <c r="I696" s="53"/>
      <c r="J696" s="46"/>
      <c r="K696" s="46"/>
      <c r="L696" s="54"/>
      <c r="M696" s="54"/>
      <c r="N696" s="306" t="str">
        <f>IF(COUNTBLANK($V696),"",IFERROR(INDEX(Activos!$E$6:$E$1015,MATCH($V696,Activos!$U$6:$U$1015,0)),IFERROR(INDEX($N$5:$N695,MATCH($V696,$U$5:$U695,0)),"")))</f>
        <v/>
      </c>
      <c r="O696" s="256"/>
      <c r="P696" s="250"/>
      <c r="Q696" s="55">
        <v>0</v>
      </c>
      <c r="R696" s="48" t="b">
        <f>IF(COUNTBLANK($V696),FALSE,OR(IFERROR(MATCH(INDEX(Activos!$C$6:$C$1015,MATCH($V696,Activos!$U$6:$U$1015,0)),$AH$22:$AH$25,0),FALSE),IFERROR(MATCH(INDEX($E$5:$E695,MATCH($V696,$V$5:$V695,0)),$AH$22:$AH$25,0),FALSE)))</f>
        <v>0</v>
      </c>
      <c r="S696" s="48" t="b">
        <f>OR(IFERROR(MATCH($V696,Activos!$U$6:$U$1015,0),FALSE),IFERROR(MATCH($V696,$V$5:$V695,0),FALSE))</f>
        <v>1</v>
      </c>
      <c r="T696" s="48" t="str">
        <f t="shared" si="37"/>
        <v/>
      </c>
      <c r="U696" s="48" t="str">
        <f>IF(AND(ISERROR(MATCH($V696,Activos!$U$6:$U$1015,0)),ISERROR(MATCH($V696,$U$5:$U695,0))),$V696,"")</f>
        <v/>
      </c>
      <c r="V696" s="48" t="str">
        <f t="shared" si="38"/>
        <v/>
      </c>
      <c r="W696" s="48" t="b">
        <f>IF(OR(COUNTBLANK($E696),COUNTBLANK($V696)),FALSE,IF(ISERROR(MATCH($V696,Activos!$U$6:$U$1015,0)),FALSE,IF(ISERROR(MATCH(INDEX(Activos!$C$6:$C$1015,MATCH($V696,Activos!$U$6:$U$1015,0)),$AH$22:$AH$25,0)),ISERROR(MATCH($E696,$AH$26:$AH$31,0)),ISERROR(MATCH($E696,$AH$22:$AH$25,0)))))</f>
        <v>0</v>
      </c>
      <c r="X696" s="48" t="b">
        <f>IF(OR(COUNTBLANK($E696),COUNTBLANK($V696)),FALSE,IF(ISERROR(MATCH($V696,V$5:$V695,0)),FALSE,IF(ISERROR(MATCH(INDEX($E$6:$E$1015,MATCH($V696,$V$6:$V$1015,0)),$AH$22:$AH$25,0)),ISERROR(MATCH($E696,$AH$26:$AH$31,0)),ISERROR(MATCH($E696,$AH$22:$AH$25,0)))))</f>
        <v>0</v>
      </c>
      <c r="Y696" s="48" t="b">
        <f t="shared" si="39"/>
        <v>0</v>
      </c>
    </row>
    <row r="697" spans="2:25" ht="15.95" customHeight="1" x14ac:dyDescent="0.2">
      <c r="B697" s="257"/>
      <c r="C697" s="53"/>
      <c r="D697" s="86"/>
      <c r="E697" s="42" t="str">
        <f>IF(COUNTBLANK($V697),"",IF($U697&lt;&gt;"","Ingresar Categoria!",IFERROR(INDEX(Activos!$C$6:$C$1015,MATCH($V697,Activos!$U$6:$U$1015,0)),IFERROR(INDEX($E$5:$E696,MATCH($V697,$U$5:$U696,0)),""))))</f>
        <v/>
      </c>
      <c r="F697" s="52"/>
      <c r="G697" s="51"/>
      <c r="H697" s="44"/>
      <c r="I697" s="53"/>
      <c r="J697" s="46"/>
      <c r="K697" s="46"/>
      <c r="L697" s="54"/>
      <c r="M697" s="54"/>
      <c r="N697" s="306" t="str">
        <f>IF(COUNTBLANK($V697),"",IFERROR(INDEX(Activos!$E$6:$E$1015,MATCH($V697,Activos!$U$6:$U$1015,0)),IFERROR(INDEX($N$5:$N696,MATCH($V697,$U$5:$U696,0)),"")))</f>
        <v/>
      </c>
      <c r="O697" s="256"/>
      <c r="P697" s="250"/>
      <c r="Q697" s="55">
        <v>0</v>
      </c>
      <c r="R697" s="48" t="b">
        <f>IF(COUNTBLANK($V697),FALSE,OR(IFERROR(MATCH(INDEX(Activos!$C$6:$C$1015,MATCH($V697,Activos!$U$6:$U$1015,0)),$AH$22:$AH$25,0),FALSE),IFERROR(MATCH(INDEX($E$5:$E696,MATCH($V697,$V$5:$V696,0)),$AH$22:$AH$25,0),FALSE)))</f>
        <v>0</v>
      </c>
      <c r="S697" s="48" t="b">
        <f>OR(IFERROR(MATCH($V697,Activos!$U$6:$U$1015,0),FALSE),IFERROR(MATCH($V697,$V$5:$V696,0),FALSE))</f>
        <v>1</v>
      </c>
      <c r="T697" s="48" t="str">
        <f t="shared" si="37"/>
        <v/>
      </c>
      <c r="U697" s="48" t="str">
        <f>IF(AND(ISERROR(MATCH($V697,Activos!$U$6:$U$1015,0)),ISERROR(MATCH($V697,$U$5:$U696,0))),$V697,"")</f>
        <v/>
      </c>
      <c r="V697" s="48" t="str">
        <f t="shared" si="38"/>
        <v/>
      </c>
      <c r="W697" s="48" t="b">
        <f>IF(OR(COUNTBLANK($E697),COUNTBLANK($V697)),FALSE,IF(ISERROR(MATCH($V697,Activos!$U$6:$U$1015,0)),FALSE,IF(ISERROR(MATCH(INDEX(Activos!$C$6:$C$1015,MATCH($V697,Activos!$U$6:$U$1015,0)),$AH$22:$AH$25,0)),ISERROR(MATCH($E697,$AH$26:$AH$31,0)),ISERROR(MATCH($E697,$AH$22:$AH$25,0)))))</f>
        <v>0</v>
      </c>
      <c r="X697" s="48" t="b">
        <f>IF(OR(COUNTBLANK($E697),COUNTBLANK($V697)),FALSE,IF(ISERROR(MATCH($V697,V$5:$V696,0)),FALSE,IF(ISERROR(MATCH(INDEX($E$6:$E$1015,MATCH($V697,$V$6:$V$1015,0)),$AH$22:$AH$25,0)),ISERROR(MATCH($E697,$AH$26:$AH$31,0)),ISERROR(MATCH($E697,$AH$22:$AH$25,0)))))</f>
        <v>0</v>
      </c>
      <c r="Y697" s="48" t="b">
        <f t="shared" si="39"/>
        <v>0</v>
      </c>
    </row>
    <row r="698" spans="2:25" ht="15.95" customHeight="1" x14ac:dyDescent="0.2">
      <c r="B698" s="257"/>
      <c r="C698" s="53"/>
      <c r="D698" s="86"/>
      <c r="E698" s="42" t="str">
        <f>IF(COUNTBLANK($V698),"",IF($U698&lt;&gt;"","Ingresar Categoria!",IFERROR(INDEX(Activos!$C$6:$C$1015,MATCH($V698,Activos!$U$6:$U$1015,0)),IFERROR(INDEX($E$5:$E697,MATCH($V698,$U$5:$U697,0)),""))))</f>
        <v/>
      </c>
      <c r="F698" s="52"/>
      <c r="G698" s="51"/>
      <c r="H698" s="44"/>
      <c r="I698" s="53"/>
      <c r="J698" s="46"/>
      <c r="K698" s="46"/>
      <c r="L698" s="54"/>
      <c r="M698" s="54"/>
      <c r="N698" s="306" t="str">
        <f>IF(COUNTBLANK($V698),"",IFERROR(INDEX(Activos!$E$6:$E$1015,MATCH($V698,Activos!$U$6:$U$1015,0)),IFERROR(INDEX($N$5:$N697,MATCH($V698,$U$5:$U697,0)),"")))</f>
        <v/>
      </c>
      <c r="O698" s="256"/>
      <c r="P698" s="250"/>
      <c r="Q698" s="55">
        <v>0</v>
      </c>
      <c r="R698" s="48" t="b">
        <f>IF(COUNTBLANK($V698),FALSE,OR(IFERROR(MATCH(INDEX(Activos!$C$6:$C$1015,MATCH($V698,Activos!$U$6:$U$1015,0)),$AH$22:$AH$25,0),FALSE),IFERROR(MATCH(INDEX($E$5:$E697,MATCH($V698,$V$5:$V697,0)),$AH$22:$AH$25,0),FALSE)))</f>
        <v>0</v>
      </c>
      <c r="S698" s="48" t="b">
        <f>OR(IFERROR(MATCH($V698,Activos!$U$6:$U$1015,0),FALSE),IFERROR(MATCH($V698,$V$5:$V697,0),FALSE))</f>
        <v>1</v>
      </c>
      <c r="T698" s="48" t="str">
        <f t="shared" si="37"/>
        <v/>
      </c>
      <c r="U698" s="48" t="str">
        <f>IF(AND(ISERROR(MATCH($V698,Activos!$U$6:$U$1015,0)),ISERROR(MATCH($V698,$U$5:$U697,0))),$V698,"")</f>
        <v/>
      </c>
      <c r="V698" s="48" t="str">
        <f t="shared" si="38"/>
        <v/>
      </c>
      <c r="W698" s="48" t="b">
        <f>IF(OR(COUNTBLANK($E698),COUNTBLANK($V698)),FALSE,IF(ISERROR(MATCH($V698,Activos!$U$6:$U$1015,0)),FALSE,IF(ISERROR(MATCH(INDEX(Activos!$C$6:$C$1015,MATCH($V698,Activos!$U$6:$U$1015,0)),$AH$22:$AH$25,0)),ISERROR(MATCH($E698,$AH$26:$AH$31,0)),ISERROR(MATCH($E698,$AH$22:$AH$25,0)))))</f>
        <v>0</v>
      </c>
      <c r="X698" s="48" t="b">
        <f>IF(OR(COUNTBLANK($E698),COUNTBLANK($V698)),FALSE,IF(ISERROR(MATCH($V698,V$5:$V697,0)),FALSE,IF(ISERROR(MATCH(INDEX($E$6:$E$1015,MATCH($V698,$V$6:$V$1015,0)),$AH$22:$AH$25,0)),ISERROR(MATCH($E698,$AH$26:$AH$31,0)),ISERROR(MATCH($E698,$AH$22:$AH$25,0)))))</f>
        <v>0</v>
      </c>
      <c r="Y698" s="48" t="b">
        <f t="shared" si="39"/>
        <v>0</v>
      </c>
    </row>
    <row r="699" spans="2:25" ht="15.95" customHeight="1" x14ac:dyDescent="0.2">
      <c r="B699" s="257"/>
      <c r="C699" s="53"/>
      <c r="D699" s="86"/>
      <c r="E699" s="42" t="str">
        <f>IF(COUNTBLANK($V699),"",IF($U699&lt;&gt;"","Ingresar Categoria!",IFERROR(INDEX(Activos!$C$6:$C$1015,MATCH($V699,Activos!$U$6:$U$1015,0)),IFERROR(INDEX($E$5:$E698,MATCH($V699,$U$5:$U698,0)),""))))</f>
        <v/>
      </c>
      <c r="F699" s="52"/>
      <c r="G699" s="51"/>
      <c r="H699" s="44"/>
      <c r="I699" s="53"/>
      <c r="J699" s="46"/>
      <c r="K699" s="46"/>
      <c r="L699" s="54"/>
      <c r="M699" s="54"/>
      <c r="N699" s="306" t="str">
        <f>IF(COUNTBLANK($V699),"",IFERROR(INDEX(Activos!$E$6:$E$1015,MATCH($V699,Activos!$U$6:$U$1015,0)),IFERROR(INDEX($N$5:$N698,MATCH($V699,$U$5:$U698,0)),"")))</f>
        <v/>
      </c>
      <c r="O699" s="256"/>
      <c r="P699" s="250"/>
      <c r="Q699" s="55">
        <v>0</v>
      </c>
      <c r="R699" s="48" t="b">
        <f>IF(COUNTBLANK($V699),FALSE,OR(IFERROR(MATCH(INDEX(Activos!$C$6:$C$1015,MATCH($V699,Activos!$U$6:$U$1015,0)),$AH$22:$AH$25,0),FALSE),IFERROR(MATCH(INDEX($E$5:$E698,MATCH($V699,$V$5:$V698,0)),$AH$22:$AH$25,0),FALSE)))</f>
        <v>0</v>
      </c>
      <c r="S699" s="48" t="b">
        <f>OR(IFERROR(MATCH($V699,Activos!$U$6:$U$1015,0),FALSE),IFERROR(MATCH($V699,$V$5:$V698,0),FALSE))</f>
        <v>1</v>
      </c>
      <c r="T699" s="48" t="str">
        <f t="shared" si="37"/>
        <v/>
      </c>
      <c r="U699" s="48" t="str">
        <f>IF(AND(ISERROR(MATCH($V699,Activos!$U$6:$U$1015,0)),ISERROR(MATCH($V699,$U$5:$U698,0))),$V699,"")</f>
        <v/>
      </c>
      <c r="V699" s="48" t="str">
        <f t="shared" si="38"/>
        <v/>
      </c>
      <c r="W699" s="48" t="b">
        <f>IF(OR(COUNTBLANK($E699),COUNTBLANK($V699)),FALSE,IF(ISERROR(MATCH($V699,Activos!$U$6:$U$1015,0)),FALSE,IF(ISERROR(MATCH(INDEX(Activos!$C$6:$C$1015,MATCH($V699,Activos!$U$6:$U$1015,0)),$AH$22:$AH$25,0)),ISERROR(MATCH($E699,$AH$26:$AH$31,0)),ISERROR(MATCH($E699,$AH$22:$AH$25,0)))))</f>
        <v>0</v>
      </c>
      <c r="X699" s="48" t="b">
        <f>IF(OR(COUNTBLANK($E699),COUNTBLANK($V699)),FALSE,IF(ISERROR(MATCH($V699,V$5:$V698,0)),FALSE,IF(ISERROR(MATCH(INDEX($E$6:$E$1015,MATCH($V699,$V$6:$V$1015,0)),$AH$22:$AH$25,0)),ISERROR(MATCH($E699,$AH$26:$AH$31,0)),ISERROR(MATCH($E699,$AH$22:$AH$25,0)))))</f>
        <v>0</v>
      </c>
      <c r="Y699" s="48" t="b">
        <f t="shared" si="39"/>
        <v>0</v>
      </c>
    </row>
    <row r="700" spans="2:25" ht="15.95" customHeight="1" x14ac:dyDescent="0.2">
      <c r="B700" s="257"/>
      <c r="C700" s="53"/>
      <c r="D700" s="86"/>
      <c r="E700" s="42" t="str">
        <f>IF(COUNTBLANK($V700),"",IF($U700&lt;&gt;"","Ingresar Categoria!",IFERROR(INDEX(Activos!$C$6:$C$1015,MATCH($V700,Activos!$U$6:$U$1015,0)),IFERROR(INDEX($E$5:$E699,MATCH($V700,$U$5:$U699,0)),""))))</f>
        <v/>
      </c>
      <c r="F700" s="52"/>
      <c r="G700" s="51"/>
      <c r="H700" s="44"/>
      <c r="I700" s="53"/>
      <c r="J700" s="46"/>
      <c r="K700" s="46"/>
      <c r="L700" s="54"/>
      <c r="M700" s="54"/>
      <c r="N700" s="306" t="str">
        <f>IF(COUNTBLANK($V700),"",IFERROR(INDEX(Activos!$E$6:$E$1015,MATCH($V700,Activos!$U$6:$U$1015,0)),IFERROR(INDEX($N$5:$N699,MATCH($V700,$U$5:$U699,0)),"")))</f>
        <v/>
      </c>
      <c r="O700" s="256"/>
      <c r="P700" s="250"/>
      <c r="Q700" s="55">
        <v>0</v>
      </c>
      <c r="R700" s="48" t="b">
        <f>IF(COUNTBLANK($V700),FALSE,OR(IFERROR(MATCH(INDEX(Activos!$C$6:$C$1015,MATCH($V700,Activos!$U$6:$U$1015,0)),$AH$22:$AH$25,0),FALSE),IFERROR(MATCH(INDEX($E$5:$E699,MATCH($V700,$V$5:$V699,0)),$AH$22:$AH$25,0),FALSE)))</f>
        <v>0</v>
      </c>
      <c r="S700" s="48" t="b">
        <f>OR(IFERROR(MATCH($V700,Activos!$U$6:$U$1015,0),FALSE),IFERROR(MATCH($V700,$V$5:$V699,0),FALSE))</f>
        <v>1</v>
      </c>
      <c r="T700" s="48" t="str">
        <f t="shared" si="37"/>
        <v/>
      </c>
      <c r="U700" s="48" t="str">
        <f>IF(AND(ISERROR(MATCH($V700,Activos!$U$6:$U$1015,0)),ISERROR(MATCH($V700,$U$5:$U699,0))),$V700,"")</f>
        <v/>
      </c>
      <c r="V700" s="48" t="str">
        <f t="shared" si="38"/>
        <v/>
      </c>
      <c r="W700" s="48" t="b">
        <f>IF(OR(COUNTBLANK($E700),COUNTBLANK($V700)),FALSE,IF(ISERROR(MATCH($V700,Activos!$U$6:$U$1015,0)),FALSE,IF(ISERROR(MATCH(INDEX(Activos!$C$6:$C$1015,MATCH($V700,Activos!$U$6:$U$1015,0)),$AH$22:$AH$25,0)),ISERROR(MATCH($E700,$AH$26:$AH$31,0)),ISERROR(MATCH($E700,$AH$22:$AH$25,0)))))</f>
        <v>0</v>
      </c>
      <c r="X700" s="48" t="b">
        <f>IF(OR(COUNTBLANK($E700),COUNTBLANK($V700)),FALSE,IF(ISERROR(MATCH($V700,V$5:$V699,0)),FALSE,IF(ISERROR(MATCH(INDEX($E$6:$E$1015,MATCH($V700,$V$6:$V$1015,0)),$AH$22:$AH$25,0)),ISERROR(MATCH($E700,$AH$26:$AH$31,0)),ISERROR(MATCH($E700,$AH$22:$AH$25,0)))))</f>
        <v>0</v>
      </c>
      <c r="Y700" s="48" t="b">
        <f t="shared" si="39"/>
        <v>0</v>
      </c>
    </row>
    <row r="701" spans="2:25" ht="15.95" customHeight="1" x14ac:dyDescent="0.2">
      <c r="B701" s="257"/>
      <c r="C701" s="53"/>
      <c r="D701" s="86"/>
      <c r="E701" s="42" t="str">
        <f>IF(COUNTBLANK($V701),"",IF($U701&lt;&gt;"","Ingresar Categoria!",IFERROR(INDEX(Activos!$C$6:$C$1015,MATCH($V701,Activos!$U$6:$U$1015,0)),IFERROR(INDEX($E$5:$E700,MATCH($V701,$U$5:$U700,0)),""))))</f>
        <v/>
      </c>
      <c r="F701" s="52"/>
      <c r="G701" s="51"/>
      <c r="H701" s="44"/>
      <c r="I701" s="53"/>
      <c r="J701" s="46"/>
      <c r="K701" s="46"/>
      <c r="L701" s="54"/>
      <c r="M701" s="54"/>
      <c r="N701" s="306" t="str">
        <f>IF(COUNTBLANK($V701),"",IFERROR(INDEX(Activos!$E$6:$E$1015,MATCH($V701,Activos!$U$6:$U$1015,0)),IFERROR(INDEX($N$5:$N700,MATCH($V701,$U$5:$U700,0)),"")))</f>
        <v/>
      </c>
      <c r="O701" s="256"/>
      <c r="P701" s="250"/>
      <c r="Q701" s="55">
        <v>0</v>
      </c>
      <c r="R701" s="48" t="b">
        <f>IF(COUNTBLANK($V701),FALSE,OR(IFERROR(MATCH(INDEX(Activos!$C$6:$C$1015,MATCH($V701,Activos!$U$6:$U$1015,0)),$AH$22:$AH$25,0),FALSE),IFERROR(MATCH(INDEX($E$5:$E700,MATCH($V701,$V$5:$V700,0)),$AH$22:$AH$25,0),FALSE)))</f>
        <v>0</v>
      </c>
      <c r="S701" s="48" t="b">
        <f>OR(IFERROR(MATCH($V701,Activos!$U$6:$U$1015,0),FALSE),IFERROR(MATCH($V701,$V$5:$V700,0),FALSE))</f>
        <v>1</v>
      </c>
      <c r="T701" s="48" t="str">
        <f t="shared" si="37"/>
        <v/>
      </c>
      <c r="U701" s="48" t="str">
        <f>IF(AND(ISERROR(MATCH($V701,Activos!$U$6:$U$1015,0)),ISERROR(MATCH($V701,$U$5:$U700,0))),$V701,"")</f>
        <v/>
      </c>
      <c r="V701" s="48" t="str">
        <f t="shared" si="38"/>
        <v/>
      </c>
      <c r="W701" s="48" t="b">
        <f>IF(OR(COUNTBLANK($E701),COUNTBLANK($V701)),FALSE,IF(ISERROR(MATCH($V701,Activos!$U$6:$U$1015,0)),FALSE,IF(ISERROR(MATCH(INDEX(Activos!$C$6:$C$1015,MATCH($V701,Activos!$U$6:$U$1015,0)),$AH$22:$AH$25,0)),ISERROR(MATCH($E701,$AH$26:$AH$31,0)),ISERROR(MATCH($E701,$AH$22:$AH$25,0)))))</f>
        <v>0</v>
      </c>
      <c r="X701" s="48" t="b">
        <f>IF(OR(COUNTBLANK($E701),COUNTBLANK($V701)),FALSE,IF(ISERROR(MATCH($V701,V$5:$V700,0)),FALSE,IF(ISERROR(MATCH(INDEX($E$6:$E$1015,MATCH($V701,$V$6:$V$1015,0)),$AH$22:$AH$25,0)),ISERROR(MATCH($E701,$AH$26:$AH$31,0)),ISERROR(MATCH($E701,$AH$22:$AH$25,0)))))</f>
        <v>0</v>
      </c>
      <c r="Y701" s="48" t="b">
        <f t="shared" si="39"/>
        <v>0</v>
      </c>
    </row>
    <row r="702" spans="2:25" ht="15.95" customHeight="1" x14ac:dyDescent="0.2">
      <c r="B702" s="257"/>
      <c r="C702" s="53"/>
      <c r="D702" s="86"/>
      <c r="E702" s="42" t="str">
        <f>IF(COUNTBLANK($V702),"",IF($U702&lt;&gt;"","Ingresar Categoria!",IFERROR(INDEX(Activos!$C$6:$C$1015,MATCH($V702,Activos!$U$6:$U$1015,0)),IFERROR(INDEX($E$5:$E701,MATCH($V702,$U$5:$U701,0)),""))))</f>
        <v/>
      </c>
      <c r="F702" s="52"/>
      <c r="G702" s="51"/>
      <c r="H702" s="44"/>
      <c r="I702" s="53"/>
      <c r="J702" s="46"/>
      <c r="K702" s="46"/>
      <c r="L702" s="54"/>
      <c r="M702" s="54"/>
      <c r="N702" s="306" t="str">
        <f>IF(COUNTBLANK($V702),"",IFERROR(INDEX(Activos!$E$6:$E$1015,MATCH($V702,Activos!$U$6:$U$1015,0)),IFERROR(INDEX($N$5:$N701,MATCH($V702,$U$5:$U701,0)),"")))</f>
        <v/>
      </c>
      <c r="O702" s="256"/>
      <c r="P702" s="250"/>
      <c r="Q702" s="55">
        <v>0</v>
      </c>
      <c r="R702" s="48" t="b">
        <f>IF(COUNTBLANK($V702),FALSE,OR(IFERROR(MATCH(INDEX(Activos!$C$6:$C$1015,MATCH($V702,Activos!$U$6:$U$1015,0)),$AH$22:$AH$25,0),FALSE),IFERROR(MATCH(INDEX($E$5:$E701,MATCH($V702,$V$5:$V701,0)),$AH$22:$AH$25,0),FALSE)))</f>
        <v>0</v>
      </c>
      <c r="S702" s="48" t="b">
        <f>OR(IFERROR(MATCH($V702,Activos!$U$6:$U$1015,0),FALSE),IFERROR(MATCH($V702,$V$5:$V701,0),FALSE))</f>
        <v>1</v>
      </c>
      <c r="T702" s="48" t="str">
        <f t="shared" si="37"/>
        <v/>
      </c>
      <c r="U702" s="48" t="str">
        <f>IF(AND(ISERROR(MATCH($V702,Activos!$U$6:$U$1015,0)),ISERROR(MATCH($V702,$U$5:$U701,0))),$V702,"")</f>
        <v/>
      </c>
      <c r="V702" s="48" t="str">
        <f t="shared" si="38"/>
        <v/>
      </c>
      <c r="W702" s="48" t="b">
        <f>IF(OR(COUNTBLANK($E702),COUNTBLANK($V702)),FALSE,IF(ISERROR(MATCH($V702,Activos!$U$6:$U$1015,0)),FALSE,IF(ISERROR(MATCH(INDEX(Activos!$C$6:$C$1015,MATCH($V702,Activos!$U$6:$U$1015,0)),$AH$22:$AH$25,0)),ISERROR(MATCH($E702,$AH$26:$AH$31,0)),ISERROR(MATCH($E702,$AH$22:$AH$25,0)))))</f>
        <v>0</v>
      </c>
      <c r="X702" s="48" t="b">
        <f>IF(OR(COUNTBLANK($E702),COUNTBLANK($V702)),FALSE,IF(ISERROR(MATCH($V702,V$5:$V701,0)),FALSE,IF(ISERROR(MATCH(INDEX($E$6:$E$1015,MATCH($V702,$V$6:$V$1015,0)),$AH$22:$AH$25,0)),ISERROR(MATCH($E702,$AH$26:$AH$31,0)),ISERROR(MATCH($E702,$AH$22:$AH$25,0)))))</f>
        <v>0</v>
      </c>
      <c r="Y702" s="48" t="b">
        <f t="shared" si="39"/>
        <v>0</v>
      </c>
    </row>
    <row r="703" spans="2:25" ht="15.95" customHeight="1" x14ac:dyDescent="0.2">
      <c r="B703" s="257"/>
      <c r="C703" s="53"/>
      <c r="D703" s="86"/>
      <c r="E703" s="42" t="str">
        <f>IF(COUNTBLANK($V703),"",IF($U703&lt;&gt;"","Ingresar Categoria!",IFERROR(INDEX(Activos!$C$6:$C$1015,MATCH($V703,Activos!$U$6:$U$1015,0)),IFERROR(INDEX($E$5:$E702,MATCH($V703,$U$5:$U702,0)),""))))</f>
        <v/>
      </c>
      <c r="F703" s="52"/>
      <c r="G703" s="51"/>
      <c r="H703" s="44"/>
      <c r="I703" s="53"/>
      <c r="J703" s="46"/>
      <c r="K703" s="46"/>
      <c r="L703" s="54"/>
      <c r="M703" s="54"/>
      <c r="N703" s="306" t="str">
        <f>IF(COUNTBLANK($V703),"",IFERROR(INDEX(Activos!$E$6:$E$1015,MATCH($V703,Activos!$U$6:$U$1015,0)),IFERROR(INDEX($N$5:$N702,MATCH($V703,$U$5:$U702,0)),"")))</f>
        <v/>
      </c>
      <c r="O703" s="256"/>
      <c r="P703" s="250"/>
      <c r="Q703" s="55">
        <v>0</v>
      </c>
      <c r="R703" s="48" t="b">
        <f>IF(COUNTBLANK($V703),FALSE,OR(IFERROR(MATCH(INDEX(Activos!$C$6:$C$1015,MATCH($V703,Activos!$U$6:$U$1015,0)),$AH$22:$AH$25,0),FALSE),IFERROR(MATCH(INDEX($E$5:$E702,MATCH($V703,$V$5:$V702,0)),$AH$22:$AH$25,0),FALSE)))</f>
        <v>0</v>
      </c>
      <c r="S703" s="48" t="b">
        <f>OR(IFERROR(MATCH($V703,Activos!$U$6:$U$1015,0),FALSE),IFERROR(MATCH($V703,$V$5:$V702,0),FALSE))</f>
        <v>1</v>
      </c>
      <c r="T703" s="48" t="str">
        <f t="shared" si="37"/>
        <v/>
      </c>
      <c r="U703" s="48" t="str">
        <f>IF(AND(ISERROR(MATCH($V703,Activos!$U$6:$U$1015,0)),ISERROR(MATCH($V703,$U$5:$U702,0))),$V703,"")</f>
        <v/>
      </c>
      <c r="V703" s="48" t="str">
        <f t="shared" si="38"/>
        <v/>
      </c>
      <c r="W703" s="48" t="b">
        <f>IF(OR(COUNTBLANK($E703),COUNTBLANK($V703)),FALSE,IF(ISERROR(MATCH($V703,Activos!$U$6:$U$1015,0)),FALSE,IF(ISERROR(MATCH(INDEX(Activos!$C$6:$C$1015,MATCH($V703,Activos!$U$6:$U$1015,0)),$AH$22:$AH$25,0)),ISERROR(MATCH($E703,$AH$26:$AH$31,0)),ISERROR(MATCH($E703,$AH$22:$AH$25,0)))))</f>
        <v>0</v>
      </c>
      <c r="X703" s="48" t="b">
        <f>IF(OR(COUNTBLANK($E703),COUNTBLANK($V703)),FALSE,IF(ISERROR(MATCH($V703,V$5:$V702,0)),FALSE,IF(ISERROR(MATCH(INDEX($E$6:$E$1015,MATCH($V703,$V$6:$V$1015,0)),$AH$22:$AH$25,0)),ISERROR(MATCH($E703,$AH$26:$AH$31,0)),ISERROR(MATCH($E703,$AH$22:$AH$25,0)))))</f>
        <v>0</v>
      </c>
      <c r="Y703" s="48" t="b">
        <f t="shared" si="39"/>
        <v>0</v>
      </c>
    </row>
    <row r="704" spans="2:25" ht="15.95" customHeight="1" x14ac:dyDescent="0.2">
      <c r="B704" s="257"/>
      <c r="C704" s="53"/>
      <c r="D704" s="86"/>
      <c r="E704" s="42" t="str">
        <f>IF(COUNTBLANK($V704),"",IF($U704&lt;&gt;"","Ingresar Categoria!",IFERROR(INDEX(Activos!$C$6:$C$1015,MATCH($V704,Activos!$U$6:$U$1015,0)),IFERROR(INDEX($E$5:$E703,MATCH($V704,$U$5:$U703,0)),""))))</f>
        <v/>
      </c>
      <c r="F704" s="52"/>
      <c r="G704" s="51"/>
      <c r="H704" s="44"/>
      <c r="I704" s="53"/>
      <c r="J704" s="46"/>
      <c r="K704" s="46"/>
      <c r="L704" s="54"/>
      <c r="M704" s="54"/>
      <c r="N704" s="306" t="str">
        <f>IF(COUNTBLANK($V704),"",IFERROR(INDEX(Activos!$E$6:$E$1015,MATCH($V704,Activos!$U$6:$U$1015,0)),IFERROR(INDEX($N$5:$N703,MATCH($V704,$U$5:$U703,0)),"")))</f>
        <v/>
      </c>
      <c r="O704" s="256"/>
      <c r="P704" s="250"/>
      <c r="Q704" s="55">
        <v>0</v>
      </c>
      <c r="R704" s="48" t="b">
        <f>IF(COUNTBLANK($V704),FALSE,OR(IFERROR(MATCH(INDEX(Activos!$C$6:$C$1015,MATCH($V704,Activos!$U$6:$U$1015,0)),$AH$22:$AH$25,0),FALSE),IFERROR(MATCH(INDEX($E$5:$E703,MATCH($V704,$V$5:$V703,0)),$AH$22:$AH$25,0),FALSE)))</f>
        <v>0</v>
      </c>
      <c r="S704" s="48" t="b">
        <f>OR(IFERROR(MATCH($V704,Activos!$U$6:$U$1015,0),FALSE),IFERROR(MATCH($V704,$V$5:$V703,0),FALSE))</f>
        <v>1</v>
      </c>
      <c r="T704" s="48" t="str">
        <f t="shared" si="37"/>
        <v/>
      </c>
      <c r="U704" s="48" t="str">
        <f>IF(AND(ISERROR(MATCH($V704,Activos!$U$6:$U$1015,0)),ISERROR(MATCH($V704,$U$5:$U703,0))),$V704,"")</f>
        <v/>
      </c>
      <c r="V704" s="48" t="str">
        <f t="shared" si="38"/>
        <v/>
      </c>
      <c r="W704" s="48" t="b">
        <f>IF(OR(COUNTBLANK($E704),COUNTBLANK($V704)),FALSE,IF(ISERROR(MATCH($V704,Activos!$U$6:$U$1015,0)),FALSE,IF(ISERROR(MATCH(INDEX(Activos!$C$6:$C$1015,MATCH($V704,Activos!$U$6:$U$1015,0)),$AH$22:$AH$25,0)),ISERROR(MATCH($E704,$AH$26:$AH$31,0)),ISERROR(MATCH($E704,$AH$22:$AH$25,0)))))</f>
        <v>0</v>
      </c>
      <c r="X704" s="48" t="b">
        <f>IF(OR(COUNTBLANK($E704),COUNTBLANK($V704)),FALSE,IF(ISERROR(MATCH($V704,V$5:$V703,0)),FALSE,IF(ISERROR(MATCH(INDEX($E$6:$E$1015,MATCH($V704,$V$6:$V$1015,0)),$AH$22:$AH$25,0)),ISERROR(MATCH($E704,$AH$26:$AH$31,0)),ISERROR(MATCH($E704,$AH$22:$AH$25,0)))))</f>
        <v>0</v>
      </c>
      <c r="Y704" s="48" t="b">
        <f t="shared" si="39"/>
        <v>0</v>
      </c>
    </row>
    <row r="705" spans="2:25" ht="15.95" customHeight="1" x14ac:dyDescent="0.2">
      <c r="B705" s="257"/>
      <c r="C705" s="53"/>
      <c r="D705" s="86"/>
      <c r="E705" s="42" t="str">
        <f>IF(COUNTBLANK($V705),"",IF($U705&lt;&gt;"","Ingresar Categoria!",IFERROR(INDEX(Activos!$C$6:$C$1015,MATCH($V705,Activos!$U$6:$U$1015,0)),IFERROR(INDEX($E$5:$E704,MATCH($V705,$U$5:$U704,0)),""))))</f>
        <v/>
      </c>
      <c r="F705" s="52"/>
      <c r="G705" s="51"/>
      <c r="H705" s="44"/>
      <c r="I705" s="53"/>
      <c r="J705" s="46"/>
      <c r="K705" s="46"/>
      <c r="L705" s="54"/>
      <c r="M705" s="54"/>
      <c r="N705" s="306" t="str">
        <f>IF(COUNTBLANK($V705),"",IFERROR(INDEX(Activos!$E$6:$E$1015,MATCH($V705,Activos!$U$6:$U$1015,0)),IFERROR(INDEX($N$5:$N704,MATCH($V705,$U$5:$U704,0)),"")))</f>
        <v/>
      </c>
      <c r="O705" s="256"/>
      <c r="P705" s="250"/>
      <c r="Q705" s="55">
        <v>0</v>
      </c>
      <c r="R705" s="48" t="b">
        <f>IF(COUNTBLANK($V705),FALSE,OR(IFERROR(MATCH(INDEX(Activos!$C$6:$C$1015,MATCH($V705,Activos!$U$6:$U$1015,0)),$AH$22:$AH$25,0),FALSE),IFERROR(MATCH(INDEX($E$5:$E704,MATCH($V705,$V$5:$V704,0)),$AH$22:$AH$25,0),FALSE)))</f>
        <v>0</v>
      </c>
      <c r="S705" s="48" t="b">
        <f>OR(IFERROR(MATCH($V705,Activos!$U$6:$U$1015,0),FALSE),IFERROR(MATCH($V705,$V$5:$V704,0),FALSE))</f>
        <v>1</v>
      </c>
      <c r="T705" s="48" t="str">
        <f t="shared" si="37"/>
        <v/>
      </c>
      <c r="U705" s="48" t="str">
        <f>IF(AND(ISERROR(MATCH($V705,Activos!$U$6:$U$1015,0)),ISERROR(MATCH($V705,$U$5:$U704,0))),$V705,"")</f>
        <v/>
      </c>
      <c r="V705" s="48" t="str">
        <f t="shared" si="38"/>
        <v/>
      </c>
      <c r="W705" s="48" t="b">
        <f>IF(OR(COUNTBLANK($E705),COUNTBLANK($V705)),FALSE,IF(ISERROR(MATCH($V705,Activos!$U$6:$U$1015,0)),FALSE,IF(ISERROR(MATCH(INDEX(Activos!$C$6:$C$1015,MATCH($V705,Activos!$U$6:$U$1015,0)),$AH$22:$AH$25,0)),ISERROR(MATCH($E705,$AH$26:$AH$31,0)),ISERROR(MATCH($E705,$AH$22:$AH$25,0)))))</f>
        <v>0</v>
      </c>
      <c r="X705" s="48" t="b">
        <f>IF(OR(COUNTBLANK($E705),COUNTBLANK($V705)),FALSE,IF(ISERROR(MATCH($V705,V$5:$V704,0)),FALSE,IF(ISERROR(MATCH(INDEX($E$6:$E$1015,MATCH($V705,$V$6:$V$1015,0)),$AH$22:$AH$25,0)),ISERROR(MATCH($E705,$AH$26:$AH$31,0)),ISERROR(MATCH($E705,$AH$22:$AH$25,0)))))</f>
        <v>0</v>
      </c>
      <c r="Y705" s="48" t="b">
        <f t="shared" si="39"/>
        <v>0</v>
      </c>
    </row>
    <row r="706" spans="2:25" ht="15.95" customHeight="1" x14ac:dyDescent="0.2">
      <c r="B706" s="257"/>
      <c r="C706" s="53"/>
      <c r="D706" s="86"/>
      <c r="E706" s="42" t="str">
        <f>IF(COUNTBLANK($V706),"",IF($U706&lt;&gt;"","Ingresar Categoria!",IFERROR(INDEX(Activos!$C$6:$C$1015,MATCH($V706,Activos!$U$6:$U$1015,0)),IFERROR(INDEX($E$5:$E705,MATCH($V706,$U$5:$U705,0)),""))))</f>
        <v/>
      </c>
      <c r="F706" s="52"/>
      <c r="G706" s="51"/>
      <c r="H706" s="44"/>
      <c r="I706" s="53"/>
      <c r="J706" s="46"/>
      <c r="K706" s="46"/>
      <c r="L706" s="54"/>
      <c r="M706" s="54"/>
      <c r="N706" s="306" t="str">
        <f>IF(COUNTBLANK($V706),"",IFERROR(INDEX(Activos!$E$6:$E$1015,MATCH($V706,Activos!$U$6:$U$1015,0)),IFERROR(INDEX($N$5:$N705,MATCH($V706,$U$5:$U705,0)),"")))</f>
        <v/>
      </c>
      <c r="O706" s="256"/>
      <c r="P706" s="250"/>
      <c r="Q706" s="55">
        <v>0</v>
      </c>
      <c r="R706" s="48" t="b">
        <f>IF(COUNTBLANK($V706),FALSE,OR(IFERROR(MATCH(INDEX(Activos!$C$6:$C$1015,MATCH($V706,Activos!$U$6:$U$1015,0)),$AH$22:$AH$25,0),FALSE),IFERROR(MATCH(INDEX($E$5:$E705,MATCH($V706,$V$5:$V705,0)),$AH$22:$AH$25,0),FALSE)))</f>
        <v>0</v>
      </c>
      <c r="S706" s="48" t="b">
        <f>OR(IFERROR(MATCH($V706,Activos!$U$6:$U$1015,0),FALSE),IFERROR(MATCH($V706,$V$5:$V705,0),FALSE))</f>
        <v>1</v>
      </c>
      <c r="T706" s="48" t="str">
        <f t="shared" si="37"/>
        <v/>
      </c>
      <c r="U706" s="48" t="str">
        <f>IF(AND(ISERROR(MATCH($V706,Activos!$U$6:$U$1015,0)),ISERROR(MATCH($V706,$U$5:$U705,0))),$V706,"")</f>
        <v/>
      </c>
      <c r="V706" s="48" t="str">
        <f t="shared" si="38"/>
        <v/>
      </c>
      <c r="W706" s="48" t="b">
        <f>IF(OR(COUNTBLANK($E706),COUNTBLANK($V706)),FALSE,IF(ISERROR(MATCH($V706,Activos!$U$6:$U$1015,0)),FALSE,IF(ISERROR(MATCH(INDEX(Activos!$C$6:$C$1015,MATCH($V706,Activos!$U$6:$U$1015,0)),$AH$22:$AH$25,0)),ISERROR(MATCH($E706,$AH$26:$AH$31,0)),ISERROR(MATCH($E706,$AH$22:$AH$25,0)))))</f>
        <v>0</v>
      </c>
      <c r="X706" s="48" t="b">
        <f>IF(OR(COUNTBLANK($E706),COUNTBLANK($V706)),FALSE,IF(ISERROR(MATCH($V706,V$5:$V705,0)),FALSE,IF(ISERROR(MATCH(INDEX($E$6:$E$1015,MATCH($V706,$V$6:$V$1015,0)),$AH$22:$AH$25,0)),ISERROR(MATCH($E706,$AH$26:$AH$31,0)),ISERROR(MATCH($E706,$AH$22:$AH$25,0)))))</f>
        <v>0</v>
      </c>
      <c r="Y706" s="48" t="b">
        <f t="shared" si="39"/>
        <v>0</v>
      </c>
    </row>
    <row r="707" spans="2:25" ht="15.95" customHeight="1" x14ac:dyDescent="0.2">
      <c r="B707" s="257"/>
      <c r="C707" s="53"/>
      <c r="D707" s="86"/>
      <c r="E707" s="42" t="str">
        <f>IF(COUNTBLANK($V707),"",IF($U707&lt;&gt;"","Ingresar Categoria!",IFERROR(INDEX(Activos!$C$6:$C$1015,MATCH($V707,Activos!$U$6:$U$1015,0)),IFERROR(INDEX($E$5:$E706,MATCH($V707,$U$5:$U706,0)),""))))</f>
        <v/>
      </c>
      <c r="F707" s="52"/>
      <c r="G707" s="51"/>
      <c r="H707" s="44"/>
      <c r="I707" s="53"/>
      <c r="J707" s="46"/>
      <c r="K707" s="46"/>
      <c r="L707" s="54"/>
      <c r="M707" s="54"/>
      <c r="N707" s="306" t="str">
        <f>IF(COUNTBLANK($V707),"",IFERROR(INDEX(Activos!$E$6:$E$1015,MATCH($V707,Activos!$U$6:$U$1015,0)),IFERROR(INDEX($N$5:$N706,MATCH($V707,$U$5:$U706,0)),"")))</f>
        <v/>
      </c>
      <c r="O707" s="256"/>
      <c r="P707" s="250"/>
      <c r="Q707" s="55">
        <v>0</v>
      </c>
      <c r="R707" s="48" t="b">
        <f>IF(COUNTBLANK($V707),FALSE,OR(IFERROR(MATCH(INDEX(Activos!$C$6:$C$1015,MATCH($V707,Activos!$U$6:$U$1015,0)),$AH$22:$AH$25,0),FALSE),IFERROR(MATCH(INDEX($E$5:$E706,MATCH($V707,$V$5:$V706,0)),$AH$22:$AH$25,0),FALSE)))</f>
        <v>0</v>
      </c>
      <c r="S707" s="48" t="b">
        <f>OR(IFERROR(MATCH($V707,Activos!$U$6:$U$1015,0),FALSE),IFERROR(MATCH($V707,$V$5:$V706,0),FALSE))</f>
        <v>1</v>
      </c>
      <c r="T707" s="48" t="str">
        <f t="shared" si="37"/>
        <v/>
      </c>
      <c r="U707" s="48" t="str">
        <f>IF(AND(ISERROR(MATCH($V707,Activos!$U$6:$U$1015,0)),ISERROR(MATCH($V707,$U$5:$U706,0))),$V707,"")</f>
        <v/>
      </c>
      <c r="V707" s="48" t="str">
        <f t="shared" si="38"/>
        <v/>
      </c>
      <c r="W707" s="48" t="b">
        <f>IF(OR(COUNTBLANK($E707),COUNTBLANK($V707)),FALSE,IF(ISERROR(MATCH($V707,Activos!$U$6:$U$1015,0)),FALSE,IF(ISERROR(MATCH(INDEX(Activos!$C$6:$C$1015,MATCH($V707,Activos!$U$6:$U$1015,0)),$AH$22:$AH$25,0)),ISERROR(MATCH($E707,$AH$26:$AH$31,0)),ISERROR(MATCH($E707,$AH$22:$AH$25,0)))))</f>
        <v>0</v>
      </c>
      <c r="X707" s="48" t="b">
        <f>IF(OR(COUNTBLANK($E707),COUNTBLANK($V707)),FALSE,IF(ISERROR(MATCH($V707,V$5:$V706,0)),FALSE,IF(ISERROR(MATCH(INDEX($E$6:$E$1015,MATCH($V707,$V$6:$V$1015,0)),$AH$22:$AH$25,0)),ISERROR(MATCH($E707,$AH$26:$AH$31,0)),ISERROR(MATCH($E707,$AH$22:$AH$25,0)))))</f>
        <v>0</v>
      </c>
      <c r="Y707" s="48" t="b">
        <f t="shared" si="39"/>
        <v>0</v>
      </c>
    </row>
    <row r="708" spans="2:25" ht="15.95" customHeight="1" x14ac:dyDescent="0.2">
      <c r="B708" s="257"/>
      <c r="C708" s="53"/>
      <c r="D708" s="86"/>
      <c r="E708" s="42" t="str">
        <f>IF(COUNTBLANK($V708),"",IF($U708&lt;&gt;"","Ingresar Categoria!",IFERROR(INDEX(Activos!$C$6:$C$1015,MATCH($V708,Activos!$U$6:$U$1015,0)),IFERROR(INDEX($E$5:$E707,MATCH($V708,$U$5:$U707,0)),""))))</f>
        <v/>
      </c>
      <c r="F708" s="52"/>
      <c r="G708" s="51"/>
      <c r="H708" s="44"/>
      <c r="I708" s="53"/>
      <c r="J708" s="46"/>
      <c r="K708" s="46"/>
      <c r="L708" s="54"/>
      <c r="M708" s="54"/>
      <c r="N708" s="306" t="str">
        <f>IF(COUNTBLANK($V708),"",IFERROR(INDEX(Activos!$E$6:$E$1015,MATCH($V708,Activos!$U$6:$U$1015,0)),IFERROR(INDEX($N$5:$N707,MATCH($V708,$U$5:$U707,0)),"")))</f>
        <v/>
      </c>
      <c r="O708" s="256"/>
      <c r="P708" s="250"/>
      <c r="Q708" s="55">
        <v>0</v>
      </c>
      <c r="R708" s="48" t="b">
        <f>IF(COUNTBLANK($V708),FALSE,OR(IFERROR(MATCH(INDEX(Activos!$C$6:$C$1015,MATCH($V708,Activos!$U$6:$U$1015,0)),$AH$22:$AH$25,0),FALSE),IFERROR(MATCH(INDEX($E$5:$E707,MATCH($V708,$V$5:$V707,0)),$AH$22:$AH$25,0),FALSE)))</f>
        <v>0</v>
      </c>
      <c r="S708" s="48" t="b">
        <f>OR(IFERROR(MATCH($V708,Activos!$U$6:$U$1015,0),FALSE),IFERROR(MATCH($V708,$V$5:$V707,0),FALSE))</f>
        <v>1</v>
      </c>
      <c r="T708" s="48" t="str">
        <f t="shared" si="37"/>
        <v/>
      </c>
      <c r="U708" s="48" t="str">
        <f>IF(AND(ISERROR(MATCH($V708,Activos!$U$6:$U$1015,0)),ISERROR(MATCH($V708,$U$5:$U707,0))),$V708,"")</f>
        <v/>
      </c>
      <c r="V708" s="48" t="str">
        <f t="shared" si="38"/>
        <v/>
      </c>
      <c r="W708" s="48" t="b">
        <f>IF(OR(COUNTBLANK($E708),COUNTBLANK($V708)),FALSE,IF(ISERROR(MATCH($V708,Activos!$U$6:$U$1015,0)),FALSE,IF(ISERROR(MATCH(INDEX(Activos!$C$6:$C$1015,MATCH($V708,Activos!$U$6:$U$1015,0)),$AH$22:$AH$25,0)),ISERROR(MATCH($E708,$AH$26:$AH$31,0)),ISERROR(MATCH($E708,$AH$22:$AH$25,0)))))</f>
        <v>0</v>
      </c>
      <c r="X708" s="48" t="b">
        <f>IF(OR(COUNTBLANK($E708),COUNTBLANK($V708)),FALSE,IF(ISERROR(MATCH($V708,V$5:$V707,0)),FALSE,IF(ISERROR(MATCH(INDEX($E$6:$E$1015,MATCH($V708,$V$6:$V$1015,0)),$AH$22:$AH$25,0)),ISERROR(MATCH($E708,$AH$26:$AH$31,0)),ISERROR(MATCH($E708,$AH$22:$AH$25,0)))))</f>
        <v>0</v>
      </c>
      <c r="Y708" s="48" t="b">
        <f t="shared" si="39"/>
        <v>0</v>
      </c>
    </row>
    <row r="709" spans="2:25" ht="15.95" customHeight="1" x14ac:dyDescent="0.2">
      <c r="B709" s="257"/>
      <c r="C709" s="53"/>
      <c r="D709" s="86"/>
      <c r="E709" s="42" t="str">
        <f>IF(COUNTBLANK($V709),"",IF($U709&lt;&gt;"","Ingresar Categoria!",IFERROR(INDEX(Activos!$C$6:$C$1015,MATCH($V709,Activos!$U$6:$U$1015,0)),IFERROR(INDEX($E$5:$E708,MATCH($V709,$U$5:$U708,0)),""))))</f>
        <v/>
      </c>
      <c r="F709" s="52"/>
      <c r="G709" s="51"/>
      <c r="H709" s="44"/>
      <c r="I709" s="53"/>
      <c r="J709" s="46"/>
      <c r="K709" s="46"/>
      <c r="L709" s="54"/>
      <c r="M709" s="54"/>
      <c r="N709" s="306" t="str">
        <f>IF(COUNTBLANK($V709),"",IFERROR(INDEX(Activos!$E$6:$E$1015,MATCH($V709,Activos!$U$6:$U$1015,0)),IFERROR(INDEX($N$5:$N708,MATCH($V709,$U$5:$U708,0)),"")))</f>
        <v/>
      </c>
      <c r="O709" s="256"/>
      <c r="P709" s="250"/>
      <c r="Q709" s="55">
        <v>0</v>
      </c>
      <c r="R709" s="48" t="b">
        <f>IF(COUNTBLANK($V709),FALSE,OR(IFERROR(MATCH(INDEX(Activos!$C$6:$C$1015,MATCH($V709,Activos!$U$6:$U$1015,0)),$AH$22:$AH$25,0),FALSE),IFERROR(MATCH(INDEX($E$5:$E708,MATCH($V709,$V$5:$V708,0)),$AH$22:$AH$25,0),FALSE)))</f>
        <v>0</v>
      </c>
      <c r="S709" s="48" t="b">
        <f>OR(IFERROR(MATCH($V709,Activos!$U$6:$U$1015,0),FALSE),IFERROR(MATCH($V709,$V$5:$V708,0),FALSE))</f>
        <v>1</v>
      </c>
      <c r="T709" s="48" t="str">
        <f t="shared" si="37"/>
        <v/>
      </c>
      <c r="U709" s="48" t="str">
        <f>IF(AND(ISERROR(MATCH($V709,Activos!$U$6:$U$1015,0)),ISERROR(MATCH($V709,$U$5:$U708,0))),$V709,"")</f>
        <v/>
      </c>
      <c r="V709" s="48" t="str">
        <f t="shared" si="38"/>
        <v/>
      </c>
      <c r="W709" s="48" t="b">
        <f>IF(OR(COUNTBLANK($E709),COUNTBLANK($V709)),FALSE,IF(ISERROR(MATCH($V709,Activos!$U$6:$U$1015,0)),FALSE,IF(ISERROR(MATCH(INDEX(Activos!$C$6:$C$1015,MATCH($V709,Activos!$U$6:$U$1015,0)),$AH$22:$AH$25,0)),ISERROR(MATCH($E709,$AH$26:$AH$31,0)),ISERROR(MATCH($E709,$AH$22:$AH$25,0)))))</f>
        <v>0</v>
      </c>
      <c r="X709" s="48" t="b">
        <f>IF(OR(COUNTBLANK($E709),COUNTBLANK($V709)),FALSE,IF(ISERROR(MATCH($V709,V$5:$V708,0)),FALSE,IF(ISERROR(MATCH(INDEX($E$6:$E$1015,MATCH($V709,$V$6:$V$1015,0)),$AH$22:$AH$25,0)),ISERROR(MATCH($E709,$AH$26:$AH$31,0)),ISERROR(MATCH($E709,$AH$22:$AH$25,0)))))</f>
        <v>0</v>
      </c>
      <c r="Y709" s="48" t="b">
        <f t="shared" si="39"/>
        <v>0</v>
      </c>
    </row>
    <row r="710" spans="2:25" ht="15.95" customHeight="1" x14ac:dyDescent="0.2">
      <c r="B710" s="257"/>
      <c r="C710" s="53"/>
      <c r="D710" s="86"/>
      <c r="E710" s="42" t="str">
        <f>IF(COUNTBLANK($V710),"",IF($U710&lt;&gt;"","Ingresar Categoria!",IFERROR(INDEX(Activos!$C$6:$C$1015,MATCH($V710,Activos!$U$6:$U$1015,0)),IFERROR(INDEX($E$5:$E709,MATCH($V710,$U$5:$U709,0)),""))))</f>
        <v/>
      </c>
      <c r="F710" s="52"/>
      <c r="G710" s="51"/>
      <c r="H710" s="44"/>
      <c r="I710" s="53"/>
      <c r="J710" s="46"/>
      <c r="K710" s="46"/>
      <c r="L710" s="54"/>
      <c r="M710" s="54"/>
      <c r="N710" s="306" t="str">
        <f>IF(COUNTBLANK($V710),"",IFERROR(INDEX(Activos!$E$6:$E$1015,MATCH($V710,Activos!$U$6:$U$1015,0)),IFERROR(INDEX($N$5:$N709,MATCH($V710,$U$5:$U709,0)),"")))</f>
        <v/>
      </c>
      <c r="O710" s="256"/>
      <c r="P710" s="250"/>
      <c r="Q710" s="55">
        <v>0</v>
      </c>
      <c r="R710" s="48" t="b">
        <f>IF(COUNTBLANK($V710),FALSE,OR(IFERROR(MATCH(INDEX(Activos!$C$6:$C$1015,MATCH($V710,Activos!$U$6:$U$1015,0)),$AH$22:$AH$25,0),FALSE),IFERROR(MATCH(INDEX($E$5:$E709,MATCH($V710,$V$5:$V709,0)),$AH$22:$AH$25,0),FALSE)))</f>
        <v>0</v>
      </c>
      <c r="S710" s="48" t="b">
        <f>OR(IFERROR(MATCH($V710,Activos!$U$6:$U$1015,0),FALSE),IFERROR(MATCH($V710,$V$5:$V709,0),FALSE))</f>
        <v>1</v>
      </c>
      <c r="T710" s="48" t="str">
        <f t="shared" ref="T710:T773" si="40">IF(COUNTIFS($V$6:$V$1015,$V710)&gt;1,$V710,"")</f>
        <v/>
      </c>
      <c r="U710" s="48" t="str">
        <f>IF(AND(ISERROR(MATCH($V710,Activos!$U$6:$U$1015,0)),ISERROR(MATCH($V710,$U$5:$U709,0))),$V710,"")</f>
        <v/>
      </c>
      <c r="V710" s="48" t="str">
        <f t="shared" si="38"/>
        <v/>
      </c>
      <c r="W710" s="48" t="b">
        <f>IF(OR(COUNTBLANK($E710),COUNTBLANK($V710)),FALSE,IF(ISERROR(MATCH($V710,Activos!$U$6:$U$1015,0)),FALSE,IF(ISERROR(MATCH(INDEX(Activos!$C$6:$C$1015,MATCH($V710,Activos!$U$6:$U$1015,0)),$AH$22:$AH$25,0)),ISERROR(MATCH($E710,$AH$26:$AH$31,0)),ISERROR(MATCH($E710,$AH$22:$AH$25,0)))))</f>
        <v>0</v>
      </c>
      <c r="X710" s="48" t="b">
        <f>IF(OR(COUNTBLANK($E710),COUNTBLANK($V710)),FALSE,IF(ISERROR(MATCH($V710,V$5:$V709,0)),FALSE,IF(ISERROR(MATCH(INDEX($E$6:$E$1015,MATCH($V710,$V$6:$V$1015,0)),$AH$22:$AH$25,0)),ISERROR(MATCH($E710,$AH$26:$AH$31,0)),ISERROR(MATCH($E710,$AH$22:$AH$25,0)))))</f>
        <v>0</v>
      </c>
      <c r="Y710" s="48" t="b">
        <f t="shared" si="39"/>
        <v>0</v>
      </c>
    </row>
    <row r="711" spans="2:25" ht="15.95" customHeight="1" x14ac:dyDescent="0.2">
      <c r="B711" s="257"/>
      <c r="C711" s="53"/>
      <c r="D711" s="86"/>
      <c r="E711" s="42" t="str">
        <f>IF(COUNTBLANK($V711),"",IF($U711&lt;&gt;"","Ingresar Categoria!",IFERROR(INDEX(Activos!$C$6:$C$1015,MATCH($V711,Activos!$U$6:$U$1015,0)),IFERROR(INDEX($E$5:$E710,MATCH($V711,$U$5:$U710,0)),""))))</f>
        <v/>
      </c>
      <c r="F711" s="52"/>
      <c r="G711" s="51"/>
      <c r="H711" s="44"/>
      <c r="I711" s="53"/>
      <c r="J711" s="46"/>
      <c r="K711" s="46"/>
      <c r="L711" s="54"/>
      <c r="M711" s="54"/>
      <c r="N711" s="306" t="str">
        <f>IF(COUNTBLANK($V711),"",IFERROR(INDEX(Activos!$E$6:$E$1015,MATCH($V711,Activos!$U$6:$U$1015,0)),IFERROR(INDEX($N$5:$N710,MATCH($V711,$U$5:$U710,0)),"")))</f>
        <v/>
      </c>
      <c r="O711" s="256"/>
      <c r="P711" s="250"/>
      <c r="Q711" s="55">
        <v>0</v>
      </c>
      <c r="R711" s="48" t="b">
        <f>IF(COUNTBLANK($V711),FALSE,OR(IFERROR(MATCH(INDEX(Activos!$C$6:$C$1015,MATCH($V711,Activos!$U$6:$U$1015,0)),$AH$22:$AH$25,0),FALSE),IFERROR(MATCH(INDEX($E$5:$E710,MATCH($V711,$V$5:$V710,0)),$AH$22:$AH$25,0),FALSE)))</f>
        <v>0</v>
      </c>
      <c r="S711" s="48" t="b">
        <f>OR(IFERROR(MATCH($V711,Activos!$U$6:$U$1015,0),FALSE),IFERROR(MATCH($V711,$V$5:$V710,0),FALSE))</f>
        <v>1</v>
      </c>
      <c r="T711" s="48" t="str">
        <f t="shared" si="40"/>
        <v/>
      </c>
      <c r="U711" s="48" t="str">
        <f>IF(AND(ISERROR(MATCH($V711,Activos!$U$6:$U$1015,0)),ISERROR(MATCH($V711,$U$5:$U710,0))),$V711,"")</f>
        <v/>
      </c>
      <c r="V711" s="48" t="str">
        <f t="shared" ref="V711:V774" si="41">TEXT(TRIM(CLEAN($F711)),"??????")</f>
        <v/>
      </c>
      <c r="W711" s="48" t="b">
        <f>IF(OR(COUNTBLANK($E711),COUNTBLANK($V711)),FALSE,IF(ISERROR(MATCH($V711,Activos!$U$6:$U$1015,0)),FALSE,IF(ISERROR(MATCH(INDEX(Activos!$C$6:$C$1015,MATCH($V711,Activos!$U$6:$U$1015,0)),$AH$22:$AH$25,0)),ISERROR(MATCH($E711,$AH$26:$AH$31,0)),ISERROR(MATCH($E711,$AH$22:$AH$25,0)))))</f>
        <v>0</v>
      </c>
      <c r="X711" s="48" t="b">
        <f>IF(OR(COUNTBLANK($E711),COUNTBLANK($V711)),FALSE,IF(ISERROR(MATCH($V711,V$5:$V710,0)),FALSE,IF(ISERROR(MATCH(INDEX($E$6:$E$1015,MATCH($V711,$V$6:$V$1015,0)),$AH$22:$AH$25,0)),ISERROR(MATCH($E711,$AH$26:$AH$31,0)),ISERROR(MATCH($E711,$AH$22:$AH$25,0)))))</f>
        <v>0</v>
      </c>
      <c r="Y711" s="48" t="b">
        <f t="shared" ref="Y711:Y774" si="42">AND(ISTEXT($J711)+ISTEXT($K711)&gt;0,COUNTBLANK($J711:$K711)&lt;2)</f>
        <v>0</v>
      </c>
    </row>
    <row r="712" spans="2:25" ht="15.95" customHeight="1" x14ac:dyDescent="0.2">
      <c r="B712" s="257"/>
      <c r="C712" s="53"/>
      <c r="D712" s="86"/>
      <c r="E712" s="42" t="str">
        <f>IF(COUNTBLANK($V712),"",IF($U712&lt;&gt;"","Ingresar Categoria!",IFERROR(INDEX(Activos!$C$6:$C$1015,MATCH($V712,Activos!$U$6:$U$1015,0)),IFERROR(INDEX($E$5:$E711,MATCH($V712,$U$5:$U711,0)),""))))</f>
        <v/>
      </c>
      <c r="F712" s="52"/>
      <c r="G712" s="51"/>
      <c r="H712" s="44"/>
      <c r="I712" s="53"/>
      <c r="J712" s="46"/>
      <c r="K712" s="46"/>
      <c r="L712" s="54"/>
      <c r="M712" s="54"/>
      <c r="N712" s="306" t="str">
        <f>IF(COUNTBLANK($V712),"",IFERROR(INDEX(Activos!$E$6:$E$1015,MATCH($V712,Activos!$U$6:$U$1015,0)),IFERROR(INDEX($N$5:$N711,MATCH($V712,$U$5:$U711,0)),"")))</f>
        <v/>
      </c>
      <c r="O712" s="256"/>
      <c r="P712" s="250"/>
      <c r="Q712" s="55">
        <v>0</v>
      </c>
      <c r="R712" s="48" t="b">
        <f>IF(COUNTBLANK($V712),FALSE,OR(IFERROR(MATCH(INDEX(Activos!$C$6:$C$1015,MATCH($V712,Activos!$U$6:$U$1015,0)),$AH$22:$AH$25,0),FALSE),IFERROR(MATCH(INDEX($E$5:$E711,MATCH($V712,$V$5:$V711,0)),$AH$22:$AH$25,0),FALSE)))</f>
        <v>0</v>
      </c>
      <c r="S712" s="48" t="b">
        <f>OR(IFERROR(MATCH($V712,Activos!$U$6:$U$1015,0),FALSE),IFERROR(MATCH($V712,$V$5:$V711,0),FALSE))</f>
        <v>1</v>
      </c>
      <c r="T712" s="48" t="str">
        <f t="shared" si="40"/>
        <v/>
      </c>
      <c r="U712" s="48" t="str">
        <f>IF(AND(ISERROR(MATCH($V712,Activos!$U$6:$U$1015,0)),ISERROR(MATCH($V712,$U$5:$U711,0))),$V712,"")</f>
        <v/>
      </c>
      <c r="V712" s="48" t="str">
        <f t="shared" si="41"/>
        <v/>
      </c>
      <c r="W712" s="48" t="b">
        <f>IF(OR(COUNTBLANK($E712),COUNTBLANK($V712)),FALSE,IF(ISERROR(MATCH($V712,Activos!$U$6:$U$1015,0)),FALSE,IF(ISERROR(MATCH(INDEX(Activos!$C$6:$C$1015,MATCH($V712,Activos!$U$6:$U$1015,0)),$AH$22:$AH$25,0)),ISERROR(MATCH($E712,$AH$26:$AH$31,0)),ISERROR(MATCH($E712,$AH$22:$AH$25,0)))))</f>
        <v>0</v>
      </c>
      <c r="X712" s="48" t="b">
        <f>IF(OR(COUNTBLANK($E712),COUNTBLANK($V712)),FALSE,IF(ISERROR(MATCH($V712,V$5:$V711,0)),FALSE,IF(ISERROR(MATCH(INDEX($E$6:$E$1015,MATCH($V712,$V$6:$V$1015,0)),$AH$22:$AH$25,0)),ISERROR(MATCH($E712,$AH$26:$AH$31,0)),ISERROR(MATCH($E712,$AH$22:$AH$25,0)))))</f>
        <v>0</v>
      </c>
      <c r="Y712" s="48" t="b">
        <f t="shared" si="42"/>
        <v>0</v>
      </c>
    </row>
    <row r="713" spans="2:25" ht="15.95" customHeight="1" x14ac:dyDescent="0.2">
      <c r="B713" s="257"/>
      <c r="C713" s="53"/>
      <c r="D713" s="86"/>
      <c r="E713" s="42" t="str">
        <f>IF(COUNTBLANK($V713),"",IF($U713&lt;&gt;"","Ingresar Categoria!",IFERROR(INDEX(Activos!$C$6:$C$1015,MATCH($V713,Activos!$U$6:$U$1015,0)),IFERROR(INDEX($E$5:$E712,MATCH($V713,$U$5:$U712,0)),""))))</f>
        <v/>
      </c>
      <c r="F713" s="52"/>
      <c r="G713" s="51"/>
      <c r="H713" s="44"/>
      <c r="I713" s="53"/>
      <c r="J713" s="46"/>
      <c r="K713" s="46"/>
      <c r="L713" s="54"/>
      <c r="M713" s="54"/>
      <c r="N713" s="306" t="str">
        <f>IF(COUNTBLANK($V713),"",IFERROR(INDEX(Activos!$E$6:$E$1015,MATCH($V713,Activos!$U$6:$U$1015,0)),IFERROR(INDEX($N$5:$N712,MATCH($V713,$U$5:$U712,0)),"")))</f>
        <v/>
      </c>
      <c r="O713" s="256"/>
      <c r="P713" s="250"/>
      <c r="Q713" s="55">
        <v>0</v>
      </c>
      <c r="R713" s="48" t="b">
        <f>IF(COUNTBLANK($V713),FALSE,OR(IFERROR(MATCH(INDEX(Activos!$C$6:$C$1015,MATCH($V713,Activos!$U$6:$U$1015,0)),$AH$22:$AH$25,0),FALSE),IFERROR(MATCH(INDEX($E$5:$E712,MATCH($V713,$V$5:$V712,0)),$AH$22:$AH$25,0),FALSE)))</f>
        <v>0</v>
      </c>
      <c r="S713" s="48" t="b">
        <f>OR(IFERROR(MATCH($V713,Activos!$U$6:$U$1015,0),FALSE),IFERROR(MATCH($V713,$V$5:$V712,0),FALSE))</f>
        <v>1</v>
      </c>
      <c r="T713" s="48" t="str">
        <f t="shared" si="40"/>
        <v/>
      </c>
      <c r="U713" s="48" t="str">
        <f>IF(AND(ISERROR(MATCH($V713,Activos!$U$6:$U$1015,0)),ISERROR(MATCH($V713,$U$5:$U712,0))),$V713,"")</f>
        <v/>
      </c>
      <c r="V713" s="48" t="str">
        <f t="shared" si="41"/>
        <v/>
      </c>
      <c r="W713" s="48" t="b">
        <f>IF(OR(COUNTBLANK($E713),COUNTBLANK($V713)),FALSE,IF(ISERROR(MATCH($V713,Activos!$U$6:$U$1015,0)),FALSE,IF(ISERROR(MATCH(INDEX(Activos!$C$6:$C$1015,MATCH($V713,Activos!$U$6:$U$1015,0)),$AH$22:$AH$25,0)),ISERROR(MATCH($E713,$AH$26:$AH$31,0)),ISERROR(MATCH($E713,$AH$22:$AH$25,0)))))</f>
        <v>0</v>
      </c>
      <c r="X713" s="48" t="b">
        <f>IF(OR(COUNTBLANK($E713),COUNTBLANK($V713)),FALSE,IF(ISERROR(MATCH($V713,V$5:$V712,0)),FALSE,IF(ISERROR(MATCH(INDEX($E$6:$E$1015,MATCH($V713,$V$6:$V$1015,0)),$AH$22:$AH$25,0)),ISERROR(MATCH($E713,$AH$26:$AH$31,0)),ISERROR(MATCH($E713,$AH$22:$AH$25,0)))))</f>
        <v>0</v>
      </c>
      <c r="Y713" s="48" t="b">
        <f t="shared" si="42"/>
        <v>0</v>
      </c>
    </row>
    <row r="714" spans="2:25" ht="15.95" customHeight="1" x14ac:dyDescent="0.2">
      <c r="B714" s="257"/>
      <c r="C714" s="53"/>
      <c r="D714" s="86"/>
      <c r="E714" s="42" t="str">
        <f>IF(COUNTBLANK($V714),"",IF($U714&lt;&gt;"","Ingresar Categoria!",IFERROR(INDEX(Activos!$C$6:$C$1015,MATCH($V714,Activos!$U$6:$U$1015,0)),IFERROR(INDEX($E$5:$E713,MATCH($V714,$U$5:$U713,0)),""))))</f>
        <v/>
      </c>
      <c r="F714" s="52"/>
      <c r="G714" s="51"/>
      <c r="H714" s="44"/>
      <c r="I714" s="53"/>
      <c r="J714" s="46"/>
      <c r="K714" s="46"/>
      <c r="L714" s="54"/>
      <c r="M714" s="54"/>
      <c r="N714" s="306" t="str">
        <f>IF(COUNTBLANK($V714),"",IFERROR(INDEX(Activos!$E$6:$E$1015,MATCH($V714,Activos!$U$6:$U$1015,0)),IFERROR(INDEX($N$5:$N713,MATCH($V714,$U$5:$U713,0)),"")))</f>
        <v/>
      </c>
      <c r="O714" s="256"/>
      <c r="P714" s="250"/>
      <c r="Q714" s="55">
        <v>0</v>
      </c>
      <c r="R714" s="48" t="b">
        <f>IF(COUNTBLANK($V714),FALSE,OR(IFERROR(MATCH(INDEX(Activos!$C$6:$C$1015,MATCH($V714,Activos!$U$6:$U$1015,0)),$AH$22:$AH$25,0),FALSE),IFERROR(MATCH(INDEX($E$5:$E713,MATCH($V714,$V$5:$V713,0)),$AH$22:$AH$25,0),FALSE)))</f>
        <v>0</v>
      </c>
      <c r="S714" s="48" t="b">
        <f>OR(IFERROR(MATCH($V714,Activos!$U$6:$U$1015,0),FALSE),IFERROR(MATCH($V714,$V$5:$V713,0),FALSE))</f>
        <v>1</v>
      </c>
      <c r="T714" s="48" t="str">
        <f t="shared" si="40"/>
        <v/>
      </c>
      <c r="U714" s="48" t="str">
        <f>IF(AND(ISERROR(MATCH($V714,Activos!$U$6:$U$1015,0)),ISERROR(MATCH($V714,$U$5:$U713,0))),$V714,"")</f>
        <v/>
      </c>
      <c r="V714" s="48" t="str">
        <f t="shared" si="41"/>
        <v/>
      </c>
      <c r="W714" s="48" t="b">
        <f>IF(OR(COUNTBLANK($E714),COUNTBLANK($V714)),FALSE,IF(ISERROR(MATCH($V714,Activos!$U$6:$U$1015,0)),FALSE,IF(ISERROR(MATCH(INDEX(Activos!$C$6:$C$1015,MATCH($V714,Activos!$U$6:$U$1015,0)),$AH$22:$AH$25,0)),ISERROR(MATCH($E714,$AH$26:$AH$31,0)),ISERROR(MATCH($E714,$AH$22:$AH$25,0)))))</f>
        <v>0</v>
      </c>
      <c r="X714" s="48" t="b">
        <f>IF(OR(COUNTBLANK($E714),COUNTBLANK($V714)),FALSE,IF(ISERROR(MATCH($V714,V$5:$V713,0)),FALSE,IF(ISERROR(MATCH(INDEX($E$6:$E$1015,MATCH($V714,$V$6:$V$1015,0)),$AH$22:$AH$25,0)),ISERROR(MATCH($E714,$AH$26:$AH$31,0)),ISERROR(MATCH($E714,$AH$22:$AH$25,0)))))</f>
        <v>0</v>
      </c>
      <c r="Y714" s="48" t="b">
        <f t="shared" si="42"/>
        <v>0</v>
      </c>
    </row>
    <row r="715" spans="2:25" ht="15.95" customHeight="1" x14ac:dyDescent="0.2">
      <c r="B715" s="257"/>
      <c r="C715" s="53"/>
      <c r="D715" s="86"/>
      <c r="E715" s="42" t="str">
        <f>IF(COUNTBLANK($V715),"",IF($U715&lt;&gt;"","Ingresar Categoria!",IFERROR(INDEX(Activos!$C$6:$C$1015,MATCH($V715,Activos!$U$6:$U$1015,0)),IFERROR(INDEX($E$5:$E714,MATCH($V715,$U$5:$U714,0)),""))))</f>
        <v/>
      </c>
      <c r="F715" s="52"/>
      <c r="G715" s="51"/>
      <c r="H715" s="44"/>
      <c r="I715" s="53"/>
      <c r="J715" s="46"/>
      <c r="K715" s="46"/>
      <c r="L715" s="54"/>
      <c r="M715" s="54"/>
      <c r="N715" s="306" t="str">
        <f>IF(COUNTBLANK($V715),"",IFERROR(INDEX(Activos!$E$6:$E$1015,MATCH($V715,Activos!$U$6:$U$1015,0)),IFERROR(INDEX($N$5:$N714,MATCH($V715,$U$5:$U714,0)),"")))</f>
        <v/>
      </c>
      <c r="O715" s="256"/>
      <c r="P715" s="250"/>
      <c r="Q715" s="55">
        <v>0</v>
      </c>
      <c r="R715" s="48" t="b">
        <f>IF(COUNTBLANK($V715),FALSE,OR(IFERROR(MATCH(INDEX(Activos!$C$6:$C$1015,MATCH($V715,Activos!$U$6:$U$1015,0)),$AH$22:$AH$25,0),FALSE),IFERROR(MATCH(INDEX($E$5:$E714,MATCH($V715,$V$5:$V714,0)),$AH$22:$AH$25,0),FALSE)))</f>
        <v>0</v>
      </c>
      <c r="S715" s="48" t="b">
        <f>OR(IFERROR(MATCH($V715,Activos!$U$6:$U$1015,0),FALSE),IFERROR(MATCH($V715,$V$5:$V714,0),FALSE))</f>
        <v>1</v>
      </c>
      <c r="T715" s="48" t="str">
        <f t="shared" si="40"/>
        <v/>
      </c>
      <c r="U715" s="48" t="str">
        <f>IF(AND(ISERROR(MATCH($V715,Activos!$U$6:$U$1015,0)),ISERROR(MATCH($V715,$U$5:$U714,0))),$V715,"")</f>
        <v/>
      </c>
      <c r="V715" s="48" t="str">
        <f t="shared" si="41"/>
        <v/>
      </c>
      <c r="W715" s="48" t="b">
        <f>IF(OR(COUNTBLANK($E715),COUNTBLANK($V715)),FALSE,IF(ISERROR(MATCH($V715,Activos!$U$6:$U$1015,0)),FALSE,IF(ISERROR(MATCH(INDEX(Activos!$C$6:$C$1015,MATCH($V715,Activos!$U$6:$U$1015,0)),$AH$22:$AH$25,0)),ISERROR(MATCH($E715,$AH$26:$AH$31,0)),ISERROR(MATCH($E715,$AH$22:$AH$25,0)))))</f>
        <v>0</v>
      </c>
      <c r="X715" s="48" t="b">
        <f>IF(OR(COUNTBLANK($E715),COUNTBLANK($V715)),FALSE,IF(ISERROR(MATCH($V715,V$5:$V714,0)),FALSE,IF(ISERROR(MATCH(INDEX($E$6:$E$1015,MATCH($V715,$V$6:$V$1015,0)),$AH$22:$AH$25,0)),ISERROR(MATCH($E715,$AH$26:$AH$31,0)),ISERROR(MATCH($E715,$AH$22:$AH$25,0)))))</f>
        <v>0</v>
      </c>
      <c r="Y715" s="48" t="b">
        <f t="shared" si="42"/>
        <v>0</v>
      </c>
    </row>
    <row r="716" spans="2:25" ht="15.95" customHeight="1" x14ac:dyDescent="0.2">
      <c r="B716" s="257"/>
      <c r="C716" s="53"/>
      <c r="D716" s="86"/>
      <c r="E716" s="42" t="str">
        <f>IF(COUNTBLANK($V716),"",IF($U716&lt;&gt;"","Ingresar Categoria!",IFERROR(INDEX(Activos!$C$6:$C$1015,MATCH($V716,Activos!$U$6:$U$1015,0)),IFERROR(INDEX($E$5:$E715,MATCH($V716,$U$5:$U715,0)),""))))</f>
        <v/>
      </c>
      <c r="F716" s="52"/>
      <c r="G716" s="51"/>
      <c r="H716" s="44"/>
      <c r="I716" s="53"/>
      <c r="J716" s="46"/>
      <c r="K716" s="46"/>
      <c r="L716" s="54"/>
      <c r="M716" s="54"/>
      <c r="N716" s="306" t="str">
        <f>IF(COUNTBLANK($V716),"",IFERROR(INDEX(Activos!$E$6:$E$1015,MATCH($V716,Activos!$U$6:$U$1015,0)),IFERROR(INDEX($N$5:$N715,MATCH($V716,$U$5:$U715,0)),"")))</f>
        <v/>
      </c>
      <c r="O716" s="256"/>
      <c r="P716" s="250"/>
      <c r="Q716" s="55">
        <v>0</v>
      </c>
      <c r="R716" s="48" t="b">
        <f>IF(COUNTBLANK($V716),FALSE,OR(IFERROR(MATCH(INDEX(Activos!$C$6:$C$1015,MATCH($V716,Activos!$U$6:$U$1015,0)),$AH$22:$AH$25,0),FALSE),IFERROR(MATCH(INDEX($E$5:$E715,MATCH($V716,$V$5:$V715,0)),$AH$22:$AH$25,0),FALSE)))</f>
        <v>0</v>
      </c>
      <c r="S716" s="48" t="b">
        <f>OR(IFERROR(MATCH($V716,Activos!$U$6:$U$1015,0),FALSE),IFERROR(MATCH($V716,$V$5:$V715,0),FALSE))</f>
        <v>1</v>
      </c>
      <c r="T716" s="48" t="str">
        <f t="shared" si="40"/>
        <v/>
      </c>
      <c r="U716" s="48" t="str">
        <f>IF(AND(ISERROR(MATCH($V716,Activos!$U$6:$U$1015,0)),ISERROR(MATCH($V716,$U$5:$U715,0))),$V716,"")</f>
        <v/>
      </c>
      <c r="V716" s="48" t="str">
        <f t="shared" si="41"/>
        <v/>
      </c>
      <c r="W716" s="48" t="b">
        <f>IF(OR(COUNTBLANK($E716),COUNTBLANK($V716)),FALSE,IF(ISERROR(MATCH($V716,Activos!$U$6:$U$1015,0)),FALSE,IF(ISERROR(MATCH(INDEX(Activos!$C$6:$C$1015,MATCH($V716,Activos!$U$6:$U$1015,0)),$AH$22:$AH$25,0)),ISERROR(MATCH($E716,$AH$26:$AH$31,0)),ISERROR(MATCH($E716,$AH$22:$AH$25,0)))))</f>
        <v>0</v>
      </c>
      <c r="X716" s="48" t="b">
        <f>IF(OR(COUNTBLANK($E716),COUNTBLANK($V716)),FALSE,IF(ISERROR(MATCH($V716,V$5:$V715,0)),FALSE,IF(ISERROR(MATCH(INDEX($E$6:$E$1015,MATCH($V716,$V$6:$V$1015,0)),$AH$22:$AH$25,0)),ISERROR(MATCH($E716,$AH$26:$AH$31,0)),ISERROR(MATCH($E716,$AH$22:$AH$25,0)))))</f>
        <v>0</v>
      </c>
      <c r="Y716" s="48" t="b">
        <f t="shared" si="42"/>
        <v>0</v>
      </c>
    </row>
    <row r="717" spans="2:25" ht="15.95" customHeight="1" x14ac:dyDescent="0.2">
      <c r="B717" s="257"/>
      <c r="C717" s="53"/>
      <c r="D717" s="86"/>
      <c r="E717" s="42" t="str">
        <f>IF(COUNTBLANK($V717),"",IF($U717&lt;&gt;"","Ingresar Categoria!",IFERROR(INDEX(Activos!$C$6:$C$1015,MATCH($V717,Activos!$U$6:$U$1015,0)),IFERROR(INDEX($E$5:$E716,MATCH($V717,$U$5:$U716,0)),""))))</f>
        <v/>
      </c>
      <c r="F717" s="52"/>
      <c r="G717" s="51"/>
      <c r="H717" s="44"/>
      <c r="I717" s="53"/>
      <c r="J717" s="46"/>
      <c r="K717" s="46"/>
      <c r="L717" s="54"/>
      <c r="M717" s="54"/>
      <c r="N717" s="306" t="str">
        <f>IF(COUNTBLANK($V717),"",IFERROR(INDEX(Activos!$E$6:$E$1015,MATCH($V717,Activos!$U$6:$U$1015,0)),IFERROR(INDEX($N$5:$N716,MATCH($V717,$U$5:$U716,0)),"")))</f>
        <v/>
      </c>
      <c r="O717" s="256"/>
      <c r="P717" s="250"/>
      <c r="Q717" s="55">
        <v>0</v>
      </c>
      <c r="R717" s="48" t="b">
        <f>IF(COUNTBLANK($V717),FALSE,OR(IFERROR(MATCH(INDEX(Activos!$C$6:$C$1015,MATCH($V717,Activos!$U$6:$U$1015,0)),$AH$22:$AH$25,0),FALSE),IFERROR(MATCH(INDEX($E$5:$E716,MATCH($V717,$V$5:$V716,0)),$AH$22:$AH$25,0),FALSE)))</f>
        <v>0</v>
      </c>
      <c r="S717" s="48" t="b">
        <f>OR(IFERROR(MATCH($V717,Activos!$U$6:$U$1015,0),FALSE),IFERROR(MATCH($V717,$V$5:$V716,0),FALSE))</f>
        <v>1</v>
      </c>
      <c r="T717" s="48" t="str">
        <f t="shared" si="40"/>
        <v/>
      </c>
      <c r="U717" s="48" t="str">
        <f>IF(AND(ISERROR(MATCH($V717,Activos!$U$6:$U$1015,0)),ISERROR(MATCH($V717,$U$5:$U716,0))),$V717,"")</f>
        <v/>
      </c>
      <c r="V717" s="48" t="str">
        <f t="shared" si="41"/>
        <v/>
      </c>
      <c r="W717" s="48" t="b">
        <f>IF(OR(COUNTBLANK($E717),COUNTBLANK($V717)),FALSE,IF(ISERROR(MATCH($V717,Activos!$U$6:$U$1015,0)),FALSE,IF(ISERROR(MATCH(INDEX(Activos!$C$6:$C$1015,MATCH($V717,Activos!$U$6:$U$1015,0)),$AH$22:$AH$25,0)),ISERROR(MATCH($E717,$AH$26:$AH$31,0)),ISERROR(MATCH($E717,$AH$22:$AH$25,0)))))</f>
        <v>0</v>
      </c>
      <c r="X717" s="48" t="b">
        <f>IF(OR(COUNTBLANK($E717),COUNTBLANK($V717)),FALSE,IF(ISERROR(MATCH($V717,V$5:$V716,0)),FALSE,IF(ISERROR(MATCH(INDEX($E$6:$E$1015,MATCH($V717,$V$6:$V$1015,0)),$AH$22:$AH$25,0)),ISERROR(MATCH($E717,$AH$26:$AH$31,0)),ISERROR(MATCH($E717,$AH$22:$AH$25,0)))))</f>
        <v>0</v>
      </c>
      <c r="Y717" s="48" t="b">
        <f t="shared" si="42"/>
        <v>0</v>
      </c>
    </row>
    <row r="718" spans="2:25" ht="15.95" customHeight="1" x14ac:dyDescent="0.2">
      <c r="B718" s="257"/>
      <c r="C718" s="53"/>
      <c r="D718" s="86"/>
      <c r="E718" s="42" t="str">
        <f>IF(COUNTBLANK($V718),"",IF($U718&lt;&gt;"","Ingresar Categoria!",IFERROR(INDEX(Activos!$C$6:$C$1015,MATCH($V718,Activos!$U$6:$U$1015,0)),IFERROR(INDEX($E$5:$E717,MATCH($V718,$U$5:$U717,0)),""))))</f>
        <v/>
      </c>
      <c r="F718" s="52"/>
      <c r="G718" s="51"/>
      <c r="H718" s="44"/>
      <c r="I718" s="53"/>
      <c r="J718" s="46"/>
      <c r="K718" s="46"/>
      <c r="L718" s="54"/>
      <c r="M718" s="54"/>
      <c r="N718" s="306" t="str">
        <f>IF(COUNTBLANK($V718),"",IFERROR(INDEX(Activos!$E$6:$E$1015,MATCH($V718,Activos!$U$6:$U$1015,0)),IFERROR(INDEX($N$5:$N717,MATCH($V718,$U$5:$U717,0)),"")))</f>
        <v/>
      </c>
      <c r="O718" s="256"/>
      <c r="P718" s="250"/>
      <c r="Q718" s="55">
        <v>0</v>
      </c>
      <c r="R718" s="48" t="b">
        <f>IF(COUNTBLANK($V718),FALSE,OR(IFERROR(MATCH(INDEX(Activos!$C$6:$C$1015,MATCH($V718,Activos!$U$6:$U$1015,0)),$AH$22:$AH$25,0),FALSE),IFERROR(MATCH(INDEX($E$5:$E717,MATCH($V718,$V$5:$V717,0)),$AH$22:$AH$25,0),FALSE)))</f>
        <v>0</v>
      </c>
      <c r="S718" s="48" t="b">
        <f>OR(IFERROR(MATCH($V718,Activos!$U$6:$U$1015,0),FALSE),IFERROR(MATCH($V718,$V$5:$V717,0),FALSE))</f>
        <v>1</v>
      </c>
      <c r="T718" s="48" t="str">
        <f t="shared" si="40"/>
        <v/>
      </c>
      <c r="U718" s="48" t="str">
        <f>IF(AND(ISERROR(MATCH($V718,Activos!$U$6:$U$1015,0)),ISERROR(MATCH($V718,$U$5:$U717,0))),$V718,"")</f>
        <v/>
      </c>
      <c r="V718" s="48" t="str">
        <f t="shared" si="41"/>
        <v/>
      </c>
      <c r="W718" s="48" t="b">
        <f>IF(OR(COUNTBLANK($E718),COUNTBLANK($V718)),FALSE,IF(ISERROR(MATCH($V718,Activos!$U$6:$U$1015,0)),FALSE,IF(ISERROR(MATCH(INDEX(Activos!$C$6:$C$1015,MATCH($V718,Activos!$U$6:$U$1015,0)),$AH$22:$AH$25,0)),ISERROR(MATCH($E718,$AH$26:$AH$31,0)),ISERROR(MATCH($E718,$AH$22:$AH$25,0)))))</f>
        <v>0</v>
      </c>
      <c r="X718" s="48" t="b">
        <f>IF(OR(COUNTBLANK($E718),COUNTBLANK($V718)),FALSE,IF(ISERROR(MATCH($V718,V$5:$V717,0)),FALSE,IF(ISERROR(MATCH(INDEX($E$6:$E$1015,MATCH($V718,$V$6:$V$1015,0)),$AH$22:$AH$25,0)),ISERROR(MATCH($E718,$AH$26:$AH$31,0)),ISERROR(MATCH($E718,$AH$22:$AH$25,0)))))</f>
        <v>0</v>
      </c>
      <c r="Y718" s="48" t="b">
        <f t="shared" si="42"/>
        <v>0</v>
      </c>
    </row>
    <row r="719" spans="2:25" ht="15.95" customHeight="1" x14ac:dyDescent="0.2">
      <c r="B719" s="257"/>
      <c r="C719" s="53"/>
      <c r="D719" s="86"/>
      <c r="E719" s="42" t="str">
        <f>IF(COUNTBLANK($V719),"",IF($U719&lt;&gt;"","Ingresar Categoria!",IFERROR(INDEX(Activos!$C$6:$C$1015,MATCH($V719,Activos!$U$6:$U$1015,0)),IFERROR(INDEX($E$5:$E718,MATCH($V719,$U$5:$U718,0)),""))))</f>
        <v/>
      </c>
      <c r="F719" s="52"/>
      <c r="G719" s="51"/>
      <c r="H719" s="44"/>
      <c r="I719" s="53"/>
      <c r="J719" s="46"/>
      <c r="K719" s="46"/>
      <c r="L719" s="54"/>
      <c r="M719" s="54"/>
      <c r="N719" s="306" t="str">
        <f>IF(COUNTBLANK($V719),"",IFERROR(INDEX(Activos!$E$6:$E$1015,MATCH($V719,Activos!$U$6:$U$1015,0)),IFERROR(INDEX($N$5:$N718,MATCH($V719,$U$5:$U718,0)),"")))</f>
        <v/>
      </c>
      <c r="O719" s="256"/>
      <c r="P719" s="250"/>
      <c r="Q719" s="55">
        <v>0</v>
      </c>
      <c r="R719" s="48" t="b">
        <f>IF(COUNTBLANK($V719),FALSE,OR(IFERROR(MATCH(INDEX(Activos!$C$6:$C$1015,MATCH($V719,Activos!$U$6:$U$1015,0)),$AH$22:$AH$25,0),FALSE),IFERROR(MATCH(INDEX($E$5:$E718,MATCH($V719,$V$5:$V718,0)),$AH$22:$AH$25,0),FALSE)))</f>
        <v>0</v>
      </c>
      <c r="S719" s="48" t="b">
        <f>OR(IFERROR(MATCH($V719,Activos!$U$6:$U$1015,0),FALSE),IFERROR(MATCH($V719,$V$5:$V718,0),FALSE))</f>
        <v>1</v>
      </c>
      <c r="T719" s="48" t="str">
        <f t="shared" si="40"/>
        <v/>
      </c>
      <c r="U719" s="48" t="str">
        <f>IF(AND(ISERROR(MATCH($V719,Activos!$U$6:$U$1015,0)),ISERROR(MATCH($V719,$U$5:$U718,0))),$V719,"")</f>
        <v/>
      </c>
      <c r="V719" s="48" t="str">
        <f t="shared" si="41"/>
        <v/>
      </c>
      <c r="W719" s="48" t="b">
        <f>IF(OR(COUNTBLANK($E719),COUNTBLANK($V719)),FALSE,IF(ISERROR(MATCH($V719,Activos!$U$6:$U$1015,0)),FALSE,IF(ISERROR(MATCH(INDEX(Activos!$C$6:$C$1015,MATCH($V719,Activos!$U$6:$U$1015,0)),$AH$22:$AH$25,0)),ISERROR(MATCH($E719,$AH$26:$AH$31,0)),ISERROR(MATCH($E719,$AH$22:$AH$25,0)))))</f>
        <v>0</v>
      </c>
      <c r="X719" s="48" t="b">
        <f>IF(OR(COUNTBLANK($E719),COUNTBLANK($V719)),FALSE,IF(ISERROR(MATCH($V719,V$5:$V718,0)),FALSE,IF(ISERROR(MATCH(INDEX($E$6:$E$1015,MATCH($V719,$V$6:$V$1015,0)),$AH$22:$AH$25,0)),ISERROR(MATCH($E719,$AH$26:$AH$31,0)),ISERROR(MATCH($E719,$AH$22:$AH$25,0)))))</f>
        <v>0</v>
      </c>
      <c r="Y719" s="48" t="b">
        <f t="shared" si="42"/>
        <v>0</v>
      </c>
    </row>
    <row r="720" spans="2:25" ht="15.95" customHeight="1" x14ac:dyDescent="0.2">
      <c r="B720" s="257"/>
      <c r="C720" s="53"/>
      <c r="D720" s="86"/>
      <c r="E720" s="42" t="str">
        <f>IF(COUNTBLANK($V720),"",IF($U720&lt;&gt;"","Ingresar Categoria!",IFERROR(INDEX(Activos!$C$6:$C$1015,MATCH($V720,Activos!$U$6:$U$1015,0)),IFERROR(INDEX($E$5:$E719,MATCH($V720,$U$5:$U719,0)),""))))</f>
        <v/>
      </c>
      <c r="F720" s="52"/>
      <c r="G720" s="51"/>
      <c r="H720" s="44"/>
      <c r="I720" s="53"/>
      <c r="J720" s="46"/>
      <c r="K720" s="46"/>
      <c r="L720" s="54"/>
      <c r="M720" s="54"/>
      <c r="N720" s="306" t="str">
        <f>IF(COUNTBLANK($V720),"",IFERROR(INDEX(Activos!$E$6:$E$1015,MATCH($V720,Activos!$U$6:$U$1015,0)),IFERROR(INDEX($N$5:$N719,MATCH($V720,$U$5:$U719,0)),"")))</f>
        <v/>
      </c>
      <c r="O720" s="256"/>
      <c r="P720" s="250"/>
      <c r="Q720" s="55">
        <v>0</v>
      </c>
      <c r="R720" s="48" t="b">
        <f>IF(COUNTBLANK($V720),FALSE,OR(IFERROR(MATCH(INDEX(Activos!$C$6:$C$1015,MATCH($V720,Activos!$U$6:$U$1015,0)),$AH$22:$AH$25,0),FALSE),IFERROR(MATCH(INDEX($E$5:$E719,MATCH($V720,$V$5:$V719,0)),$AH$22:$AH$25,0),FALSE)))</f>
        <v>0</v>
      </c>
      <c r="S720" s="48" t="b">
        <f>OR(IFERROR(MATCH($V720,Activos!$U$6:$U$1015,0),FALSE),IFERROR(MATCH($V720,$V$5:$V719,0),FALSE))</f>
        <v>1</v>
      </c>
      <c r="T720" s="48" t="str">
        <f t="shared" si="40"/>
        <v/>
      </c>
      <c r="U720" s="48" t="str">
        <f>IF(AND(ISERROR(MATCH($V720,Activos!$U$6:$U$1015,0)),ISERROR(MATCH($V720,$U$5:$U719,0))),$V720,"")</f>
        <v/>
      </c>
      <c r="V720" s="48" t="str">
        <f t="shared" si="41"/>
        <v/>
      </c>
      <c r="W720" s="48" t="b">
        <f>IF(OR(COUNTBLANK($E720),COUNTBLANK($V720)),FALSE,IF(ISERROR(MATCH($V720,Activos!$U$6:$U$1015,0)),FALSE,IF(ISERROR(MATCH(INDEX(Activos!$C$6:$C$1015,MATCH($V720,Activos!$U$6:$U$1015,0)),$AH$22:$AH$25,0)),ISERROR(MATCH($E720,$AH$26:$AH$31,0)),ISERROR(MATCH($E720,$AH$22:$AH$25,0)))))</f>
        <v>0</v>
      </c>
      <c r="X720" s="48" t="b">
        <f>IF(OR(COUNTBLANK($E720),COUNTBLANK($V720)),FALSE,IF(ISERROR(MATCH($V720,V$5:$V719,0)),FALSE,IF(ISERROR(MATCH(INDEX($E$6:$E$1015,MATCH($V720,$V$6:$V$1015,0)),$AH$22:$AH$25,0)),ISERROR(MATCH($E720,$AH$26:$AH$31,0)),ISERROR(MATCH($E720,$AH$22:$AH$25,0)))))</f>
        <v>0</v>
      </c>
      <c r="Y720" s="48" t="b">
        <f t="shared" si="42"/>
        <v>0</v>
      </c>
    </row>
    <row r="721" spans="2:25" ht="15.95" customHeight="1" x14ac:dyDescent="0.2">
      <c r="B721" s="257"/>
      <c r="C721" s="53"/>
      <c r="D721" s="86"/>
      <c r="E721" s="42" t="str">
        <f>IF(COUNTBLANK($V721),"",IF($U721&lt;&gt;"","Ingresar Categoria!",IFERROR(INDEX(Activos!$C$6:$C$1015,MATCH($V721,Activos!$U$6:$U$1015,0)),IFERROR(INDEX($E$5:$E720,MATCH($V721,$U$5:$U720,0)),""))))</f>
        <v/>
      </c>
      <c r="F721" s="52"/>
      <c r="G721" s="51"/>
      <c r="H721" s="44"/>
      <c r="I721" s="53"/>
      <c r="J721" s="46"/>
      <c r="K721" s="46"/>
      <c r="L721" s="54"/>
      <c r="M721" s="54"/>
      <c r="N721" s="306" t="str">
        <f>IF(COUNTBLANK($V721),"",IFERROR(INDEX(Activos!$E$6:$E$1015,MATCH($V721,Activos!$U$6:$U$1015,0)),IFERROR(INDEX($N$5:$N720,MATCH($V721,$U$5:$U720,0)),"")))</f>
        <v/>
      </c>
      <c r="O721" s="256"/>
      <c r="P721" s="250"/>
      <c r="Q721" s="55">
        <v>0</v>
      </c>
      <c r="R721" s="48" t="b">
        <f>IF(COUNTBLANK($V721),FALSE,OR(IFERROR(MATCH(INDEX(Activos!$C$6:$C$1015,MATCH($V721,Activos!$U$6:$U$1015,0)),$AH$22:$AH$25,0),FALSE),IFERROR(MATCH(INDEX($E$5:$E720,MATCH($V721,$V$5:$V720,0)),$AH$22:$AH$25,0),FALSE)))</f>
        <v>0</v>
      </c>
      <c r="S721" s="48" t="b">
        <f>OR(IFERROR(MATCH($V721,Activos!$U$6:$U$1015,0),FALSE),IFERROR(MATCH($V721,$V$5:$V720,0),FALSE))</f>
        <v>1</v>
      </c>
      <c r="T721" s="48" t="str">
        <f t="shared" si="40"/>
        <v/>
      </c>
      <c r="U721" s="48" t="str">
        <f>IF(AND(ISERROR(MATCH($V721,Activos!$U$6:$U$1015,0)),ISERROR(MATCH($V721,$U$5:$U720,0))),$V721,"")</f>
        <v/>
      </c>
      <c r="V721" s="48" t="str">
        <f t="shared" si="41"/>
        <v/>
      </c>
      <c r="W721" s="48" t="b">
        <f>IF(OR(COUNTBLANK($E721),COUNTBLANK($V721)),FALSE,IF(ISERROR(MATCH($V721,Activos!$U$6:$U$1015,0)),FALSE,IF(ISERROR(MATCH(INDEX(Activos!$C$6:$C$1015,MATCH($V721,Activos!$U$6:$U$1015,0)),$AH$22:$AH$25,0)),ISERROR(MATCH($E721,$AH$26:$AH$31,0)),ISERROR(MATCH($E721,$AH$22:$AH$25,0)))))</f>
        <v>0</v>
      </c>
      <c r="X721" s="48" t="b">
        <f>IF(OR(COUNTBLANK($E721),COUNTBLANK($V721)),FALSE,IF(ISERROR(MATCH($V721,V$5:$V720,0)),FALSE,IF(ISERROR(MATCH(INDEX($E$6:$E$1015,MATCH($V721,$V$6:$V$1015,0)),$AH$22:$AH$25,0)),ISERROR(MATCH($E721,$AH$26:$AH$31,0)),ISERROR(MATCH($E721,$AH$22:$AH$25,0)))))</f>
        <v>0</v>
      </c>
      <c r="Y721" s="48" t="b">
        <f t="shared" si="42"/>
        <v>0</v>
      </c>
    </row>
    <row r="722" spans="2:25" ht="15.95" customHeight="1" x14ac:dyDescent="0.2">
      <c r="B722" s="257"/>
      <c r="C722" s="53"/>
      <c r="D722" s="86"/>
      <c r="E722" s="42" t="str">
        <f>IF(COUNTBLANK($V722),"",IF($U722&lt;&gt;"","Ingresar Categoria!",IFERROR(INDEX(Activos!$C$6:$C$1015,MATCH($V722,Activos!$U$6:$U$1015,0)),IFERROR(INDEX($E$5:$E721,MATCH($V722,$U$5:$U721,0)),""))))</f>
        <v/>
      </c>
      <c r="F722" s="52"/>
      <c r="G722" s="51"/>
      <c r="H722" s="44"/>
      <c r="I722" s="53"/>
      <c r="J722" s="46"/>
      <c r="K722" s="46"/>
      <c r="L722" s="54"/>
      <c r="M722" s="54"/>
      <c r="N722" s="306" t="str">
        <f>IF(COUNTBLANK($V722),"",IFERROR(INDEX(Activos!$E$6:$E$1015,MATCH($V722,Activos!$U$6:$U$1015,0)),IFERROR(INDEX($N$5:$N721,MATCH($V722,$U$5:$U721,0)),"")))</f>
        <v/>
      </c>
      <c r="O722" s="256"/>
      <c r="P722" s="250"/>
      <c r="Q722" s="55">
        <v>0</v>
      </c>
      <c r="R722" s="48" t="b">
        <f>IF(COUNTBLANK($V722),FALSE,OR(IFERROR(MATCH(INDEX(Activos!$C$6:$C$1015,MATCH($V722,Activos!$U$6:$U$1015,0)),$AH$22:$AH$25,0),FALSE),IFERROR(MATCH(INDEX($E$5:$E721,MATCH($V722,$V$5:$V721,0)),$AH$22:$AH$25,0),FALSE)))</f>
        <v>0</v>
      </c>
      <c r="S722" s="48" t="b">
        <f>OR(IFERROR(MATCH($V722,Activos!$U$6:$U$1015,0),FALSE),IFERROR(MATCH($V722,$V$5:$V721,0),FALSE))</f>
        <v>1</v>
      </c>
      <c r="T722" s="48" t="str">
        <f t="shared" si="40"/>
        <v/>
      </c>
      <c r="U722" s="48" t="str">
        <f>IF(AND(ISERROR(MATCH($V722,Activos!$U$6:$U$1015,0)),ISERROR(MATCH($V722,$U$5:$U721,0))),$V722,"")</f>
        <v/>
      </c>
      <c r="V722" s="48" t="str">
        <f t="shared" si="41"/>
        <v/>
      </c>
      <c r="W722" s="48" t="b">
        <f>IF(OR(COUNTBLANK($E722),COUNTBLANK($V722)),FALSE,IF(ISERROR(MATCH($V722,Activos!$U$6:$U$1015,0)),FALSE,IF(ISERROR(MATCH(INDEX(Activos!$C$6:$C$1015,MATCH($V722,Activos!$U$6:$U$1015,0)),$AH$22:$AH$25,0)),ISERROR(MATCH($E722,$AH$26:$AH$31,0)),ISERROR(MATCH($E722,$AH$22:$AH$25,0)))))</f>
        <v>0</v>
      </c>
      <c r="X722" s="48" t="b">
        <f>IF(OR(COUNTBLANK($E722),COUNTBLANK($V722)),FALSE,IF(ISERROR(MATCH($V722,V$5:$V721,0)),FALSE,IF(ISERROR(MATCH(INDEX($E$6:$E$1015,MATCH($V722,$V$6:$V$1015,0)),$AH$22:$AH$25,0)),ISERROR(MATCH($E722,$AH$26:$AH$31,0)),ISERROR(MATCH($E722,$AH$22:$AH$25,0)))))</f>
        <v>0</v>
      </c>
      <c r="Y722" s="48" t="b">
        <f t="shared" si="42"/>
        <v>0</v>
      </c>
    </row>
    <row r="723" spans="2:25" ht="15.95" customHeight="1" x14ac:dyDescent="0.2">
      <c r="B723" s="257"/>
      <c r="C723" s="53"/>
      <c r="D723" s="86"/>
      <c r="E723" s="42" t="str">
        <f>IF(COUNTBLANK($V723),"",IF($U723&lt;&gt;"","Ingresar Categoria!",IFERROR(INDEX(Activos!$C$6:$C$1015,MATCH($V723,Activos!$U$6:$U$1015,0)),IFERROR(INDEX($E$5:$E722,MATCH($V723,$U$5:$U722,0)),""))))</f>
        <v/>
      </c>
      <c r="F723" s="52"/>
      <c r="G723" s="51"/>
      <c r="H723" s="44"/>
      <c r="I723" s="53"/>
      <c r="J723" s="46"/>
      <c r="K723" s="46"/>
      <c r="L723" s="54"/>
      <c r="M723" s="54"/>
      <c r="N723" s="306" t="str">
        <f>IF(COUNTBLANK($V723),"",IFERROR(INDEX(Activos!$E$6:$E$1015,MATCH($V723,Activos!$U$6:$U$1015,0)),IFERROR(INDEX($N$5:$N722,MATCH($V723,$U$5:$U722,0)),"")))</f>
        <v/>
      </c>
      <c r="O723" s="256"/>
      <c r="P723" s="250"/>
      <c r="Q723" s="55">
        <v>0</v>
      </c>
      <c r="R723" s="48" t="b">
        <f>IF(COUNTBLANK($V723),FALSE,OR(IFERROR(MATCH(INDEX(Activos!$C$6:$C$1015,MATCH($V723,Activos!$U$6:$U$1015,0)),$AH$22:$AH$25,0),FALSE),IFERROR(MATCH(INDEX($E$5:$E722,MATCH($V723,$V$5:$V722,0)),$AH$22:$AH$25,0),FALSE)))</f>
        <v>0</v>
      </c>
      <c r="S723" s="48" t="b">
        <f>OR(IFERROR(MATCH($V723,Activos!$U$6:$U$1015,0),FALSE),IFERROR(MATCH($V723,$V$5:$V722,0),FALSE))</f>
        <v>1</v>
      </c>
      <c r="T723" s="48" t="str">
        <f t="shared" si="40"/>
        <v/>
      </c>
      <c r="U723" s="48" t="str">
        <f>IF(AND(ISERROR(MATCH($V723,Activos!$U$6:$U$1015,0)),ISERROR(MATCH($V723,$U$5:$U722,0))),$V723,"")</f>
        <v/>
      </c>
      <c r="V723" s="48" t="str">
        <f t="shared" si="41"/>
        <v/>
      </c>
      <c r="W723" s="48" t="b">
        <f>IF(OR(COUNTBLANK($E723),COUNTBLANK($V723)),FALSE,IF(ISERROR(MATCH($V723,Activos!$U$6:$U$1015,0)),FALSE,IF(ISERROR(MATCH(INDEX(Activos!$C$6:$C$1015,MATCH($V723,Activos!$U$6:$U$1015,0)),$AH$22:$AH$25,0)),ISERROR(MATCH($E723,$AH$26:$AH$31,0)),ISERROR(MATCH($E723,$AH$22:$AH$25,0)))))</f>
        <v>0</v>
      </c>
      <c r="X723" s="48" t="b">
        <f>IF(OR(COUNTBLANK($E723),COUNTBLANK($V723)),FALSE,IF(ISERROR(MATCH($V723,V$5:$V722,0)),FALSE,IF(ISERROR(MATCH(INDEX($E$6:$E$1015,MATCH($V723,$V$6:$V$1015,0)),$AH$22:$AH$25,0)),ISERROR(MATCH($E723,$AH$26:$AH$31,0)),ISERROR(MATCH($E723,$AH$22:$AH$25,0)))))</f>
        <v>0</v>
      </c>
      <c r="Y723" s="48" t="b">
        <f t="shared" si="42"/>
        <v>0</v>
      </c>
    </row>
    <row r="724" spans="2:25" ht="15.95" customHeight="1" x14ac:dyDescent="0.2">
      <c r="B724" s="257"/>
      <c r="C724" s="53"/>
      <c r="D724" s="86"/>
      <c r="E724" s="42" t="str">
        <f>IF(COUNTBLANK($V724),"",IF($U724&lt;&gt;"","Ingresar Categoria!",IFERROR(INDEX(Activos!$C$6:$C$1015,MATCH($V724,Activos!$U$6:$U$1015,0)),IFERROR(INDEX($E$5:$E723,MATCH($V724,$U$5:$U723,0)),""))))</f>
        <v/>
      </c>
      <c r="F724" s="52"/>
      <c r="G724" s="51"/>
      <c r="H724" s="44"/>
      <c r="I724" s="53"/>
      <c r="J724" s="46"/>
      <c r="K724" s="46"/>
      <c r="L724" s="54"/>
      <c r="M724" s="54"/>
      <c r="N724" s="306" t="str">
        <f>IF(COUNTBLANK($V724),"",IFERROR(INDEX(Activos!$E$6:$E$1015,MATCH($V724,Activos!$U$6:$U$1015,0)),IFERROR(INDEX($N$5:$N723,MATCH($V724,$U$5:$U723,0)),"")))</f>
        <v/>
      </c>
      <c r="O724" s="256"/>
      <c r="P724" s="250"/>
      <c r="Q724" s="55">
        <v>0</v>
      </c>
      <c r="R724" s="48" t="b">
        <f>IF(COUNTBLANK($V724),FALSE,OR(IFERROR(MATCH(INDEX(Activos!$C$6:$C$1015,MATCH($V724,Activos!$U$6:$U$1015,0)),$AH$22:$AH$25,0),FALSE),IFERROR(MATCH(INDEX($E$5:$E723,MATCH($V724,$V$5:$V723,0)),$AH$22:$AH$25,0),FALSE)))</f>
        <v>0</v>
      </c>
      <c r="S724" s="48" t="b">
        <f>OR(IFERROR(MATCH($V724,Activos!$U$6:$U$1015,0),FALSE),IFERROR(MATCH($V724,$V$5:$V723,0),FALSE))</f>
        <v>1</v>
      </c>
      <c r="T724" s="48" t="str">
        <f t="shared" si="40"/>
        <v/>
      </c>
      <c r="U724" s="48" t="str">
        <f>IF(AND(ISERROR(MATCH($V724,Activos!$U$6:$U$1015,0)),ISERROR(MATCH($V724,$U$5:$U723,0))),$V724,"")</f>
        <v/>
      </c>
      <c r="V724" s="48" t="str">
        <f t="shared" si="41"/>
        <v/>
      </c>
      <c r="W724" s="48" t="b">
        <f>IF(OR(COUNTBLANK($E724),COUNTBLANK($V724)),FALSE,IF(ISERROR(MATCH($V724,Activos!$U$6:$U$1015,0)),FALSE,IF(ISERROR(MATCH(INDEX(Activos!$C$6:$C$1015,MATCH($V724,Activos!$U$6:$U$1015,0)),$AH$22:$AH$25,0)),ISERROR(MATCH($E724,$AH$26:$AH$31,0)),ISERROR(MATCH($E724,$AH$22:$AH$25,0)))))</f>
        <v>0</v>
      </c>
      <c r="X724" s="48" t="b">
        <f>IF(OR(COUNTBLANK($E724),COUNTBLANK($V724)),FALSE,IF(ISERROR(MATCH($V724,V$5:$V723,0)),FALSE,IF(ISERROR(MATCH(INDEX($E$6:$E$1015,MATCH($V724,$V$6:$V$1015,0)),$AH$22:$AH$25,0)),ISERROR(MATCH($E724,$AH$26:$AH$31,0)),ISERROR(MATCH($E724,$AH$22:$AH$25,0)))))</f>
        <v>0</v>
      </c>
      <c r="Y724" s="48" t="b">
        <f t="shared" si="42"/>
        <v>0</v>
      </c>
    </row>
    <row r="725" spans="2:25" ht="15.95" customHeight="1" x14ac:dyDescent="0.2">
      <c r="B725" s="257"/>
      <c r="C725" s="53"/>
      <c r="D725" s="86"/>
      <c r="E725" s="42" t="str">
        <f>IF(COUNTBLANK($V725),"",IF($U725&lt;&gt;"","Ingresar Categoria!",IFERROR(INDEX(Activos!$C$6:$C$1015,MATCH($V725,Activos!$U$6:$U$1015,0)),IFERROR(INDEX($E$5:$E724,MATCH($V725,$U$5:$U724,0)),""))))</f>
        <v/>
      </c>
      <c r="F725" s="52"/>
      <c r="G725" s="51"/>
      <c r="H725" s="44"/>
      <c r="I725" s="53"/>
      <c r="J725" s="46"/>
      <c r="K725" s="46"/>
      <c r="L725" s="54"/>
      <c r="M725" s="54"/>
      <c r="N725" s="306" t="str">
        <f>IF(COUNTBLANK($V725),"",IFERROR(INDEX(Activos!$E$6:$E$1015,MATCH($V725,Activos!$U$6:$U$1015,0)),IFERROR(INDEX($N$5:$N724,MATCH($V725,$U$5:$U724,0)),"")))</f>
        <v/>
      </c>
      <c r="O725" s="256"/>
      <c r="P725" s="250"/>
      <c r="Q725" s="55">
        <v>0</v>
      </c>
      <c r="R725" s="48" t="b">
        <f>IF(COUNTBLANK($V725),FALSE,OR(IFERROR(MATCH(INDEX(Activos!$C$6:$C$1015,MATCH($V725,Activos!$U$6:$U$1015,0)),$AH$22:$AH$25,0),FALSE),IFERROR(MATCH(INDEX($E$5:$E724,MATCH($V725,$V$5:$V724,0)),$AH$22:$AH$25,0),FALSE)))</f>
        <v>0</v>
      </c>
      <c r="S725" s="48" t="b">
        <f>OR(IFERROR(MATCH($V725,Activos!$U$6:$U$1015,0),FALSE),IFERROR(MATCH($V725,$V$5:$V724,0),FALSE))</f>
        <v>1</v>
      </c>
      <c r="T725" s="48" t="str">
        <f t="shared" si="40"/>
        <v/>
      </c>
      <c r="U725" s="48" t="str">
        <f>IF(AND(ISERROR(MATCH($V725,Activos!$U$6:$U$1015,0)),ISERROR(MATCH($V725,$U$5:$U724,0))),$V725,"")</f>
        <v/>
      </c>
      <c r="V725" s="48" t="str">
        <f t="shared" si="41"/>
        <v/>
      </c>
      <c r="W725" s="48" t="b">
        <f>IF(OR(COUNTBLANK($E725),COUNTBLANK($V725)),FALSE,IF(ISERROR(MATCH($V725,Activos!$U$6:$U$1015,0)),FALSE,IF(ISERROR(MATCH(INDEX(Activos!$C$6:$C$1015,MATCH($V725,Activos!$U$6:$U$1015,0)),$AH$22:$AH$25,0)),ISERROR(MATCH($E725,$AH$26:$AH$31,0)),ISERROR(MATCH($E725,$AH$22:$AH$25,0)))))</f>
        <v>0</v>
      </c>
      <c r="X725" s="48" t="b">
        <f>IF(OR(COUNTBLANK($E725),COUNTBLANK($V725)),FALSE,IF(ISERROR(MATCH($V725,V$5:$V724,0)),FALSE,IF(ISERROR(MATCH(INDEX($E$6:$E$1015,MATCH($V725,$V$6:$V$1015,0)),$AH$22:$AH$25,0)),ISERROR(MATCH($E725,$AH$26:$AH$31,0)),ISERROR(MATCH($E725,$AH$22:$AH$25,0)))))</f>
        <v>0</v>
      </c>
      <c r="Y725" s="48" t="b">
        <f t="shared" si="42"/>
        <v>0</v>
      </c>
    </row>
    <row r="726" spans="2:25" ht="15.95" customHeight="1" x14ac:dyDescent="0.2">
      <c r="B726" s="257"/>
      <c r="C726" s="53"/>
      <c r="D726" s="86"/>
      <c r="E726" s="42" t="str">
        <f>IF(COUNTBLANK($V726),"",IF($U726&lt;&gt;"","Ingresar Categoria!",IFERROR(INDEX(Activos!$C$6:$C$1015,MATCH($V726,Activos!$U$6:$U$1015,0)),IFERROR(INDEX($E$5:$E725,MATCH($V726,$U$5:$U725,0)),""))))</f>
        <v/>
      </c>
      <c r="F726" s="52"/>
      <c r="G726" s="51"/>
      <c r="H726" s="44"/>
      <c r="I726" s="53"/>
      <c r="J726" s="46"/>
      <c r="K726" s="46"/>
      <c r="L726" s="54"/>
      <c r="M726" s="54"/>
      <c r="N726" s="306" t="str">
        <f>IF(COUNTBLANK($V726),"",IFERROR(INDEX(Activos!$E$6:$E$1015,MATCH($V726,Activos!$U$6:$U$1015,0)),IFERROR(INDEX($N$5:$N725,MATCH($V726,$U$5:$U725,0)),"")))</f>
        <v/>
      </c>
      <c r="O726" s="256"/>
      <c r="P726" s="250"/>
      <c r="Q726" s="55">
        <v>0</v>
      </c>
      <c r="R726" s="48" t="b">
        <f>IF(COUNTBLANK($V726),FALSE,OR(IFERROR(MATCH(INDEX(Activos!$C$6:$C$1015,MATCH($V726,Activos!$U$6:$U$1015,0)),$AH$22:$AH$25,0),FALSE),IFERROR(MATCH(INDEX($E$5:$E725,MATCH($V726,$V$5:$V725,0)),$AH$22:$AH$25,0),FALSE)))</f>
        <v>0</v>
      </c>
      <c r="S726" s="48" t="b">
        <f>OR(IFERROR(MATCH($V726,Activos!$U$6:$U$1015,0),FALSE),IFERROR(MATCH($V726,$V$5:$V725,0),FALSE))</f>
        <v>1</v>
      </c>
      <c r="T726" s="48" t="str">
        <f t="shared" si="40"/>
        <v/>
      </c>
      <c r="U726" s="48" t="str">
        <f>IF(AND(ISERROR(MATCH($V726,Activos!$U$6:$U$1015,0)),ISERROR(MATCH($V726,$U$5:$U725,0))),$V726,"")</f>
        <v/>
      </c>
      <c r="V726" s="48" t="str">
        <f t="shared" si="41"/>
        <v/>
      </c>
      <c r="W726" s="48" t="b">
        <f>IF(OR(COUNTBLANK($E726),COUNTBLANK($V726)),FALSE,IF(ISERROR(MATCH($V726,Activos!$U$6:$U$1015,0)),FALSE,IF(ISERROR(MATCH(INDEX(Activos!$C$6:$C$1015,MATCH($V726,Activos!$U$6:$U$1015,0)),$AH$22:$AH$25,0)),ISERROR(MATCH($E726,$AH$26:$AH$31,0)),ISERROR(MATCH($E726,$AH$22:$AH$25,0)))))</f>
        <v>0</v>
      </c>
      <c r="X726" s="48" t="b">
        <f>IF(OR(COUNTBLANK($E726),COUNTBLANK($V726)),FALSE,IF(ISERROR(MATCH($V726,V$5:$V725,0)),FALSE,IF(ISERROR(MATCH(INDEX($E$6:$E$1015,MATCH($V726,$V$6:$V$1015,0)),$AH$22:$AH$25,0)),ISERROR(MATCH($E726,$AH$26:$AH$31,0)),ISERROR(MATCH($E726,$AH$22:$AH$25,0)))))</f>
        <v>0</v>
      </c>
      <c r="Y726" s="48" t="b">
        <f t="shared" si="42"/>
        <v>0</v>
      </c>
    </row>
    <row r="727" spans="2:25" ht="15.95" customHeight="1" x14ac:dyDescent="0.2">
      <c r="B727" s="257"/>
      <c r="C727" s="53"/>
      <c r="D727" s="86"/>
      <c r="E727" s="42" t="str">
        <f>IF(COUNTBLANK($V727),"",IF($U727&lt;&gt;"","Ingresar Categoria!",IFERROR(INDEX(Activos!$C$6:$C$1015,MATCH($V727,Activos!$U$6:$U$1015,0)),IFERROR(INDEX($E$5:$E726,MATCH($V727,$U$5:$U726,0)),""))))</f>
        <v/>
      </c>
      <c r="F727" s="52"/>
      <c r="G727" s="51"/>
      <c r="H727" s="44"/>
      <c r="I727" s="53"/>
      <c r="J727" s="46"/>
      <c r="K727" s="46"/>
      <c r="L727" s="54"/>
      <c r="M727" s="54"/>
      <c r="N727" s="306" t="str">
        <f>IF(COUNTBLANK($V727),"",IFERROR(INDEX(Activos!$E$6:$E$1015,MATCH($V727,Activos!$U$6:$U$1015,0)),IFERROR(INDEX($N$5:$N726,MATCH($V727,$U$5:$U726,0)),"")))</f>
        <v/>
      </c>
      <c r="O727" s="256"/>
      <c r="P727" s="250"/>
      <c r="Q727" s="55">
        <v>0</v>
      </c>
      <c r="R727" s="48" t="b">
        <f>IF(COUNTBLANK($V727),FALSE,OR(IFERROR(MATCH(INDEX(Activos!$C$6:$C$1015,MATCH($V727,Activos!$U$6:$U$1015,0)),$AH$22:$AH$25,0),FALSE),IFERROR(MATCH(INDEX($E$5:$E726,MATCH($V727,$V$5:$V726,0)),$AH$22:$AH$25,0),FALSE)))</f>
        <v>0</v>
      </c>
      <c r="S727" s="48" t="b">
        <f>OR(IFERROR(MATCH($V727,Activos!$U$6:$U$1015,0),FALSE),IFERROR(MATCH($V727,$V$5:$V726,0),FALSE))</f>
        <v>1</v>
      </c>
      <c r="T727" s="48" t="str">
        <f t="shared" si="40"/>
        <v/>
      </c>
      <c r="U727" s="48" t="str">
        <f>IF(AND(ISERROR(MATCH($V727,Activos!$U$6:$U$1015,0)),ISERROR(MATCH($V727,$U$5:$U726,0))),$V727,"")</f>
        <v/>
      </c>
      <c r="V727" s="48" t="str">
        <f t="shared" si="41"/>
        <v/>
      </c>
      <c r="W727" s="48" t="b">
        <f>IF(OR(COUNTBLANK($E727),COUNTBLANK($V727)),FALSE,IF(ISERROR(MATCH($V727,Activos!$U$6:$U$1015,0)),FALSE,IF(ISERROR(MATCH(INDEX(Activos!$C$6:$C$1015,MATCH($V727,Activos!$U$6:$U$1015,0)),$AH$22:$AH$25,0)),ISERROR(MATCH($E727,$AH$26:$AH$31,0)),ISERROR(MATCH($E727,$AH$22:$AH$25,0)))))</f>
        <v>0</v>
      </c>
      <c r="X727" s="48" t="b">
        <f>IF(OR(COUNTBLANK($E727),COUNTBLANK($V727)),FALSE,IF(ISERROR(MATCH($V727,V$5:$V726,0)),FALSE,IF(ISERROR(MATCH(INDEX($E$6:$E$1015,MATCH($V727,$V$6:$V$1015,0)),$AH$22:$AH$25,0)),ISERROR(MATCH($E727,$AH$26:$AH$31,0)),ISERROR(MATCH($E727,$AH$22:$AH$25,0)))))</f>
        <v>0</v>
      </c>
      <c r="Y727" s="48" t="b">
        <f t="shared" si="42"/>
        <v>0</v>
      </c>
    </row>
    <row r="728" spans="2:25" ht="15.95" customHeight="1" x14ac:dyDescent="0.2">
      <c r="B728" s="257"/>
      <c r="C728" s="53"/>
      <c r="D728" s="86"/>
      <c r="E728" s="42" t="str">
        <f>IF(COUNTBLANK($V728),"",IF($U728&lt;&gt;"","Ingresar Categoria!",IFERROR(INDEX(Activos!$C$6:$C$1015,MATCH($V728,Activos!$U$6:$U$1015,0)),IFERROR(INDEX($E$5:$E727,MATCH($V728,$U$5:$U727,0)),""))))</f>
        <v/>
      </c>
      <c r="F728" s="52"/>
      <c r="G728" s="51"/>
      <c r="H728" s="44"/>
      <c r="I728" s="53"/>
      <c r="J728" s="46"/>
      <c r="K728" s="46"/>
      <c r="L728" s="54"/>
      <c r="M728" s="54"/>
      <c r="N728" s="306" t="str">
        <f>IF(COUNTBLANK($V728),"",IFERROR(INDEX(Activos!$E$6:$E$1015,MATCH($V728,Activos!$U$6:$U$1015,0)),IFERROR(INDEX($N$5:$N727,MATCH($V728,$U$5:$U727,0)),"")))</f>
        <v/>
      </c>
      <c r="O728" s="256"/>
      <c r="P728" s="250"/>
      <c r="Q728" s="55">
        <v>0</v>
      </c>
      <c r="R728" s="48" t="b">
        <f>IF(COUNTBLANK($V728),FALSE,OR(IFERROR(MATCH(INDEX(Activos!$C$6:$C$1015,MATCH($V728,Activos!$U$6:$U$1015,0)),$AH$22:$AH$25,0),FALSE),IFERROR(MATCH(INDEX($E$5:$E727,MATCH($V728,$V$5:$V727,0)),$AH$22:$AH$25,0),FALSE)))</f>
        <v>0</v>
      </c>
      <c r="S728" s="48" t="b">
        <f>OR(IFERROR(MATCH($V728,Activos!$U$6:$U$1015,0),FALSE),IFERROR(MATCH($V728,$V$5:$V727,0),FALSE))</f>
        <v>1</v>
      </c>
      <c r="T728" s="48" t="str">
        <f t="shared" si="40"/>
        <v/>
      </c>
      <c r="U728" s="48" t="str">
        <f>IF(AND(ISERROR(MATCH($V728,Activos!$U$6:$U$1015,0)),ISERROR(MATCH($V728,$U$5:$U727,0))),$V728,"")</f>
        <v/>
      </c>
      <c r="V728" s="48" t="str">
        <f t="shared" si="41"/>
        <v/>
      </c>
      <c r="W728" s="48" t="b">
        <f>IF(OR(COUNTBLANK($E728),COUNTBLANK($V728)),FALSE,IF(ISERROR(MATCH($V728,Activos!$U$6:$U$1015,0)),FALSE,IF(ISERROR(MATCH(INDEX(Activos!$C$6:$C$1015,MATCH($V728,Activos!$U$6:$U$1015,0)),$AH$22:$AH$25,0)),ISERROR(MATCH($E728,$AH$26:$AH$31,0)),ISERROR(MATCH($E728,$AH$22:$AH$25,0)))))</f>
        <v>0</v>
      </c>
      <c r="X728" s="48" t="b">
        <f>IF(OR(COUNTBLANK($E728),COUNTBLANK($V728)),FALSE,IF(ISERROR(MATCH($V728,V$5:$V727,0)),FALSE,IF(ISERROR(MATCH(INDEX($E$6:$E$1015,MATCH($V728,$V$6:$V$1015,0)),$AH$22:$AH$25,0)),ISERROR(MATCH($E728,$AH$26:$AH$31,0)),ISERROR(MATCH($E728,$AH$22:$AH$25,0)))))</f>
        <v>0</v>
      </c>
      <c r="Y728" s="48" t="b">
        <f t="shared" si="42"/>
        <v>0</v>
      </c>
    </row>
    <row r="729" spans="2:25" ht="15.95" customHeight="1" x14ac:dyDescent="0.2">
      <c r="B729" s="257"/>
      <c r="C729" s="53"/>
      <c r="D729" s="86"/>
      <c r="E729" s="42" t="str">
        <f>IF(COUNTBLANK($V729),"",IF($U729&lt;&gt;"","Ingresar Categoria!",IFERROR(INDEX(Activos!$C$6:$C$1015,MATCH($V729,Activos!$U$6:$U$1015,0)),IFERROR(INDEX($E$5:$E728,MATCH($V729,$U$5:$U728,0)),""))))</f>
        <v/>
      </c>
      <c r="F729" s="52"/>
      <c r="G729" s="51"/>
      <c r="H729" s="44"/>
      <c r="I729" s="53"/>
      <c r="J729" s="46"/>
      <c r="K729" s="46"/>
      <c r="L729" s="54"/>
      <c r="M729" s="54"/>
      <c r="N729" s="306" t="str">
        <f>IF(COUNTBLANK($V729),"",IFERROR(INDEX(Activos!$E$6:$E$1015,MATCH($V729,Activos!$U$6:$U$1015,0)),IFERROR(INDEX($N$5:$N728,MATCH($V729,$U$5:$U728,0)),"")))</f>
        <v/>
      </c>
      <c r="O729" s="256"/>
      <c r="P729" s="250"/>
      <c r="Q729" s="55">
        <v>0</v>
      </c>
      <c r="R729" s="48" t="b">
        <f>IF(COUNTBLANK($V729),FALSE,OR(IFERROR(MATCH(INDEX(Activos!$C$6:$C$1015,MATCH($V729,Activos!$U$6:$U$1015,0)),$AH$22:$AH$25,0),FALSE),IFERROR(MATCH(INDEX($E$5:$E728,MATCH($V729,$V$5:$V728,0)),$AH$22:$AH$25,0),FALSE)))</f>
        <v>0</v>
      </c>
      <c r="S729" s="48" t="b">
        <f>OR(IFERROR(MATCH($V729,Activos!$U$6:$U$1015,0),FALSE),IFERROR(MATCH($V729,$V$5:$V728,0),FALSE))</f>
        <v>1</v>
      </c>
      <c r="T729" s="48" t="str">
        <f t="shared" si="40"/>
        <v/>
      </c>
      <c r="U729" s="48" t="str">
        <f>IF(AND(ISERROR(MATCH($V729,Activos!$U$6:$U$1015,0)),ISERROR(MATCH($V729,$U$5:$U728,0))),$V729,"")</f>
        <v/>
      </c>
      <c r="V729" s="48" t="str">
        <f t="shared" si="41"/>
        <v/>
      </c>
      <c r="W729" s="48" t="b">
        <f>IF(OR(COUNTBLANK($E729),COUNTBLANK($V729)),FALSE,IF(ISERROR(MATCH($V729,Activos!$U$6:$U$1015,0)),FALSE,IF(ISERROR(MATCH(INDEX(Activos!$C$6:$C$1015,MATCH($V729,Activos!$U$6:$U$1015,0)),$AH$22:$AH$25,0)),ISERROR(MATCH($E729,$AH$26:$AH$31,0)),ISERROR(MATCH($E729,$AH$22:$AH$25,0)))))</f>
        <v>0</v>
      </c>
      <c r="X729" s="48" t="b">
        <f>IF(OR(COUNTBLANK($E729),COUNTBLANK($V729)),FALSE,IF(ISERROR(MATCH($V729,V$5:$V728,0)),FALSE,IF(ISERROR(MATCH(INDEX($E$6:$E$1015,MATCH($V729,$V$6:$V$1015,0)),$AH$22:$AH$25,0)),ISERROR(MATCH($E729,$AH$26:$AH$31,0)),ISERROR(MATCH($E729,$AH$22:$AH$25,0)))))</f>
        <v>0</v>
      </c>
      <c r="Y729" s="48" t="b">
        <f t="shared" si="42"/>
        <v>0</v>
      </c>
    </row>
    <row r="730" spans="2:25" ht="15.95" customHeight="1" x14ac:dyDescent="0.2">
      <c r="B730" s="257"/>
      <c r="C730" s="53"/>
      <c r="D730" s="86"/>
      <c r="E730" s="42" t="str">
        <f>IF(COUNTBLANK($V730),"",IF($U730&lt;&gt;"","Ingresar Categoria!",IFERROR(INDEX(Activos!$C$6:$C$1015,MATCH($V730,Activos!$U$6:$U$1015,0)),IFERROR(INDEX($E$5:$E729,MATCH($V730,$U$5:$U729,0)),""))))</f>
        <v/>
      </c>
      <c r="F730" s="52"/>
      <c r="G730" s="51"/>
      <c r="H730" s="44"/>
      <c r="I730" s="53"/>
      <c r="J730" s="46"/>
      <c r="K730" s="46"/>
      <c r="L730" s="54"/>
      <c r="M730" s="54"/>
      <c r="N730" s="306" t="str">
        <f>IF(COUNTBLANK($V730),"",IFERROR(INDEX(Activos!$E$6:$E$1015,MATCH($V730,Activos!$U$6:$U$1015,0)),IFERROR(INDEX($N$5:$N729,MATCH($V730,$U$5:$U729,0)),"")))</f>
        <v/>
      </c>
      <c r="O730" s="256"/>
      <c r="P730" s="250"/>
      <c r="Q730" s="55">
        <v>0</v>
      </c>
      <c r="R730" s="48" t="b">
        <f>IF(COUNTBLANK($V730),FALSE,OR(IFERROR(MATCH(INDEX(Activos!$C$6:$C$1015,MATCH($V730,Activos!$U$6:$U$1015,0)),$AH$22:$AH$25,0),FALSE),IFERROR(MATCH(INDEX($E$5:$E729,MATCH($V730,$V$5:$V729,0)),$AH$22:$AH$25,0),FALSE)))</f>
        <v>0</v>
      </c>
      <c r="S730" s="48" t="b">
        <f>OR(IFERROR(MATCH($V730,Activos!$U$6:$U$1015,0),FALSE),IFERROR(MATCH($V730,$V$5:$V729,0),FALSE))</f>
        <v>1</v>
      </c>
      <c r="T730" s="48" t="str">
        <f t="shared" si="40"/>
        <v/>
      </c>
      <c r="U730" s="48" t="str">
        <f>IF(AND(ISERROR(MATCH($V730,Activos!$U$6:$U$1015,0)),ISERROR(MATCH($V730,$U$5:$U729,0))),$V730,"")</f>
        <v/>
      </c>
      <c r="V730" s="48" t="str">
        <f t="shared" si="41"/>
        <v/>
      </c>
      <c r="W730" s="48" t="b">
        <f>IF(OR(COUNTBLANK($E730),COUNTBLANK($V730)),FALSE,IF(ISERROR(MATCH($V730,Activos!$U$6:$U$1015,0)),FALSE,IF(ISERROR(MATCH(INDEX(Activos!$C$6:$C$1015,MATCH($V730,Activos!$U$6:$U$1015,0)),$AH$22:$AH$25,0)),ISERROR(MATCH($E730,$AH$26:$AH$31,0)),ISERROR(MATCH($E730,$AH$22:$AH$25,0)))))</f>
        <v>0</v>
      </c>
      <c r="X730" s="48" t="b">
        <f>IF(OR(COUNTBLANK($E730),COUNTBLANK($V730)),FALSE,IF(ISERROR(MATCH($V730,V$5:$V729,0)),FALSE,IF(ISERROR(MATCH(INDEX($E$6:$E$1015,MATCH($V730,$V$6:$V$1015,0)),$AH$22:$AH$25,0)),ISERROR(MATCH($E730,$AH$26:$AH$31,0)),ISERROR(MATCH($E730,$AH$22:$AH$25,0)))))</f>
        <v>0</v>
      </c>
      <c r="Y730" s="48" t="b">
        <f t="shared" si="42"/>
        <v>0</v>
      </c>
    </row>
    <row r="731" spans="2:25" ht="15.95" customHeight="1" x14ac:dyDescent="0.2">
      <c r="B731" s="257"/>
      <c r="C731" s="53"/>
      <c r="D731" s="86"/>
      <c r="E731" s="42" t="str">
        <f>IF(COUNTBLANK($V731),"",IF($U731&lt;&gt;"","Ingresar Categoria!",IFERROR(INDEX(Activos!$C$6:$C$1015,MATCH($V731,Activos!$U$6:$U$1015,0)),IFERROR(INDEX($E$5:$E730,MATCH($V731,$U$5:$U730,0)),""))))</f>
        <v/>
      </c>
      <c r="F731" s="52"/>
      <c r="G731" s="51"/>
      <c r="H731" s="44"/>
      <c r="I731" s="53"/>
      <c r="J731" s="46"/>
      <c r="K731" s="46"/>
      <c r="L731" s="54"/>
      <c r="M731" s="54"/>
      <c r="N731" s="306" t="str">
        <f>IF(COUNTBLANK($V731),"",IFERROR(INDEX(Activos!$E$6:$E$1015,MATCH($V731,Activos!$U$6:$U$1015,0)),IFERROR(INDEX($N$5:$N730,MATCH($V731,$U$5:$U730,0)),"")))</f>
        <v/>
      </c>
      <c r="O731" s="256"/>
      <c r="P731" s="250"/>
      <c r="Q731" s="55">
        <v>0</v>
      </c>
      <c r="R731" s="48" t="b">
        <f>IF(COUNTBLANK($V731),FALSE,OR(IFERROR(MATCH(INDEX(Activos!$C$6:$C$1015,MATCH($V731,Activos!$U$6:$U$1015,0)),$AH$22:$AH$25,0),FALSE),IFERROR(MATCH(INDEX($E$5:$E730,MATCH($V731,$V$5:$V730,0)),$AH$22:$AH$25,0),FALSE)))</f>
        <v>0</v>
      </c>
      <c r="S731" s="48" t="b">
        <f>OR(IFERROR(MATCH($V731,Activos!$U$6:$U$1015,0),FALSE),IFERROR(MATCH($V731,$V$5:$V730,0),FALSE))</f>
        <v>1</v>
      </c>
      <c r="T731" s="48" t="str">
        <f t="shared" si="40"/>
        <v/>
      </c>
      <c r="U731" s="48" t="str">
        <f>IF(AND(ISERROR(MATCH($V731,Activos!$U$6:$U$1015,0)),ISERROR(MATCH($V731,$U$5:$U730,0))),$V731,"")</f>
        <v/>
      </c>
      <c r="V731" s="48" t="str">
        <f t="shared" si="41"/>
        <v/>
      </c>
      <c r="W731" s="48" t="b">
        <f>IF(OR(COUNTBLANK($E731),COUNTBLANK($V731)),FALSE,IF(ISERROR(MATCH($V731,Activos!$U$6:$U$1015,0)),FALSE,IF(ISERROR(MATCH(INDEX(Activos!$C$6:$C$1015,MATCH($V731,Activos!$U$6:$U$1015,0)),$AH$22:$AH$25,0)),ISERROR(MATCH($E731,$AH$26:$AH$31,0)),ISERROR(MATCH($E731,$AH$22:$AH$25,0)))))</f>
        <v>0</v>
      </c>
      <c r="X731" s="48" t="b">
        <f>IF(OR(COUNTBLANK($E731),COUNTBLANK($V731)),FALSE,IF(ISERROR(MATCH($V731,V$5:$V730,0)),FALSE,IF(ISERROR(MATCH(INDEX($E$6:$E$1015,MATCH($V731,$V$6:$V$1015,0)),$AH$22:$AH$25,0)),ISERROR(MATCH($E731,$AH$26:$AH$31,0)),ISERROR(MATCH($E731,$AH$22:$AH$25,0)))))</f>
        <v>0</v>
      </c>
      <c r="Y731" s="48" t="b">
        <f t="shared" si="42"/>
        <v>0</v>
      </c>
    </row>
    <row r="732" spans="2:25" ht="15.95" customHeight="1" x14ac:dyDescent="0.2">
      <c r="B732" s="257"/>
      <c r="C732" s="53"/>
      <c r="D732" s="86"/>
      <c r="E732" s="42" t="str">
        <f>IF(COUNTBLANK($V732),"",IF($U732&lt;&gt;"","Ingresar Categoria!",IFERROR(INDEX(Activos!$C$6:$C$1015,MATCH($V732,Activos!$U$6:$U$1015,0)),IFERROR(INDEX($E$5:$E731,MATCH($V732,$U$5:$U731,0)),""))))</f>
        <v/>
      </c>
      <c r="F732" s="52"/>
      <c r="G732" s="51"/>
      <c r="H732" s="44"/>
      <c r="I732" s="53"/>
      <c r="J732" s="46"/>
      <c r="K732" s="46"/>
      <c r="L732" s="54"/>
      <c r="M732" s="54"/>
      <c r="N732" s="306" t="str">
        <f>IF(COUNTBLANK($V732),"",IFERROR(INDEX(Activos!$E$6:$E$1015,MATCH($V732,Activos!$U$6:$U$1015,0)),IFERROR(INDEX($N$5:$N731,MATCH($V732,$U$5:$U731,0)),"")))</f>
        <v/>
      </c>
      <c r="O732" s="256"/>
      <c r="P732" s="250"/>
      <c r="Q732" s="55">
        <v>0</v>
      </c>
      <c r="R732" s="48" t="b">
        <f>IF(COUNTBLANK($V732),FALSE,OR(IFERROR(MATCH(INDEX(Activos!$C$6:$C$1015,MATCH($V732,Activos!$U$6:$U$1015,0)),$AH$22:$AH$25,0),FALSE),IFERROR(MATCH(INDEX($E$5:$E731,MATCH($V732,$V$5:$V731,0)),$AH$22:$AH$25,0),FALSE)))</f>
        <v>0</v>
      </c>
      <c r="S732" s="48" t="b">
        <f>OR(IFERROR(MATCH($V732,Activos!$U$6:$U$1015,0),FALSE),IFERROR(MATCH($V732,$V$5:$V731,0),FALSE))</f>
        <v>1</v>
      </c>
      <c r="T732" s="48" t="str">
        <f t="shared" si="40"/>
        <v/>
      </c>
      <c r="U732" s="48" t="str">
        <f>IF(AND(ISERROR(MATCH($V732,Activos!$U$6:$U$1015,0)),ISERROR(MATCH($V732,$U$5:$U731,0))),$V732,"")</f>
        <v/>
      </c>
      <c r="V732" s="48" t="str">
        <f t="shared" si="41"/>
        <v/>
      </c>
      <c r="W732" s="48" t="b">
        <f>IF(OR(COUNTBLANK($E732),COUNTBLANK($V732)),FALSE,IF(ISERROR(MATCH($V732,Activos!$U$6:$U$1015,0)),FALSE,IF(ISERROR(MATCH(INDEX(Activos!$C$6:$C$1015,MATCH($V732,Activos!$U$6:$U$1015,0)),$AH$22:$AH$25,0)),ISERROR(MATCH($E732,$AH$26:$AH$31,0)),ISERROR(MATCH($E732,$AH$22:$AH$25,0)))))</f>
        <v>0</v>
      </c>
      <c r="X732" s="48" t="b">
        <f>IF(OR(COUNTBLANK($E732),COUNTBLANK($V732)),FALSE,IF(ISERROR(MATCH($V732,V$5:$V731,0)),FALSE,IF(ISERROR(MATCH(INDEX($E$6:$E$1015,MATCH($V732,$V$6:$V$1015,0)),$AH$22:$AH$25,0)),ISERROR(MATCH($E732,$AH$26:$AH$31,0)),ISERROR(MATCH($E732,$AH$22:$AH$25,0)))))</f>
        <v>0</v>
      </c>
      <c r="Y732" s="48" t="b">
        <f t="shared" si="42"/>
        <v>0</v>
      </c>
    </row>
    <row r="733" spans="2:25" ht="15.95" customHeight="1" x14ac:dyDescent="0.2">
      <c r="B733" s="257"/>
      <c r="C733" s="53"/>
      <c r="D733" s="86"/>
      <c r="E733" s="42" t="str">
        <f>IF(COUNTBLANK($V733),"",IF($U733&lt;&gt;"","Ingresar Categoria!",IFERROR(INDEX(Activos!$C$6:$C$1015,MATCH($V733,Activos!$U$6:$U$1015,0)),IFERROR(INDEX($E$5:$E732,MATCH($V733,$U$5:$U732,0)),""))))</f>
        <v/>
      </c>
      <c r="F733" s="52"/>
      <c r="G733" s="51"/>
      <c r="H733" s="44"/>
      <c r="I733" s="53"/>
      <c r="J733" s="46"/>
      <c r="K733" s="46"/>
      <c r="L733" s="54"/>
      <c r="M733" s="54"/>
      <c r="N733" s="306" t="str">
        <f>IF(COUNTBLANK($V733),"",IFERROR(INDEX(Activos!$E$6:$E$1015,MATCH($V733,Activos!$U$6:$U$1015,0)),IFERROR(INDEX($N$5:$N732,MATCH($V733,$U$5:$U732,0)),"")))</f>
        <v/>
      </c>
      <c r="O733" s="256"/>
      <c r="P733" s="250"/>
      <c r="Q733" s="55">
        <v>0</v>
      </c>
      <c r="R733" s="48" t="b">
        <f>IF(COUNTBLANK($V733),FALSE,OR(IFERROR(MATCH(INDEX(Activos!$C$6:$C$1015,MATCH($V733,Activos!$U$6:$U$1015,0)),$AH$22:$AH$25,0),FALSE),IFERROR(MATCH(INDEX($E$5:$E732,MATCH($V733,$V$5:$V732,0)),$AH$22:$AH$25,0),FALSE)))</f>
        <v>0</v>
      </c>
      <c r="S733" s="48" t="b">
        <f>OR(IFERROR(MATCH($V733,Activos!$U$6:$U$1015,0),FALSE),IFERROR(MATCH($V733,$V$5:$V732,0),FALSE))</f>
        <v>1</v>
      </c>
      <c r="T733" s="48" t="str">
        <f t="shared" si="40"/>
        <v/>
      </c>
      <c r="U733" s="48" t="str">
        <f>IF(AND(ISERROR(MATCH($V733,Activos!$U$6:$U$1015,0)),ISERROR(MATCH($V733,$U$5:$U732,0))),$V733,"")</f>
        <v/>
      </c>
      <c r="V733" s="48" t="str">
        <f t="shared" si="41"/>
        <v/>
      </c>
      <c r="W733" s="48" t="b">
        <f>IF(OR(COUNTBLANK($E733),COUNTBLANK($V733)),FALSE,IF(ISERROR(MATCH($V733,Activos!$U$6:$U$1015,0)),FALSE,IF(ISERROR(MATCH(INDEX(Activos!$C$6:$C$1015,MATCH($V733,Activos!$U$6:$U$1015,0)),$AH$22:$AH$25,0)),ISERROR(MATCH($E733,$AH$26:$AH$31,0)),ISERROR(MATCH($E733,$AH$22:$AH$25,0)))))</f>
        <v>0</v>
      </c>
      <c r="X733" s="48" t="b">
        <f>IF(OR(COUNTBLANK($E733),COUNTBLANK($V733)),FALSE,IF(ISERROR(MATCH($V733,V$5:$V732,0)),FALSE,IF(ISERROR(MATCH(INDEX($E$6:$E$1015,MATCH($V733,$V$6:$V$1015,0)),$AH$22:$AH$25,0)),ISERROR(MATCH($E733,$AH$26:$AH$31,0)),ISERROR(MATCH($E733,$AH$22:$AH$25,0)))))</f>
        <v>0</v>
      </c>
      <c r="Y733" s="48" t="b">
        <f t="shared" si="42"/>
        <v>0</v>
      </c>
    </row>
    <row r="734" spans="2:25" ht="15.95" customHeight="1" x14ac:dyDescent="0.2">
      <c r="B734" s="257"/>
      <c r="C734" s="53"/>
      <c r="D734" s="86"/>
      <c r="E734" s="42" t="str">
        <f>IF(COUNTBLANK($V734),"",IF($U734&lt;&gt;"","Ingresar Categoria!",IFERROR(INDEX(Activos!$C$6:$C$1015,MATCH($V734,Activos!$U$6:$U$1015,0)),IFERROR(INDEX($E$5:$E733,MATCH($V734,$U$5:$U733,0)),""))))</f>
        <v/>
      </c>
      <c r="F734" s="52"/>
      <c r="G734" s="51"/>
      <c r="H734" s="44"/>
      <c r="I734" s="53"/>
      <c r="J734" s="46"/>
      <c r="K734" s="46"/>
      <c r="L734" s="54"/>
      <c r="M734" s="54"/>
      <c r="N734" s="306" t="str">
        <f>IF(COUNTBLANK($V734),"",IFERROR(INDEX(Activos!$E$6:$E$1015,MATCH($V734,Activos!$U$6:$U$1015,0)),IFERROR(INDEX($N$5:$N733,MATCH($V734,$U$5:$U733,0)),"")))</f>
        <v/>
      </c>
      <c r="O734" s="256"/>
      <c r="P734" s="250"/>
      <c r="Q734" s="55">
        <v>0</v>
      </c>
      <c r="R734" s="48" t="b">
        <f>IF(COUNTBLANK($V734),FALSE,OR(IFERROR(MATCH(INDEX(Activos!$C$6:$C$1015,MATCH($V734,Activos!$U$6:$U$1015,0)),$AH$22:$AH$25,0),FALSE),IFERROR(MATCH(INDEX($E$5:$E733,MATCH($V734,$V$5:$V733,0)),$AH$22:$AH$25,0),FALSE)))</f>
        <v>0</v>
      </c>
      <c r="S734" s="48" t="b">
        <f>OR(IFERROR(MATCH($V734,Activos!$U$6:$U$1015,0),FALSE),IFERROR(MATCH($V734,$V$5:$V733,0),FALSE))</f>
        <v>1</v>
      </c>
      <c r="T734" s="48" t="str">
        <f t="shared" si="40"/>
        <v/>
      </c>
      <c r="U734" s="48" t="str">
        <f>IF(AND(ISERROR(MATCH($V734,Activos!$U$6:$U$1015,0)),ISERROR(MATCH($V734,$U$5:$U733,0))),$V734,"")</f>
        <v/>
      </c>
      <c r="V734" s="48" t="str">
        <f t="shared" si="41"/>
        <v/>
      </c>
      <c r="W734" s="48" t="b">
        <f>IF(OR(COUNTBLANK($E734),COUNTBLANK($V734)),FALSE,IF(ISERROR(MATCH($V734,Activos!$U$6:$U$1015,0)),FALSE,IF(ISERROR(MATCH(INDEX(Activos!$C$6:$C$1015,MATCH($V734,Activos!$U$6:$U$1015,0)),$AH$22:$AH$25,0)),ISERROR(MATCH($E734,$AH$26:$AH$31,0)),ISERROR(MATCH($E734,$AH$22:$AH$25,0)))))</f>
        <v>0</v>
      </c>
      <c r="X734" s="48" t="b">
        <f>IF(OR(COUNTBLANK($E734),COUNTBLANK($V734)),FALSE,IF(ISERROR(MATCH($V734,V$5:$V733,0)),FALSE,IF(ISERROR(MATCH(INDEX($E$6:$E$1015,MATCH($V734,$V$6:$V$1015,0)),$AH$22:$AH$25,0)),ISERROR(MATCH($E734,$AH$26:$AH$31,0)),ISERROR(MATCH($E734,$AH$22:$AH$25,0)))))</f>
        <v>0</v>
      </c>
      <c r="Y734" s="48" t="b">
        <f t="shared" si="42"/>
        <v>0</v>
      </c>
    </row>
    <row r="735" spans="2:25" ht="15.95" customHeight="1" x14ac:dyDescent="0.2">
      <c r="B735" s="257"/>
      <c r="C735" s="53"/>
      <c r="D735" s="86"/>
      <c r="E735" s="42" t="str">
        <f>IF(COUNTBLANK($V735),"",IF($U735&lt;&gt;"","Ingresar Categoria!",IFERROR(INDEX(Activos!$C$6:$C$1015,MATCH($V735,Activos!$U$6:$U$1015,0)),IFERROR(INDEX($E$5:$E734,MATCH($V735,$U$5:$U734,0)),""))))</f>
        <v/>
      </c>
      <c r="F735" s="52"/>
      <c r="G735" s="51"/>
      <c r="H735" s="44"/>
      <c r="I735" s="53"/>
      <c r="J735" s="46"/>
      <c r="K735" s="46"/>
      <c r="L735" s="54"/>
      <c r="M735" s="54"/>
      <c r="N735" s="306" t="str">
        <f>IF(COUNTBLANK($V735),"",IFERROR(INDEX(Activos!$E$6:$E$1015,MATCH($V735,Activos!$U$6:$U$1015,0)),IFERROR(INDEX($N$5:$N734,MATCH($V735,$U$5:$U734,0)),"")))</f>
        <v/>
      </c>
      <c r="O735" s="256"/>
      <c r="P735" s="250"/>
      <c r="Q735" s="55">
        <v>0</v>
      </c>
      <c r="R735" s="48" t="b">
        <f>IF(COUNTBLANK($V735),FALSE,OR(IFERROR(MATCH(INDEX(Activos!$C$6:$C$1015,MATCH($V735,Activos!$U$6:$U$1015,0)),$AH$22:$AH$25,0),FALSE),IFERROR(MATCH(INDEX($E$5:$E734,MATCH($V735,$V$5:$V734,0)),$AH$22:$AH$25,0),FALSE)))</f>
        <v>0</v>
      </c>
      <c r="S735" s="48" t="b">
        <f>OR(IFERROR(MATCH($V735,Activos!$U$6:$U$1015,0),FALSE),IFERROR(MATCH($V735,$V$5:$V734,0),FALSE))</f>
        <v>1</v>
      </c>
      <c r="T735" s="48" t="str">
        <f t="shared" si="40"/>
        <v/>
      </c>
      <c r="U735" s="48" t="str">
        <f>IF(AND(ISERROR(MATCH($V735,Activos!$U$6:$U$1015,0)),ISERROR(MATCH($V735,$U$5:$U734,0))),$V735,"")</f>
        <v/>
      </c>
      <c r="V735" s="48" t="str">
        <f t="shared" si="41"/>
        <v/>
      </c>
      <c r="W735" s="48" t="b">
        <f>IF(OR(COUNTBLANK($E735),COUNTBLANK($V735)),FALSE,IF(ISERROR(MATCH($V735,Activos!$U$6:$U$1015,0)),FALSE,IF(ISERROR(MATCH(INDEX(Activos!$C$6:$C$1015,MATCH($V735,Activos!$U$6:$U$1015,0)),$AH$22:$AH$25,0)),ISERROR(MATCH($E735,$AH$26:$AH$31,0)),ISERROR(MATCH($E735,$AH$22:$AH$25,0)))))</f>
        <v>0</v>
      </c>
      <c r="X735" s="48" t="b">
        <f>IF(OR(COUNTBLANK($E735),COUNTBLANK($V735)),FALSE,IF(ISERROR(MATCH($V735,V$5:$V734,0)),FALSE,IF(ISERROR(MATCH(INDEX($E$6:$E$1015,MATCH($V735,$V$6:$V$1015,0)),$AH$22:$AH$25,0)),ISERROR(MATCH($E735,$AH$26:$AH$31,0)),ISERROR(MATCH($E735,$AH$22:$AH$25,0)))))</f>
        <v>0</v>
      </c>
      <c r="Y735" s="48" t="b">
        <f t="shared" si="42"/>
        <v>0</v>
      </c>
    </row>
    <row r="736" spans="2:25" ht="15.95" customHeight="1" x14ac:dyDescent="0.2">
      <c r="B736" s="257"/>
      <c r="C736" s="53"/>
      <c r="D736" s="86"/>
      <c r="E736" s="42" t="str">
        <f>IF(COUNTBLANK($V736),"",IF($U736&lt;&gt;"","Ingresar Categoria!",IFERROR(INDEX(Activos!$C$6:$C$1015,MATCH($V736,Activos!$U$6:$U$1015,0)),IFERROR(INDEX($E$5:$E735,MATCH($V736,$U$5:$U735,0)),""))))</f>
        <v/>
      </c>
      <c r="F736" s="52"/>
      <c r="G736" s="51"/>
      <c r="H736" s="44"/>
      <c r="I736" s="53"/>
      <c r="J736" s="46"/>
      <c r="K736" s="46"/>
      <c r="L736" s="54"/>
      <c r="M736" s="54"/>
      <c r="N736" s="306" t="str">
        <f>IF(COUNTBLANK($V736),"",IFERROR(INDEX(Activos!$E$6:$E$1015,MATCH($V736,Activos!$U$6:$U$1015,0)),IFERROR(INDEX($N$5:$N735,MATCH($V736,$U$5:$U735,0)),"")))</f>
        <v/>
      </c>
      <c r="O736" s="256"/>
      <c r="P736" s="250"/>
      <c r="Q736" s="55">
        <v>0</v>
      </c>
      <c r="R736" s="48" t="b">
        <f>IF(COUNTBLANK($V736),FALSE,OR(IFERROR(MATCH(INDEX(Activos!$C$6:$C$1015,MATCH($V736,Activos!$U$6:$U$1015,0)),$AH$22:$AH$25,0),FALSE),IFERROR(MATCH(INDEX($E$5:$E735,MATCH($V736,$V$5:$V735,0)),$AH$22:$AH$25,0),FALSE)))</f>
        <v>0</v>
      </c>
      <c r="S736" s="48" t="b">
        <f>OR(IFERROR(MATCH($V736,Activos!$U$6:$U$1015,0),FALSE),IFERROR(MATCH($V736,$V$5:$V735,0),FALSE))</f>
        <v>1</v>
      </c>
      <c r="T736" s="48" t="str">
        <f t="shared" si="40"/>
        <v/>
      </c>
      <c r="U736" s="48" t="str">
        <f>IF(AND(ISERROR(MATCH($V736,Activos!$U$6:$U$1015,0)),ISERROR(MATCH($V736,$U$5:$U735,0))),$V736,"")</f>
        <v/>
      </c>
      <c r="V736" s="48" t="str">
        <f t="shared" si="41"/>
        <v/>
      </c>
      <c r="W736" s="48" t="b">
        <f>IF(OR(COUNTBLANK($E736),COUNTBLANK($V736)),FALSE,IF(ISERROR(MATCH($V736,Activos!$U$6:$U$1015,0)),FALSE,IF(ISERROR(MATCH(INDEX(Activos!$C$6:$C$1015,MATCH($V736,Activos!$U$6:$U$1015,0)),$AH$22:$AH$25,0)),ISERROR(MATCH($E736,$AH$26:$AH$31,0)),ISERROR(MATCH($E736,$AH$22:$AH$25,0)))))</f>
        <v>0</v>
      </c>
      <c r="X736" s="48" t="b">
        <f>IF(OR(COUNTBLANK($E736),COUNTBLANK($V736)),FALSE,IF(ISERROR(MATCH($V736,V$5:$V735,0)),FALSE,IF(ISERROR(MATCH(INDEX($E$6:$E$1015,MATCH($V736,$V$6:$V$1015,0)),$AH$22:$AH$25,0)),ISERROR(MATCH($E736,$AH$26:$AH$31,0)),ISERROR(MATCH($E736,$AH$22:$AH$25,0)))))</f>
        <v>0</v>
      </c>
      <c r="Y736" s="48" t="b">
        <f t="shared" si="42"/>
        <v>0</v>
      </c>
    </row>
    <row r="737" spans="2:25" ht="15.95" customHeight="1" x14ac:dyDescent="0.2">
      <c r="B737" s="257"/>
      <c r="C737" s="53"/>
      <c r="D737" s="86"/>
      <c r="E737" s="42" t="str">
        <f>IF(COUNTBLANK($V737),"",IF($U737&lt;&gt;"","Ingresar Categoria!",IFERROR(INDEX(Activos!$C$6:$C$1015,MATCH($V737,Activos!$U$6:$U$1015,0)),IFERROR(INDEX($E$5:$E736,MATCH($V737,$U$5:$U736,0)),""))))</f>
        <v/>
      </c>
      <c r="F737" s="52"/>
      <c r="G737" s="51"/>
      <c r="H737" s="44"/>
      <c r="I737" s="53"/>
      <c r="J737" s="46"/>
      <c r="K737" s="46"/>
      <c r="L737" s="54"/>
      <c r="M737" s="54"/>
      <c r="N737" s="306" t="str">
        <f>IF(COUNTBLANK($V737),"",IFERROR(INDEX(Activos!$E$6:$E$1015,MATCH($V737,Activos!$U$6:$U$1015,0)),IFERROR(INDEX($N$5:$N736,MATCH($V737,$U$5:$U736,0)),"")))</f>
        <v/>
      </c>
      <c r="O737" s="256"/>
      <c r="P737" s="250"/>
      <c r="Q737" s="55">
        <v>0</v>
      </c>
      <c r="R737" s="48" t="b">
        <f>IF(COUNTBLANK($V737),FALSE,OR(IFERROR(MATCH(INDEX(Activos!$C$6:$C$1015,MATCH($V737,Activos!$U$6:$U$1015,0)),$AH$22:$AH$25,0),FALSE),IFERROR(MATCH(INDEX($E$5:$E736,MATCH($V737,$V$5:$V736,0)),$AH$22:$AH$25,0),FALSE)))</f>
        <v>0</v>
      </c>
      <c r="S737" s="48" t="b">
        <f>OR(IFERROR(MATCH($V737,Activos!$U$6:$U$1015,0),FALSE),IFERROR(MATCH($V737,$V$5:$V736,0),FALSE))</f>
        <v>1</v>
      </c>
      <c r="T737" s="48" t="str">
        <f t="shared" si="40"/>
        <v/>
      </c>
      <c r="U737" s="48" t="str">
        <f>IF(AND(ISERROR(MATCH($V737,Activos!$U$6:$U$1015,0)),ISERROR(MATCH($V737,$U$5:$U736,0))),$V737,"")</f>
        <v/>
      </c>
      <c r="V737" s="48" t="str">
        <f t="shared" si="41"/>
        <v/>
      </c>
      <c r="W737" s="48" t="b">
        <f>IF(OR(COUNTBLANK($E737),COUNTBLANK($V737)),FALSE,IF(ISERROR(MATCH($V737,Activos!$U$6:$U$1015,0)),FALSE,IF(ISERROR(MATCH(INDEX(Activos!$C$6:$C$1015,MATCH($V737,Activos!$U$6:$U$1015,0)),$AH$22:$AH$25,0)),ISERROR(MATCH($E737,$AH$26:$AH$31,0)),ISERROR(MATCH($E737,$AH$22:$AH$25,0)))))</f>
        <v>0</v>
      </c>
      <c r="X737" s="48" t="b">
        <f>IF(OR(COUNTBLANK($E737),COUNTBLANK($V737)),FALSE,IF(ISERROR(MATCH($V737,V$5:$V736,0)),FALSE,IF(ISERROR(MATCH(INDEX($E$6:$E$1015,MATCH($V737,$V$6:$V$1015,0)),$AH$22:$AH$25,0)),ISERROR(MATCH($E737,$AH$26:$AH$31,0)),ISERROR(MATCH($E737,$AH$22:$AH$25,0)))))</f>
        <v>0</v>
      </c>
      <c r="Y737" s="48" t="b">
        <f t="shared" si="42"/>
        <v>0</v>
      </c>
    </row>
    <row r="738" spans="2:25" ht="15.95" customHeight="1" x14ac:dyDescent="0.2">
      <c r="B738" s="257"/>
      <c r="C738" s="53"/>
      <c r="D738" s="86"/>
      <c r="E738" s="42" t="str">
        <f>IF(COUNTBLANK($V738),"",IF($U738&lt;&gt;"","Ingresar Categoria!",IFERROR(INDEX(Activos!$C$6:$C$1015,MATCH($V738,Activos!$U$6:$U$1015,0)),IFERROR(INDEX($E$5:$E737,MATCH($V738,$U$5:$U737,0)),""))))</f>
        <v/>
      </c>
      <c r="F738" s="52"/>
      <c r="G738" s="51"/>
      <c r="H738" s="44"/>
      <c r="I738" s="53"/>
      <c r="J738" s="46"/>
      <c r="K738" s="46"/>
      <c r="L738" s="54"/>
      <c r="M738" s="54"/>
      <c r="N738" s="306" t="str">
        <f>IF(COUNTBLANK($V738),"",IFERROR(INDEX(Activos!$E$6:$E$1015,MATCH($V738,Activos!$U$6:$U$1015,0)),IFERROR(INDEX($N$5:$N737,MATCH($V738,$U$5:$U737,0)),"")))</f>
        <v/>
      </c>
      <c r="O738" s="256"/>
      <c r="P738" s="250"/>
      <c r="Q738" s="55">
        <v>0</v>
      </c>
      <c r="R738" s="48" t="b">
        <f>IF(COUNTBLANK($V738),FALSE,OR(IFERROR(MATCH(INDEX(Activos!$C$6:$C$1015,MATCH($V738,Activos!$U$6:$U$1015,0)),$AH$22:$AH$25,0),FALSE),IFERROR(MATCH(INDEX($E$5:$E737,MATCH($V738,$V$5:$V737,0)),$AH$22:$AH$25,0),FALSE)))</f>
        <v>0</v>
      </c>
      <c r="S738" s="48" t="b">
        <f>OR(IFERROR(MATCH($V738,Activos!$U$6:$U$1015,0),FALSE),IFERROR(MATCH($V738,$V$5:$V737,0),FALSE))</f>
        <v>1</v>
      </c>
      <c r="T738" s="48" t="str">
        <f t="shared" si="40"/>
        <v/>
      </c>
      <c r="U738" s="48" t="str">
        <f>IF(AND(ISERROR(MATCH($V738,Activos!$U$6:$U$1015,0)),ISERROR(MATCH($V738,$U$5:$U737,0))),$V738,"")</f>
        <v/>
      </c>
      <c r="V738" s="48" t="str">
        <f t="shared" si="41"/>
        <v/>
      </c>
      <c r="W738" s="48" t="b">
        <f>IF(OR(COUNTBLANK($E738),COUNTBLANK($V738)),FALSE,IF(ISERROR(MATCH($V738,Activos!$U$6:$U$1015,0)),FALSE,IF(ISERROR(MATCH(INDEX(Activos!$C$6:$C$1015,MATCH($V738,Activos!$U$6:$U$1015,0)),$AH$22:$AH$25,0)),ISERROR(MATCH($E738,$AH$26:$AH$31,0)),ISERROR(MATCH($E738,$AH$22:$AH$25,0)))))</f>
        <v>0</v>
      </c>
      <c r="X738" s="48" t="b">
        <f>IF(OR(COUNTBLANK($E738),COUNTBLANK($V738)),FALSE,IF(ISERROR(MATCH($V738,V$5:$V737,0)),FALSE,IF(ISERROR(MATCH(INDEX($E$6:$E$1015,MATCH($V738,$V$6:$V$1015,0)),$AH$22:$AH$25,0)),ISERROR(MATCH($E738,$AH$26:$AH$31,0)),ISERROR(MATCH($E738,$AH$22:$AH$25,0)))))</f>
        <v>0</v>
      </c>
      <c r="Y738" s="48" t="b">
        <f t="shared" si="42"/>
        <v>0</v>
      </c>
    </row>
    <row r="739" spans="2:25" ht="15.95" customHeight="1" x14ac:dyDescent="0.2">
      <c r="B739" s="257"/>
      <c r="C739" s="53"/>
      <c r="D739" s="86"/>
      <c r="E739" s="42" t="str">
        <f>IF(COUNTBLANK($V739),"",IF($U739&lt;&gt;"","Ingresar Categoria!",IFERROR(INDEX(Activos!$C$6:$C$1015,MATCH($V739,Activos!$U$6:$U$1015,0)),IFERROR(INDEX($E$5:$E738,MATCH($V739,$U$5:$U738,0)),""))))</f>
        <v/>
      </c>
      <c r="F739" s="52"/>
      <c r="G739" s="51"/>
      <c r="H739" s="44"/>
      <c r="I739" s="53"/>
      <c r="J739" s="46"/>
      <c r="K739" s="46"/>
      <c r="L739" s="54"/>
      <c r="M739" s="54"/>
      <c r="N739" s="306" t="str">
        <f>IF(COUNTBLANK($V739),"",IFERROR(INDEX(Activos!$E$6:$E$1015,MATCH($V739,Activos!$U$6:$U$1015,0)),IFERROR(INDEX($N$5:$N738,MATCH($V739,$U$5:$U738,0)),"")))</f>
        <v/>
      </c>
      <c r="O739" s="256"/>
      <c r="P739" s="250"/>
      <c r="Q739" s="55">
        <v>0</v>
      </c>
      <c r="R739" s="48" t="b">
        <f>IF(COUNTBLANK($V739),FALSE,OR(IFERROR(MATCH(INDEX(Activos!$C$6:$C$1015,MATCH($V739,Activos!$U$6:$U$1015,0)),$AH$22:$AH$25,0),FALSE),IFERROR(MATCH(INDEX($E$5:$E738,MATCH($V739,$V$5:$V738,0)),$AH$22:$AH$25,0),FALSE)))</f>
        <v>0</v>
      </c>
      <c r="S739" s="48" t="b">
        <f>OR(IFERROR(MATCH($V739,Activos!$U$6:$U$1015,0),FALSE),IFERROR(MATCH($V739,$V$5:$V738,0),FALSE))</f>
        <v>1</v>
      </c>
      <c r="T739" s="48" t="str">
        <f t="shared" si="40"/>
        <v/>
      </c>
      <c r="U739" s="48" t="str">
        <f>IF(AND(ISERROR(MATCH($V739,Activos!$U$6:$U$1015,0)),ISERROR(MATCH($V739,$U$5:$U738,0))),$V739,"")</f>
        <v/>
      </c>
      <c r="V739" s="48" t="str">
        <f t="shared" si="41"/>
        <v/>
      </c>
      <c r="W739" s="48" t="b">
        <f>IF(OR(COUNTBLANK($E739),COUNTBLANK($V739)),FALSE,IF(ISERROR(MATCH($V739,Activos!$U$6:$U$1015,0)),FALSE,IF(ISERROR(MATCH(INDEX(Activos!$C$6:$C$1015,MATCH($V739,Activos!$U$6:$U$1015,0)),$AH$22:$AH$25,0)),ISERROR(MATCH($E739,$AH$26:$AH$31,0)),ISERROR(MATCH($E739,$AH$22:$AH$25,0)))))</f>
        <v>0</v>
      </c>
      <c r="X739" s="48" t="b">
        <f>IF(OR(COUNTBLANK($E739),COUNTBLANK($V739)),FALSE,IF(ISERROR(MATCH($V739,V$5:$V738,0)),FALSE,IF(ISERROR(MATCH(INDEX($E$6:$E$1015,MATCH($V739,$V$6:$V$1015,0)),$AH$22:$AH$25,0)),ISERROR(MATCH($E739,$AH$26:$AH$31,0)),ISERROR(MATCH($E739,$AH$22:$AH$25,0)))))</f>
        <v>0</v>
      </c>
      <c r="Y739" s="48" t="b">
        <f t="shared" si="42"/>
        <v>0</v>
      </c>
    </row>
    <row r="740" spans="2:25" ht="15.95" customHeight="1" x14ac:dyDescent="0.2">
      <c r="B740" s="257"/>
      <c r="C740" s="53"/>
      <c r="D740" s="86"/>
      <c r="E740" s="42" t="str">
        <f>IF(COUNTBLANK($V740),"",IF($U740&lt;&gt;"","Ingresar Categoria!",IFERROR(INDEX(Activos!$C$6:$C$1015,MATCH($V740,Activos!$U$6:$U$1015,0)),IFERROR(INDEX($E$5:$E739,MATCH($V740,$U$5:$U739,0)),""))))</f>
        <v/>
      </c>
      <c r="F740" s="52"/>
      <c r="G740" s="51"/>
      <c r="H740" s="44"/>
      <c r="I740" s="53"/>
      <c r="J740" s="46"/>
      <c r="K740" s="46"/>
      <c r="L740" s="54"/>
      <c r="M740" s="54"/>
      <c r="N740" s="306" t="str">
        <f>IF(COUNTBLANK($V740),"",IFERROR(INDEX(Activos!$E$6:$E$1015,MATCH($V740,Activos!$U$6:$U$1015,0)),IFERROR(INDEX($N$5:$N739,MATCH($V740,$U$5:$U739,0)),"")))</f>
        <v/>
      </c>
      <c r="O740" s="256"/>
      <c r="P740" s="250"/>
      <c r="Q740" s="55">
        <v>0</v>
      </c>
      <c r="R740" s="48" t="b">
        <f>IF(COUNTBLANK($V740),FALSE,OR(IFERROR(MATCH(INDEX(Activos!$C$6:$C$1015,MATCH($V740,Activos!$U$6:$U$1015,0)),$AH$22:$AH$25,0),FALSE),IFERROR(MATCH(INDEX($E$5:$E739,MATCH($V740,$V$5:$V739,0)),$AH$22:$AH$25,0),FALSE)))</f>
        <v>0</v>
      </c>
      <c r="S740" s="48" t="b">
        <f>OR(IFERROR(MATCH($V740,Activos!$U$6:$U$1015,0),FALSE),IFERROR(MATCH($V740,$V$5:$V739,0),FALSE))</f>
        <v>1</v>
      </c>
      <c r="T740" s="48" t="str">
        <f t="shared" si="40"/>
        <v/>
      </c>
      <c r="U740" s="48" t="str">
        <f>IF(AND(ISERROR(MATCH($V740,Activos!$U$6:$U$1015,0)),ISERROR(MATCH($V740,$U$5:$U739,0))),$V740,"")</f>
        <v/>
      </c>
      <c r="V740" s="48" t="str">
        <f t="shared" si="41"/>
        <v/>
      </c>
      <c r="W740" s="48" t="b">
        <f>IF(OR(COUNTBLANK($E740),COUNTBLANK($V740)),FALSE,IF(ISERROR(MATCH($V740,Activos!$U$6:$U$1015,0)),FALSE,IF(ISERROR(MATCH(INDEX(Activos!$C$6:$C$1015,MATCH($V740,Activos!$U$6:$U$1015,0)),$AH$22:$AH$25,0)),ISERROR(MATCH($E740,$AH$26:$AH$31,0)),ISERROR(MATCH($E740,$AH$22:$AH$25,0)))))</f>
        <v>0</v>
      </c>
      <c r="X740" s="48" t="b">
        <f>IF(OR(COUNTBLANK($E740),COUNTBLANK($V740)),FALSE,IF(ISERROR(MATCH($V740,V$5:$V739,0)),FALSE,IF(ISERROR(MATCH(INDEX($E$6:$E$1015,MATCH($V740,$V$6:$V$1015,0)),$AH$22:$AH$25,0)),ISERROR(MATCH($E740,$AH$26:$AH$31,0)),ISERROR(MATCH($E740,$AH$22:$AH$25,0)))))</f>
        <v>0</v>
      </c>
      <c r="Y740" s="48" t="b">
        <f t="shared" si="42"/>
        <v>0</v>
      </c>
    </row>
    <row r="741" spans="2:25" ht="15.95" customHeight="1" x14ac:dyDescent="0.2">
      <c r="B741" s="257"/>
      <c r="C741" s="53"/>
      <c r="D741" s="86"/>
      <c r="E741" s="42" t="str">
        <f>IF(COUNTBLANK($V741),"",IF($U741&lt;&gt;"","Ingresar Categoria!",IFERROR(INDEX(Activos!$C$6:$C$1015,MATCH($V741,Activos!$U$6:$U$1015,0)),IFERROR(INDEX($E$5:$E740,MATCH($V741,$U$5:$U740,0)),""))))</f>
        <v/>
      </c>
      <c r="F741" s="52"/>
      <c r="G741" s="51"/>
      <c r="H741" s="44"/>
      <c r="I741" s="53"/>
      <c r="J741" s="46"/>
      <c r="K741" s="46"/>
      <c r="L741" s="54"/>
      <c r="M741" s="54"/>
      <c r="N741" s="306" t="str">
        <f>IF(COUNTBLANK($V741),"",IFERROR(INDEX(Activos!$E$6:$E$1015,MATCH($V741,Activos!$U$6:$U$1015,0)),IFERROR(INDEX($N$5:$N740,MATCH($V741,$U$5:$U740,0)),"")))</f>
        <v/>
      </c>
      <c r="O741" s="256"/>
      <c r="P741" s="250"/>
      <c r="Q741" s="55">
        <v>0</v>
      </c>
      <c r="R741" s="48" t="b">
        <f>IF(COUNTBLANK($V741),FALSE,OR(IFERROR(MATCH(INDEX(Activos!$C$6:$C$1015,MATCH($V741,Activos!$U$6:$U$1015,0)),$AH$22:$AH$25,0),FALSE),IFERROR(MATCH(INDEX($E$5:$E740,MATCH($V741,$V$5:$V740,0)),$AH$22:$AH$25,0),FALSE)))</f>
        <v>0</v>
      </c>
      <c r="S741" s="48" t="b">
        <f>OR(IFERROR(MATCH($V741,Activos!$U$6:$U$1015,0),FALSE),IFERROR(MATCH($V741,$V$5:$V740,0),FALSE))</f>
        <v>1</v>
      </c>
      <c r="T741" s="48" t="str">
        <f t="shared" si="40"/>
        <v/>
      </c>
      <c r="U741" s="48" t="str">
        <f>IF(AND(ISERROR(MATCH($V741,Activos!$U$6:$U$1015,0)),ISERROR(MATCH($V741,$U$5:$U740,0))),$V741,"")</f>
        <v/>
      </c>
      <c r="V741" s="48" t="str">
        <f t="shared" si="41"/>
        <v/>
      </c>
      <c r="W741" s="48" t="b">
        <f>IF(OR(COUNTBLANK($E741),COUNTBLANK($V741)),FALSE,IF(ISERROR(MATCH($V741,Activos!$U$6:$U$1015,0)),FALSE,IF(ISERROR(MATCH(INDEX(Activos!$C$6:$C$1015,MATCH($V741,Activos!$U$6:$U$1015,0)),$AH$22:$AH$25,0)),ISERROR(MATCH($E741,$AH$26:$AH$31,0)),ISERROR(MATCH($E741,$AH$22:$AH$25,0)))))</f>
        <v>0</v>
      </c>
      <c r="X741" s="48" t="b">
        <f>IF(OR(COUNTBLANK($E741),COUNTBLANK($V741)),FALSE,IF(ISERROR(MATCH($V741,V$5:$V740,0)),FALSE,IF(ISERROR(MATCH(INDEX($E$6:$E$1015,MATCH($V741,$V$6:$V$1015,0)),$AH$22:$AH$25,0)),ISERROR(MATCH($E741,$AH$26:$AH$31,0)),ISERROR(MATCH($E741,$AH$22:$AH$25,0)))))</f>
        <v>0</v>
      </c>
      <c r="Y741" s="48" t="b">
        <f t="shared" si="42"/>
        <v>0</v>
      </c>
    </row>
    <row r="742" spans="2:25" ht="15.95" customHeight="1" x14ac:dyDescent="0.2">
      <c r="B742" s="257"/>
      <c r="C742" s="53"/>
      <c r="D742" s="86"/>
      <c r="E742" s="42" t="str">
        <f>IF(COUNTBLANK($V742),"",IF($U742&lt;&gt;"","Ingresar Categoria!",IFERROR(INDEX(Activos!$C$6:$C$1015,MATCH($V742,Activos!$U$6:$U$1015,0)),IFERROR(INDEX($E$5:$E741,MATCH($V742,$U$5:$U741,0)),""))))</f>
        <v/>
      </c>
      <c r="F742" s="52"/>
      <c r="G742" s="51"/>
      <c r="H742" s="44"/>
      <c r="I742" s="53"/>
      <c r="J742" s="46"/>
      <c r="K742" s="46"/>
      <c r="L742" s="54"/>
      <c r="M742" s="54"/>
      <c r="N742" s="306" t="str">
        <f>IF(COUNTBLANK($V742),"",IFERROR(INDEX(Activos!$E$6:$E$1015,MATCH($V742,Activos!$U$6:$U$1015,0)),IFERROR(INDEX($N$5:$N741,MATCH($V742,$U$5:$U741,0)),"")))</f>
        <v/>
      </c>
      <c r="O742" s="256"/>
      <c r="P742" s="250"/>
      <c r="Q742" s="55">
        <v>0</v>
      </c>
      <c r="R742" s="48" t="b">
        <f>IF(COUNTBLANK($V742),FALSE,OR(IFERROR(MATCH(INDEX(Activos!$C$6:$C$1015,MATCH($V742,Activos!$U$6:$U$1015,0)),$AH$22:$AH$25,0),FALSE),IFERROR(MATCH(INDEX($E$5:$E741,MATCH($V742,$V$5:$V741,0)),$AH$22:$AH$25,0),FALSE)))</f>
        <v>0</v>
      </c>
      <c r="S742" s="48" t="b">
        <f>OR(IFERROR(MATCH($V742,Activos!$U$6:$U$1015,0),FALSE),IFERROR(MATCH($V742,$V$5:$V741,0),FALSE))</f>
        <v>1</v>
      </c>
      <c r="T742" s="48" t="str">
        <f t="shared" si="40"/>
        <v/>
      </c>
      <c r="U742" s="48" t="str">
        <f>IF(AND(ISERROR(MATCH($V742,Activos!$U$6:$U$1015,0)),ISERROR(MATCH($V742,$U$5:$U741,0))),$V742,"")</f>
        <v/>
      </c>
      <c r="V742" s="48" t="str">
        <f t="shared" si="41"/>
        <v/>
      </c>
      <c r="W742" s="48" t="b">
        <f>IF(OR(COUNTBLANK($E742),COUNTBLANK($V742)),FALSE,IF(ISERROR(MATCH($V742,Activos!$U$6:$U$1015,0)),FALSE,IF(ISERROR(MATCH(INDEX(Activos!$C$6:$C$1015,MATCH($V742,Activos!$U$6:$U$1015,0)),$AH$22:$AH$25,0)),ISERROR(MATCH($E742,$AH$26:$AH$31,0)),ISERROR(MATCH($E742,$AH$22:$AH$25,0)))))</f>
        <v>0</v>
      </c>
      <c r="X742" s="48" t="b">
        <f>IF(OR(COUNTBLANK($E742),COUNTBLANK($V742)),FALSE,IF(ISERROR(MATCH($V742,V$5:$V741,0)),FALSE,IF(ISERROR(MATCH(INDEX($E$6:$E$1015,MATCH($V742,$V$6:$V$1015,0)),$AH$22:$AH$25,0)),ISERROR(MATCH($E742,$AH$26:$AH$31,0)),ISERROR(MATCH($E742,$AH$22:$AH$25,0)))))</f>
        <v>0</v>
      </c>
      <c r="Y742" s="48" t="b">
        <f t="shared" si="42"/>
        <v>0</v>
      </c>
    </row>
    <row r="743" spans="2:25" ht="15.95" customHeight="1" x14ac:dyDescent="0.2">
      <c r="B743" s="257"/>
      <c r="C743" s="53"/>
      <c r="D743" s="86"/>
      <c r="E743" s="42" t="str">
        <f>IF(COUNTBLANK($V743),"",IF($U743&lt;&gt;"","Ingresar Categoria!",IFERROR(INDEX(Activos!$C$6:$C$1015,MATCH($V743,Activos!$U$6:$U$1015,0)),IFERROR(INDEX($E$5:$E742,MATCH($V743,$U$5:$U742,0)),""))))</f>
        <v/>
      </c>
      <c r="F743" s="52"/>
      <c r="G743" s="51"/>
      <c r="H743" s="44"/>
      <c r="I743" s="53"/>
      <c r="J743" s="46"/>
      <c r="K743" s="46"/>
      <c r="L743" s="54"/>
      <c r="M743" s="54"/>
      <c r="N743" s="306" t="str">
        <f>IF(COUNTBLANK($V743),"",IFERROR(INDEX(Activos!$E$6:$E$1015,MATCH($V743,Activos!$U$6:$U$1015,0)),IFERROR(INDEX($N$5:$N742,MATCH($V743,$U$5:$U742,0)),"")))</f>
        <v/>
      </c>
      <c r="O743" s="256"/>
      <c r="P743" s="250"/>
      <c r="Q743" s="55">
        <v>0</v>
      </c>
      <c r="R743" s="48" t="b">
        <f>IF(COUNTBLANK($V743),FALSE,OR(IFERROR(MATCH(INDEX(Activos!$C$6:$C$1015,MATCH($V743,Activos!$U$6:$U$1015,0)),$AH$22:$AH$25,0),FALSE),IFERROR(MATCH(INDEX($E$5:$E742,MATCH($V743,$V$5:$V742,0)),$AH$22:$AH$25,0),FALSE)))</f>
        <v>0</v>
      </c>
      <c r="S743" s="48" t="b">
        <f>OR(IFERROR(MATCH($V743,Activos!$U$6:$U$1015,0),FALSE),IFERROR(MATCH($V743,$V$5:$V742,0),FALSE))</f>
        <v>1</v>
      </c>
      <c r="T743" s="48" t="str">
        <f t="shared" si="40"/>
        <v/>
      </c>
      <c r="U743" s="48" t="str">
        <f>IF(AND(ISERROR(MATCH($V743,Activos!$U$6:$U$1015,0)),ISERROR(MATCH($V743,$U$5:$U742,0))),$V743,"")</f>
        <v/>
      </c>
      <c r="V743" s="48" t="str">
        <f t="shared" si="41"/>
        <v/>
      </c>
      <c r="W743" s="48" t="b">
        <f>IF(OR(COUNTBLANK($E743),COUNTBLANK($V743)),FALSE,IF(ISERROR(MATCH($V743,Activos!$U$6:$U$1015,0)),FALSE,IF(ISERROR(MATCH(INDEX(Activos!$C$6:$C$1015,MATCH($V743,Activos!$U$6:$U$1015,0)),$AH$22:$AH$25,0)),ISERROR(MATCH($E743,$AH$26:$AH$31,0)),ISERROR(MATCH($E743,$AH$22:$AH$25,0)))))</f>
        <v>0</v>
      </c>
      <c r="X743" s="48" t="b">
        <f>IF(OR(COUNTBLANK($E743),COUNTBLANK($V743)),FALSE,IF(ISERROR(MATCH($V743,V$5:$V742,0)),FALSE,IF(ISERROR(MATCH(INDEX($E$6:$E$1015,MATCH($V743,$V$6:$V$1015,0)),$AH$22:$AH$25,0)),ISERROR(MATCH($E743,$AH$26:$AH$31,0)),ISERROR(MATCH($E743,$AH$22:$AH$25,0)))))</f>
        <v>0</v>
      </c>
      <c r="Y743" s="48" t="b">
        <f t="shared" si="42"/>
        <v>0</v>
      </c>
    </row>
    <row r="744" spans="2:25" ht="15.95" customHeight="1" x14ac:dyDescent="0.2">
      <c r="B744" s="257"/>
      <c r="C744" s="53"/>
      <c r="D744" s="86"/>
      <c r="E744" s="42" t="str">
        <f>IF(COUNTBLANK($V744),"",IF($U744&lt;&gt;"","Ingresar Categoria!",IFERROR(INDEX(Activos!$C$6:$C$1015,MATCH($V744,Activos!$U$6:$U$1015,0)),IFERROR(INDEX($E$5:$E743,MATCH($V744,$U$5:$U743,0)),""))))</f>
        <v/>
      </c>
      <c r="F744" s="52"/>
      <c r="G744" s="51"/>
      <c r="H744" s="44"/>
      <c r="I744" s="53"/>
      <c r="J744" s="46"/>
      <c r="K744" s="46"/>
      <c r="L744" s="54"/>
      <c r="M744" s="54"/>
      <c r="N744" s="306" t="str">
        <f>IF(COUNTBLANK($V744),"",IFERROR(INDEX(Activos!$E$6:$E$1015,MATCH($V744,Activos!$U$6:$U$1015,0)),IFERROR(INDEX($N$5:$N743,MATCH($V744,$U$5:$U743,0)),"")))</f>
        <v/>
      </c>
      <c r="O744" s="256"/>
      <c r="P744" s="250"/>
      <c r="Q744" s="55">
        <v>0</v>
      </c>
      <c r="R744" s="48" t="b">
        <f>IF(COUNTBLANK($V744),FALSE,OR(IFERROR(MATCH(INDEX(Activos!$C$6:$C$1015,MATCH($V744,Activos!$U$6:$U$1015,0)),$AH$22:$AH$25,0),FALSE),IFERROR(MATCH(INDEX($E$5:$E743,MATCH($V744,$V$5:$V743,0)),$AH$22:$AH$25,0),FALSE)))</f>
        <v>0</v>
      </c>
      <c r="S744" s="48" t="b">
        <f>OR(IFERROR(MATCH($V744,Activos!$U$6:$U$1015,0),FALSE),IFERROR(MATCH($V744,$V$5:$V743,0),FALSE))</f>
        <v>1</v>
      </c>
      <c r="T744" s="48" t="str">
        <f t="shared" si="40"/>
        <v/>
      </c>
      <c r="U744" s="48" t="str">
        <f>IF(AND(ISERROR(MATCH($V744,Activos!$U$6:$U$1015,0)),ISERROR(MATCH($V744,$U$5:$U743,0))),$V744,"")</f>
        <v/>
      </c>
      <c r="V744" s="48" t="str">
        <f t="shared" si="41"/>
        <v/>
      </c>
      <c r="W744" s="48" t="b">
        <f>IF(OR(COUNTBLANK($E744),COUNTBLANK($V744)),FALSE,IF(ISERROR(MATCH($V744,Activos!$U$6:$U$1015,0)),FALSE,IF(ISERROR(MATCH(INDEX(Activos!$C$6:$C$1015,MATCH($V744,Activos!$U$6:$U$1015,0)),$AH$22:$AH$25,0)),ISERROR(MATCH($E744,$AH$26:$AH$31,0)),ISERROR(MATCH($E744,$AH$22:$AH$25,0)))))</f>
        <v>0</v>
      </c>
      <c r="X744" s="48" t="b">
        <f>IF(OR(COUNTBLANK($E744),COUNTBLANK($V744)),FALSE,IF(ISERROR(MATCH($V744,V$5:$V743,0)),FALSE,IF(ISERROR(MATCH(INDEX($E$6:$E$1015,MATCH($V744,$V$6:$V$1015,0)),$AH$22:$AH$25,0)),ISERROR(MATCH($E744,$AH$26:$AH$31,0)),ISERROR(MATCH($E744,$AH$22:$AH$25,0)))))</f>
        <v>0</v>
      </c>
      <c r="Y744" s="48" t="b">
        <f t="shared" si="42"/>
        <v>0</v>
      </c>
    </row>
    <row r="745" spans="2:25" ht="15.95" customHeight="1" x14ac:dyDescent="0.2">
      <c r="B745" s="257"/>
      <c r="C745" s="53"/>
      <c r="D745" s="86"/>
      <c r="E745" s="42" t="str">
        <f>IF(COUNTBLANK($V745),"",IF($U745&lt;&gt;"","Ingresar Categoria!",IFERROR(INDEX(Activos!$C$6:$C$1015,MATCH($V745,Activos!$U$6:$U$1015,0)),IFERROR(INDEX($E$5:$E744,MATCH($V745,$U$5:$U744,0)),""))))</f>
        <v/>
      </c>
      <c r="F745" s="52"/>
      <c r="G745" s="51"/>
      <c r="H745" s="44"/>
      <c r="I745" s="53"/>
      <c r="J745" s="46"/>
      <c r="K745" s="46"/>
      <c r="L745" s="54"/>
      <c r="M745" s="54"/>
      <c r="N745" s="306" t="str">
        <f>IF(COUNTBLANK($V745),"",IFERROR(INDEX(Activos!$E$6:$E$1015,MATCH($V745,Activos!$U$6:$U$1015,0)),IFERROR(INDEX($N$5:$N744,MATCH($V745,$U$5:$U744,0)),"")))</f>
        <v/>
      </c>
      <c r="O745" s="256"/>
      <c r="P745" s="250"/>
      <c r="Q745" s="55">
        <v>0</v>
      </c>
      <c r="R745" s="48" t="b">
        <f>IF(COUNTBLANK($V745),FALSE,OR(IFERROR(MATCH(INDEX(Activos!$C$6:$C$1015,MATCH($V745,Activos!$U$6:$U$1015,0)),$AH$22:$AH$25,0),FALSE),IFERROR(MATCH(INDEX($E$5:$E744,MATCH($V745,$V$5:$V744,0)),$AH$22:$AH$25,0),FALSE)))</f>
        <v>0</v>
      </c>
      <c r="S745" s="48" t="b">
        <f>OR(IFERROR(MATCH($V745,Activos!$U$6:$U$1015,0),FALSE),IFERROR(MATCH($V745,$V$5:$V744,0),FALSE))</f>
        <v>1</v>
      </c>
      <c r="T745" s="48" t="str">
        <f t="shared" si="40"/>
        <v/>
      </c>
      <c r="U745" s="48" t="str">
        <f>IF(AND(ISERROR(MATCH($V745,Activos!$U$6:$U$1015,0)),ISERROR(MATCH($V745,$U$5:$U744,0))),$V745,"")</f>
        <v/>
      </c>
      <c r="V745" s="48" t="str">
        <f t="shared" si="41"/>
        <v/>
      </c>
      <c r="W745" s="48" t="b">
        <f>IF(OR(COUNTBLANK($E745),COUNTBLANK($V745)),FALSE,IF(ISERROR(MATCH($V745,Activos!$U$6:$U$1015,0)),FALSE,IF(ISERROR(MATCH(INDEX(Activos!$C$6:$C$1015,MATCH($V745,Activos!$U$6:$U$1015,0)),$AH$22:$AH$25,0)),ISERROR(MATCH($E745,$AH$26:$AH$31,0)),ISERROR(MATCH($E745,$AH$22:$AH$25,0)))))</f>
        <v>0</v>
      </c>
      <c r="X745" s="48" t="b">
        <f>IF(OR(COUNTBLANK($E745),COUNTBLANK($V745)),FALSE,IF(ISERROR(MATCH($V745,V$5:$V744,0)),FALSE,IF(ISERROR(MATCH(INDEX($E$6:$E$1015,MATCH($V745,$V$6:$V$1015,0)),$AH$22:$AH$25,0)),ISERROR(MATCH($E745,$AH$26:$AH$31,0)),ISERROR(MATCH($E745,$AH$22:$AH$25,0)))))</f>
        <v>0</v>
      </c>
      <c r="Y745" s="48" t="b">
        <f t="shared" si="42"/>
        <v>0</v>
      </c>
    </row>
    <row r="746" spans="2:25" ht="15.95" customHeight="1" x14ac:dyDescent="0.2">
      <c r="B746" s="257"/>
      <c r="C746" s="53"/>
      <c r="D746" s="86"/>
      <c r="E746" s="42" t="str">
        <f>IF(COUNTBLANK($V746),"",IF($U746&lt;&gt;"","Ingresar Categoria!",IFERROR(INDEX(Activos!$C$6:$C$1015,MATCH($V746,Activos!$U$6:$U$1015,0)),IFERROR(INDEX($E$5:$E745,MATCH($V746,$U$5:$U745,0)),""))))</f>
        <v/>
      </c>
      <c r="F746" s="52"/>
      <c r="G746" s="51"/>
      <c r="H746" s="44"/>
      <c r="I746" s="53"/>
      <c r="J746" s="46"/>
      <c r="K746" s="46"/>
      <c r="L746" s="54"/>
      <c r="M746" s="54"/>
      <c r="N746" s="306" t="str">
        <f>IF(COUNTBLANK($V746),"",IFERROR(INDEX(Activos!$E$6:$E$1015,MATCH($V746,Activos!$U$6:$U$1015,0)),IFERROR(INDEX($N$5:$N745,MATCH($V746,$U$5:$U745,0)),"")))</f>
        <v/>
      </c>
      <c r="O746" s="256"/>
      <c r="P746" s="250"/>
      <c r="Q746" s="55">
        <v>0</v>
      </c>
      <c r="R746" s="48" t="b">
        <f>IF(COUNTBLANK($V746),FALSE,OR(IFERROR(MATCH(INDEX(Activos!$C$6:$C$1015,MATCH($V746,Activos!$U$6:$U$1015,0)),$AH$22:$AH$25,0),FALSE),IFERROR(MATCH(INDEX($E$5:$E745,MATCH($V746,$V$5:$V745,0)),$AH$22:$AH$25,0),FALSE)))</f>
        <v>0</v>
      </c>
      <c r="S746" s="48" t="b">
        <f>OR(IFERROR(MATCH($V746,Activos!$U$6:$U$1015,0),FALSE),IFERROR(MATCH($V746,$V$5:$V745,0),FALSE))</f>
        <v>1</v>
      </c>
      <c r="T746" s="48" t="str">
        <f t="shared" si="40"/>
        <v/>
      </c>
      <c r="U746" s="48" t="str">
        <f>IF(AND(ISERROR(MATCH($V746,Activos!$U$6:$U$1015,0)),ISERROR(MATCH($V746,$U$5:$U745,0))),$V746,"")</f>
        <v/>
      </c>
      <c r="V746" s="48" t="str">
        <f t="shared" si="41"/>
        <v/>
      </c>
      <c r="W746" s="48" t="b">
        <f>IF(OR(COUNTBLANK($E746),COUNTBLANK($V746)),FALSE,IF(ISERROR(MATCH($V746,Activos!$U$6:$U$1015,0)),FALSE,IF(ISERROR(MATCH(INDEX(Activos!$C$6:$C$1015,MATCH($V746,Activos!$U$6:$U$1015,0)),$AH$22:$AH$25,0)),ISERROR(MATCH($E746,$AH$26:$AH$31,0)),ISERROR(MATCH($E746,$AH$22:$AH$25,0)))))</f>
        <v>0</v>
      </c>
      <c r="X746" s="48" t="b">
        <f>IF(OR(COUNTBLANK($E746),COUNTBLANK($V746)),FALSE,IF(ISERROR(MATCH($V746,V$5:$V745,0)),FALSE,IF(ISERROR(MATCH(INDEX($E$6:$E$1015,MATCH($V746,$V$6:$V$1015,0)),$AH$22:$AH$25,0)),ISERROR(MATCH($E746,$AH$26:$AH$31,0)),ISERROR(MATCH($E746,$AH$22:$AH$25,0)))))</f>
        <v>0</v>
      </c>
      <c r="Y746" s="48" t="b">
        <f t="shared" si="42"/>
        <v>0</v>
      </c>
    </row>
    <row r="747" spans="2:25" ht="15.95" customHeight="1" x14ac:dyDescent="0.2">
      <c r="B747" s="257"/>
      <c r="C747" s="53"/>
      <c r="D747" s="86"/>
      <c r="E747" s="42" t="str">
        <f>IF(COUNTBLANK($V747),"",IF($U747&lt;&gt;"","Ingresar Categoria!",IFERROR(INDEX(Activos!$C$6:$C$1015,MATCH($V747,Activos!$U$6:$U$1015,0)),IFERROR(INDEX($E$5:$E746,MATCH($V747,$U$5:$U746,0)),""))))</f>
        <v/>
      </c>
      <c r="F747" s="52"/>
      <c r="G747" s="51"/>
      <c r="H747" s="44"/>
      <c r="I747" s="53"/>
      <c r="J747" s="46"/>
      <c r="K747" s="46"/>
      <c r="L747" s="54"/>
      <c r="M747" s="54"/>
      <c r="N747" s="306" t="str">
        <f>IF(COUNTBLANK($V747),"",IFERROR(INDEX(Activos!$E$6:$E$1015,MATCH($V747,Activos!$U$6:$U$1015,0)),IFERROR(INDEX($N$5:$N746,MATCH($V747,$U$5:$U746,0)),"")))</f>
        <v/>
      </c>
      <c r="O747" s="256"/>
      <c r="P747" s="250"/>
      <c r="Q747" s="55">
        <v>0</v>
      </c>
      <c r="R747" s="48" t="b">
        <f>IF(COUNTBLANK($V747),FALSE,OR(IFERROR(MATCH(INDEX(Activos!$C$6:$C$1015,MATCH($V747,Activos!$U$6:$U$1015,0)),$AH$22:$AH$25,0),FALSE),IFERROR(MATCH(INDEX($E$5:$E746,MATCH($V747,$V$5:$V746,0)),$AH$22:$AH$25,0),FALSE)))</f>
        <v>0</v>
      </c>
      <c r="S747" s="48" t="b">
        <f>OR(IFERROR(MATCH($V747,Activos!$U$6:$U$1015,0),FALSE),IFERROR(MATCH($V747,$V$5:$V746,0),FALSE))</f>
        <v>1</v>
      </c>
      <c r="T747" s="48" t="str">
        <f t="shared" si="40"/>
        <v/>
      </c>
      <c r="U747" s="48" t="str">
        <f>IF(AND(ISERROR(MATCH($V747,Activos!$U$6:$U$1015,0)),ISERROR(MATCH($V747,$U$5:$U746,0))),$V747,"")</f>
        <v/>
      </c>
      <c r="V747" s="48" t="str">
        <f t="shared" si="41"/>
        <v/>
      </c>
      <c r="W747" s="48" t="b">
        <f>IF(OR(COUNTBLANK($E747),COUNTBLANK($V747)),FALSE,IF(ISERROR(MATCH($V747,Activos!$U$6:$U$1015,0)),FALSE,IF(ISERROR(MATCH(INDEX(Activos!$C$6:$C$1015,MATCH($V747,Activos!$U$6:$U$1015,0)),$AH$22:$AH$25,0)),ISERROR(MATCH($E747,$AH$26:$AH$31,0)),ISERROR(MATCH($E747,$AH$22:$AH$25,0)))))</f>
        <v>0</v>
      </c>
      <c r="X747" s="48" t="b">
        <f>IF(OR(COUNTBLANK($E747),COUNTBLANK($V747)),FALSE,IF(ISERROR(MATCH($V747,V$5:$V746,0)),FALSE,IF(ISERROR(MATCH(INDEX($E$6:$E$1015,MATCH($V747,$V$6:$V$1015,0)),$AH$22:$AH$25,0)),ISERROR(MATCH($E747,$AH$26:$AH$31,0)),ISERROR(MATCH($E747,$AH$22:$AH$25,0)))))</f>
        <v>0</v>
      </c>
      <c r="Y747" s="48" t="b">
        <f t="shared" si="42"/>
        <v>0</v>
      </c>
    </row>
    <row r="748" spans="2:25" ht="15.95" customHeight="1" x14ac:dyDescent="0.2">
      <c r="B748" s="257"/>
      <c r="C748" s="53"/>
      <c r="D748" s="86"/>
      <c r="E748" s="42" t="str">
        <f>IF(COUNTBLANK($V748),"",IF($U748&lt;&gt;"","Ingresar Categoria!",IFERROR(INDEX(Activos!$C$6:$C$1015,MATCH($V748,Activos!$U$6:$U$1015,0)),IFERROR(INDEX($E$5:$E747,MATCH($V748,$U$5:$U747,0)),""))))</f>
        <v/>
      </c>
      <c r="F748" s="52"/>
      <c r="G748" s="51"/>
      <c r="H748" s="44"/>
      <c r="I748" s="53"/>
      <c r="J748" s="46"/>
      <c r="K748" s="46"/>
      <c r="L748" s="54"/>
      <c r="M748" s="54"/>
      <c r="N748" s="306" t="str">
        <f>IF(COUNTBLANK($V748),"",IFERROR(INDEX(Activos!$E$6:$E$1015,MATCH($V748,Activos!$U$6:$U$1015,0)),IFERROR(INDEX($N$5:$N747,MATCH($V748,$U$5:$U747,0)),"")))</f>
        <v/>
      </c>
      <c r="O748" s="256"/>
      <c r="P748" s="250"/>
      <c r="Q748" s="55">
        <v>0</v>
      </c>
      <c r="R748" s="48" t="b">
        <f>IF(COUNTBLANK($V748),FALSE,OR(IFERROR(MATCH(INDEX(Activos!$C$6:$C$1015,MATCH($V748,Activos!$U$6:$U$1015,0)),$AH$22:$AH$25,0),FALSE),IFERROR(MATCH(INDEX($E$5:$E747,MATCH($V748,$V$5:$V747,0)),$AH$22:$AH$25,0),FALSE)))</f>
        <v>0</v>
      </c>
      <c r="S748" s="48" t="b">
        <f>OR(IFERROR(MATCH($V748,Activos!$U$6:$U$1015,0),FALSE),IFERROR(MATCH($V748,$V$5:$V747,0),FALSE))</f>
        <v>1</v>
      </c>
      <c r="T748" s="48" t="str">
        <f t="shared" si="40"/>
        <v/>
      </c>
      <c r="U748" s="48" t="str">
        <f>IF(AND(ISERROR(MATCH($V748,Activos!$U$6:$U$1015,0)),ISERROR(MATCH($V748,$U$5:$U747,0))),$V748,"")</f>
        <v/>
      </c>
      <c r="V748" s="48" t="str">
        <f t="shared" si="41"/>
        <v/>
      </c>
      <c r="W748" s="48" t="b">
        <f>IF(OR(COUNTBLANK($E748),COUNTBLANK($V748)),FALSE,IF(ISERROR(MATCH($V748,Activos!$U$6:$U$1015,0)),FALSE,IF(ISERROR(MATCH(INDEX(Activos!$C$6:$C$1015,MATCH($V748,Activos!$U$6:$U$1015,0)),$AH$22:$AH$25,0)),ISERROR(MATCH($E748,$AH$26:$AH$31,0)),ISERROR(MATCH($E748,$AH$22:$AH$25,0)))))</f>
        <v>0</v>
      </c>
      <c r="X748" s="48" t="b">
        <f>IF(OR(COUNTBLANK($E748),COUNTBLANK($V748)),FALSE,IF(ISERROR(MATCH($V748,V$5:$V747,0)),FALSE,IF(ISERROR(MATCH(INDEX($E$6:$E$1015,MATCH($V748,$V$6:$V$1015,0)),$AH$22:$AH$25,0)),ISERROR(MATCH($E748,$AH$26:$AH$31,0)),ISERROR(MATCH($E748,$AH$22:$AH$25,0)))))</f>
        <v>0</v>
      </c>
      <c r="Y748" s="48" t="b">
        <f t="shared" si="42"/>
        <v>0</v>
      </c>
    </row>
    <row r="749" spans="2:25" ht="15.95" customHeight="1" x14ac:dyDescent="0.2">
      <c r="B749" s="257"/>
      <c r="C749" s="53"/>
      <c r="D749" s="86"/>
      <c r="E749" s="42" t="str">
        <f>IF(COUNTBLANK($V749),"",IF($U749&lt;&gt;"","Ingresar Categoria!",IFERROR(INDEX(Activos!$C$6:$C$1015,MATCH($V749,Activos!$U$6:$U$1015,0)),IFERROR(INDEX($E$5:$E748,MATCH($V749,$U$5:$U748,0)),""))))</f>
        <v/>
      </c>
      <c r="F749" s="52"/>
      <c r="G749" s="51"/>
      <c r="H749" s="44"/>
      <c r="I749" s="53"/>
      <c r="J749" s="46"/>
      <c r="K749" s="46"/>
      <c r="L749" s="54"/>
      <c r="M749" s="54"/>
      <c r="N749" s="306" t="str">
        <f>IF(COUNTBLANK($V749),"",IFERROR(INDEX(Activos!$E$6:$E$1015,MATCH($V749,Activos!$U$6:$U$1015,0)),IFERROR(INDEX($N$5:$N748,MATCH($V749,$U$5:$U748,0)),"")))</f>
        <v/>
      </c>
      <c r="O749" s="256"/>
      <c r="P749" s="250"/>
      <c r="Q749" s="55">
        <v>0</v>
      </c>
      <c r="R749" s="48" t="b">
        <f>IF(COUNTBLANK($V749),FALSE,OR(IFERROR(MATCH(INDEX(Activos!$C$6:$C$1015,MATCH($V749,Activos!$U$6:$U$1015,0)),$AH$22:$AH$25,0),FALSE),IFERROR(MATCH(INDEX($E$5:$E748,MATCH($V749,$V$5:$V748,0)),$AH$22:$AH$25,0),FALSE)))</f>
        <v>0</v>
      </c>
      <c r="S749" s="48" t="b">
        <f>OR(IFERROR(MATCH($V749,Activos!$U$6:$U$1015,0),FALSE),IFERROR(MATCH($V749,$V$5:$V748,0),FALSE))</f>
        <v>1</v>
      </c>
      <c r="T749" s="48" t="str">
        <f t="shared" si="40"/>
        <v/>
      </c>
      <c r="U749" s="48" t="str">
        <f>IF(AND(ISERROR(MATCH($V749,Activos!$U$6:$U$1015,0)),ISERROR(MATCH($V749,$U$5:$U748,0))),$V749,"")</f>
        <v/>
      </c>
      <c r="V749" s="48" t="str">
        <f t="shared" si="41"/>
        <v/>
      </c>
      <c r="W749" s="48" t="b">
        <f>IF(OR(COUNTBLANK($E749),COUNTBLANK($V749)),FALSE,IF(ISERROR(MATCH($V749,Activos!$U$6:$U$1015,0)),FALSE,IF(ISERROR(MATCH(INDEX(Activos!$C$6:$C$1015,MATCH($V749,Activos!$U$6:$U$1015,0)),$AH$22:$AH$25,0)),ISERROR(MATCH($E749,$AH$26:$AH$31,0)),ISERROR(MATCH($E749,$AH$22:$AH$25,0)))))</f>
        <v>0</v>
      </c>
      <c r="X749" s="48" t="b">
        <f>IF(OR(COUNTBLANK($E749),COUNTBLANK($V749)),FALSE,IF(ISERROR(MATCH($V749,V$5:$V748,0)),FALSE,IF(ISERROR(MATCH(INDEX($E$6:$E$1015,MATCH($V749,$V$6:$V$1015,0)),$AH$22:$AH$25,0)),ISERROR(MATCH($E749,$AH$26:$AH$31,0)),ISERROR(MATCH($E749,$AH$22:$AH$25,0)))))</f>
        <v>0</v>
      </c>
      <c r="Y749" s="48" t="b">
        <f t="shared" si="42"/>
        <v>0</v>
      </c>
    </row>
    <row r="750" spans="2:25" ht="15.95" customHeight="1" x14ac:dyDescent="0.2">
      <c r="B750" s="257"/>
      <c r="C750" s="53"/>
      <c r="D750" s="86"/>
      <c r="E750" s="42" t="str">
        <f>IF(COUNTBLANK($V750),"",IF($U750&lt;&gt;"","Ingresar Categoria!",IFERROR(INDEX(Activos!$C$6:$C$1015,MATCH($V750,Activos!$U$6:$U$1015,0)),IFERROR(INDEX($E$5:$E749,MATCH($V750,$U$5:$U749,0)),""))))</f>
        <v/>
      </c>
      <c r="F750" s="52"/>
      <c r="G750" s="51"/>
      <c r="H750" s="44"/>
      <c r="I750" s="53"/>
      <c r="J750" s="46"/>
      <c r="K750" s="46"/>
      <c r="L750" s="54"/>
      <c r="M750" s="54"/>
      <c r="N750" s="306" t="str">
        <f>IF(COUNTBLANK($V750),"",IFERROR(INDEX(Activos!$E$6:$E$1015,MATCH($V750,Activos!$U$6:$U$1015,0)),IFERROR(INDEX($N$5:$N749,MATCH($V750,$U$5:$U749,0)),"")))</f>
        <v/>
      </c>
      <c r="O750" s="256"/>
      <c r="P750" s="250"/>
      <c r="Q750" s="55">
        <v>0</v>
      </c>
      <c r="R750" s="48" t="b">
        <f>IF(COUNTBLANK($V750),FALSE,OR(IFERROR(MATCH(INDEX(Activos!$C$6:$C$1015,MATCH($V750,Activos!$U$6:$U$1015,0)),$AH$22:$AH$25,0),FALSE),IFERROR(MATCH(INDEX($E$5:$E749,MATCH($V750,$V$5:$V749,0)),$AH$22:$AH$25,0),FALSE)))</f>
        <v>0</v>
      </c>
      <c r="S750" s="48" t="b">
        <f>OR(IFERROR(MATCH($V750,Activos!$U$6:$U$1015,0),FALSE),IFERROR(MATCH($V750,$V$5:$V749,0),FALSE))</f>
        <v>1</v>
      </c>
      <c r="T750" s="48" t="str">
        <f t="shared" si="40"/>
        <v/>
      </c>
      <c r="U750" s="48" t="str">
        <f>IF(AND(ISERROR(MATCH($V750,Activos!$U$6:$U$1015,0)),ISERROR(MATCH($V750,$U$5:$U749,0))),$V750,"")</f>
        <v/>
      </c>
      <c r="V750" s="48" t="str">
        <f t="shared" si="41"/>
        <v/>
      </c>
      <c r="W750" s="48" t="b">
        <f>IF(OR(COUNTBLANK($E750),COUNTBLANK($V750)),FALSE,IF(ISERROR(MATCH($V750,Activos!$U$6:$U$1015,0)),FALSE,IF(ISERROR(MATCH(INDEX(Activos!$C$6:$C$1015,MATCH($V750,Activos!$U$6:$U$1015,0)),$AH$22:$AH$25,0)),ISERROR(MATCH($E750,$AH$26:$AH$31,0)),ISERROR(MATCH($E750,$AH$22:$AH$25,0)))))</f>
        <v>0</v>
      </c>
      <c r="X750" s="48" t="b">
        <f>IF(OR(COUNTBLANK($E750),COUNTBLANK($V750)),FALSE,IF(ISERROR(MATCH($V750,V$5:$V749,0)),FALSE,IF(ISERROR(MATCH(INDEX($E$6:$E$1015,MATCH($V750,$V$6:$V$1015,0)),$AH$22:$AH$25,0)),ISERROR(MATCH($E750,$AH$26:$AH$31,0)),ISERROR(MATCH($E750,$AH$22:$AH$25,0)))))</f>
        <v>0</v>
      </c>
      <c r="Y750" s="48" t="b">
        <f t="shared" si="42"/>
        <v>0</v>
      </c>
    </row>
    <row r="751" spans="2:25" ht="15.95" customHeight="1" x14ac:dyDescent="0.2">
      <c r="B751" s="257"/>
      <c r="C751" s="53"/>
      <c r="D751" s="86"/>
      <c r="E751" s="42" t="str">
        <f>IF(COUNTBLANK($V751),"",IF($U751&lt;&gt;"","Ingresar Categoria!",IFERROR(INDEX(Activos!$C$6:$C$1015,MATCH($V751,Activos!$U$6:$U$1015,0)),IFERROR(INDEX($E$5:$E750,MATCH($V751,$U$5:$U750,0)),""))))</f>
        <v/>
      </c>
      <c r="F751" s="52"/>
      <c r="G751" s="51"/>
      <c r="H751" s="44"/>
      <c r="I751" s="53"/>
      <c r="J751" s="46"/>
      <c r="K751" s="46"/>
      <c r="L751" s="54"/>
      <c r="M751" s="54"/>
      <c r="N751" s="306" t="str">
        <f>IF(COUNTBLANK($V751),"",IFERROR(INDEX(Activos!$E$6:$E$1015,MATCH($V751,Activos!$U$6:$U$1015,0)),IFERROR(INDEX($N$5:$N750,MATCH($V751,$U$5:$U750,0)),"")))</f>
        <v/>
      </c>
      <c r="O751" s="256"/>
      <c r="P751" s="250"/>
      <c r="Q751" s="55">
        <v>0</v>
      </c>
      <c r="R751" s="48" t="b">
        <f>IF(COUNTBLANK($V751),FALSE,OR(IFERROR(MATCH(INDEX(Activos!$C$6:$C$1015,MATCH($V751,Activos!$U$6:$U$1015,0)),$AH$22:$AH$25,0),FALSE),IFERROR(MATCH(INDEX($E$5:$E750,MATCH($V751,$V$5:$V750,0)),$AH$22:$AH$25,0),FALSE)))</f>
        <v>0</v>
      </c>
      <c r="S751" s="48" t="b">
        <f>OR(IFERROR(MATCH($V751,Activos!$U$6:$U$1015,0),FALSE),IFERROR(MATCH($V751,$V$5:$V750,0),FALSE))</f>
        <v>1</v>
      </c>
      <c r="T751" s="48" t="str">
        <f t="shared" si="40"/>
        <v/>
      </c>
      <c r="U751" s="48" t="str">
        <f>IF(AND(ISERROR(MATCH($V751,Activos!$U$6:$U$1015,0)),ISERROR(MATCH($V751,$U$5:$U750,0))),$V751,"")</f>
        <v/>
      </c>
      <c r="V751" s="48" t="str">
        <f t="shared" si="41"/>
        <v/>
      </c>
      <c r="W751" s="48" t="b">
        <f>IF(OR(COUNTBLANK($E751),COUNTBLANK($V751)),FALSE,IF(ISERROR(MATCH($V751,Activos!$U$6:$U$1015,0)),FALSE,IF(ISERROR(MATCH(INDEX(Activos!$C$6:$C$1015,MATCH($V751,Activos!$U$6:$U$1015,0)),$AH$22:$AH$25,0)),ISERROR(MATCH($E751,$AH$26:$AH$31,0)),ISERROR(MATCH($E751,$AH$22:$AH$25,0)))))</f>
        <v>0</v>
      </c>
      <c r="X751" s="48" t="b">
        <f>IF(OR(COUNTBLANK($E751),COUNTBLANK($V751)),FALSE,IF(ISERROR(MATCH($V751,V$5:$V750,0)),FALSE,IF(ISERROR(MATCH(INDEX($E$6:$E$1015,MATCH($V751,$V$6:$V$1015,0)),$AH$22:$AH$25,0)),ISERROR(MATCH($E751,$AH$26:$AH$31,0)),ISERROR(MATCH($E751,$AH$22:$AH$25,0)))))</f>
        <v>0</v>
      </c>
      <c r="Y751" s="48" t="b">
        <f t="shared" si="42"/>
        <v>0</v>
      </c>
    </row>
    <row r="752" spans="2:25" ht="15.95" customHeight="1" x14ac:dyDescent="0.2">
      <c r="B752" s="257"/>
      <c r="C752" s="53"/>
      <c r="D752" s="86"/>
      <c r="E752" s="42" t="str">
        <f>IF(COUNTBLANK($V752),"",IF($U752&lt;&gt;"","Ingresar Categoria!",IFERROR(INDEX(Activos!$C$6:$C$1015,MATCH($V752,Activos!$U$6:$U$1015,0)),IFERROR(INDEX($E$5:$E751,MATCH($V752,$U$5:$U751,0)),""))))</f>
        <v/>
      </c>
      <c r="F752" s="52"/>
      <c r="G752" s="51"/>
      <c r="H752" s="44"/>
      <c r="I752" s="53"/>
      <c r="J752" s="46"/>
      <c r="K752" s="46"/>
      <c r="L752" s="54"/>
      <c r="M752" s="54"/>
      <c r="N752" s="306" t="str">
        <f>IF(COUNTBLANK($V752),"",IFERROR(INDEX(Activos!$E$6:$E$1015,MATCH($V752,Activos!$U$6:$U$1015,0)),IFERROR(INDEX($N$5:$N751,MATCH($V752,$U$5:$U751,0)),"")))</f>
        <v/>
      </c>
      <c r="O752" s="256"/>
      <c r="P752" s="250"/>
      <c r="Q752" s="55">
        <v>0</v>
      </c>
      <c r="R752" s="48" t="b">
        <f>IF(COUNTBLANK($V752),FALSE,OR(IFERROR(MATCH(INDEX(Activos!$C$6:$C$1015,MATCH($V752,Activos!$U$6:$U$1015,0)),$AH$22:$AH$25,0),FALSE),IFERROR(MATCH(INDEX($E$5:$E751,MATCH($V752,$V$5:$V751,0)),$AH$22:$AH$25,0),FALSE)))</f>
        <v>0</v>
      </c>
      <c r="S752" s="48" t="b">
        <f>OR(IFERROR(MATCH($V752,Activos!$U$6:$U$1015,0),FALSE),IFERROR(MATCH($V752,$V$5:$V751,0),FALSE))</f>
        <v>1</v>
      </c>
      <c r="T752" s="48" t="str">
        <f t="shared" si="40"/>
        <v/>
      </c>
      <c r="U752" s="48" t="str">
        <f>IF(AND(ISERROR(MATCH($V752,Activos!$U$6:$U$1015,0)),ISERROR(MATCH($V752,$U$5:$U751,0))),$V752,"")</f>
        <v/>
      </c>
      <c r="V752" s="48" t="str">
        <f t="shared" si="41"/>
        <v/>
      </c>
      <c r="W752" s="48" t="b">
        <f>IF(OR(COUNTBLANK($E752),COUNTBLANK($V752)),FALSE,IF(ISERROR(MATCH($V752,Activos!$U$6:$U$1015,0)),FALSE,IF(ISERROR(MATCH(INDEX(Activos!$C$6:$C$1015,MATCH($V752,Activos!$U$6:$U$1015,0)),$AH$22:$AH$25,0)),ISERROR(MATCH($E752,$AH$26:$AH$31,0)),ISERROR(MATCH($E752,$AH$22:$AH$25,0)))))</f>
        <v>0</v>
      </c>
      <c r="X752" s="48" t="b">
        <f>IF(OR(COUNTBLANK($E752),COUNTBLANK($V752)),FALSE,IF(ISERROR(MATCH($V752,V$5:$V751,0)),FALSE,IF(ISERROR(MATCH(INDEX($E$6:$E$1015,MATCH($V752,$V$6:$V$1015,0)),$AH$22:$AH$25,0)),ISERROR(MATCH($E752,$AH$26:$AH$31,0)),ISERROR(MATCH($E752,$AH$22:$AH$25,0)))))</f>
        <v>0</v>
      </c>
      <c r="Y752" s="48" t="b">
        <f t="shared" si="42"/>
        <v>0</v>
      </c>
    </row>
    <row r="753" spans="2:25" ht="15.95" customHeight="1" x14ac:dyDescent="0.2">
      <c r="B753" s="257"/>
      <c r="C753" s="53"/>
      <c r="D753" s="86"/>
      <c r="E753" s="42" t="str">
        <f>IF(COUNTBLANK($V753),"",IF($U753&lt;&gt;"","Ingresar Categoria!",IFERROR(INDEX(Activos!$C$6:$C$1015,MATCH($V753,Activos!$U$6:$U$1015,0)),IFERROR(INDEX($E$5:$E752,MATCH($V753,$U$5:$U752,0)),""))))</f>
        <v/>
      </c>
      <c r="F753" s="52"/>
      <c r="G753" s="51"/>
      <c r="H753" s="44"/>
      <c r="I753" s="53"/>
      <c r="J753" s="46"/>
      <c r="K753" s="46"/>
      <c r="L753" s="54"/>
      <c r="M753" s="54"/>
      <c r="N753" s="306" t="str">
        <f>IF(COUNTBLANK($V753),"",IFERROR(INDEX(Activos!$E$6:$E$1015,MATCH($V753,Activos!$U$6:$U$1015,0)),IFERROR(INDEX($N$5:$N752,MATCH($V753,$U$5:$U752,0)),"")))</f>
        <v/>
      </c>
      <c r="O753" s="256"/>
      <c r="P753" s="250"/>
      <c r="Q753" s="55">
        <v>0</v>
      </c>
      <c r="R753" s="48" t="b">
        <f>IF(COUNTBLANK($V753),FALSE,OR(IFERROR(MATCH(INDEX(Activos!$C$6:$C$1015,MATCH($V753,Activos!$U$6:$U$1015,0)),$AH$22:$AH$25,0),FALSE),IFERROR(MATCH(INDEX($E$5:$E752,MATCH($V753,$V$5:$V752,0)),$AH$22:$AH$25,0),FALSE)))</f>
        <v>0</v>
      </c>
      <c r="S753" s="48" t="b">
        <f>OR(IFERROR(MATCH($V753,Activos!$U$6:$U$1015,0),FALSE),IFERROR(MATCH($V753,$V$5:$V752,0),FALSE))</f>
        <v>1</v>
      </c>
      <c r="T753" s="48" t="str">
        <f t="shared" si="40"/>
        <v/>
      </c>
      <c r="U753" s="48" t="str">
        <f>IF(AND(ISERROR(MATCH($V753,Activos!$U$6:$U$1015,0)),ISERROR(MATCH($V753,$U$5:$U752,0))),$V753,"")</f>
        <v/>
      </c>
      <c r="V753" s="48" t="str">
        <f t="shared" si="41"/>
        <v/>
      </c>
      <c r="W753" s="48" t="b">
        <f>IF(OR(COUNTBLANK($E753),COUNTBLANK($V753)),FALSE,IF(ISERROR(MATCH($V753,Activos!$U$6:$U$1015,0)),FALSE,IF(ISERROR(MATCH(INDEX(Activos!$C$6:$C$1015,MATCH($V753,Activos!$U$6:$U$1015,0)),$AH$22:$AH$25,0)),ISERROR(MATCH($E753,$AH$26:$AH$31,0)),ISERROR(MATCH($E753,$AH$22:$AH$25,0)))))</f>
        <v>0</v>
      </c>
      <c r="X753" s="48" t="b">
        <f>IF(OR(COUNTBLANK($E753),COUNTBLANK($V753)),FALSE,IF(ISERROR(MATCH($V753,V$5:$V752,0)),FALSE,IF(ISERROR(MATCH(INDEX($E$6:$E$1015,MATCH($V753,$V$6:$V$1015,0)),$AH$22:$AH$25,0)),ISERROR(MATCH($E753,$AH$26:$AH$31,0)),ISERROR(MATCH($E753,$AH$22:$AH$25,0)))))</f>
        <v>0</v>
      </c>
      <c r="Y753" s="48" t="b">
        <f t="shared" si="42"/>
        <v>0</v>
      </c>
    </row>
    <row r="754" spans="2:25" ht="15.95" customHeight="1" x14ac:dyDescent="0.2">
      <c r="B754" s="257"/>
      <c r="C754" s="53"/>
      <c r="D754" s="86"/>
      <c r="E754" s="42" t="str">
        <f>IF(COUNTBLANK($V754),"",IF($U754&lt;&gt;"","Ingresar Categoria!",IFERROR(INDEX(Activos!$C$6:$C$1015,MATCH($V754,Activos!$U$6:$U$1015,0)),IFERROR(INDEX($E$5:$E753,MATCH($V754,$U$5:$U753,0)),""))))</f>
        <v/>
      </c>
      <c r="F754" s="52"/>
      <c r="G754" s="51"/>
      <c r="H754" s="44"/>
      <c r="I754" s="53"/>
      <c r="J754" s="46"/>
      <c r="K754" s="46"/>
      <c r="L754" s="54"/>
      <c r="M754" s="54"/>
      <c r="N754" s="306" t="str">
        <f>IF(COUNTBLANK($V754),"",IFERROR(INDEX(Activos!$E$6:$E$1015,MATCH($V754,Activos!$U$6:$U$1015,0)),IFERROR(INDEX($N$5:$N753,MATCH($V754,$U$5:$U753,0)),"")))</f>
        <v/>
      </c>
      <c r="O754" s="256"/>
      <c r="P754" s="250"/>
      <c r="Q754" s="55">
        <v>0</v>
      </c>
      <c r="R754" s="48" t="b">
        <f>IF(COUNTBLANK($V754),FALSE,OR(IFERROR(MATCH(INDEX(Activos!$C$6:$C$1015,MATCH($V754,Activos!$U$6:$U$1015,0)),$AH$22:$AH$25,0),FALSE),IFERROR(MATCH(INDEX($E$5:$E753,MATCH($V754,$V$5:$V753,0)),$AH$22:$AH$25,0),FALSE)))</f>
        <v>0</v>
      </c>
      <c r="S754" s="48" t="b">
        <f>OR(IFERROR(MATCH($V754,Activos!$U$6:$U$1015,0),FALSE),IFERROR(MATCH($V754,$V$5:$V753,0),FALSE))</f>
        <v>1</v>
      </c>
      <c r="T754" s="48" t="str">
        <f t="shared" si="40"/>
        <v/>
      </c>
      <c r="U754" s="48" t="str">
        <f>IF(AND(ISERROR(MATCH($V754,Activos!$U$6:$U$1015,0)),ISERROR(MATCH($V754,$U$5:$U753,0))),$V754,"")</f>
        <v/>
      </c>
      <c r="V754" s="48" t="str">
        <f t="shared" si="41"/>
        <v/>
      </c>
      <c r="W754" s="48" t="b">
        <f>IF(OR(COUNTBLANK($E754),COUNTBLANK($V754)),FALSE,IF(ISERROR(MATCH($V754,Activos!$U$6:$U$1015,0)),FALSE,IF(ISERROR(MATCH(INDEX(Activos!$C$6:$C$1015,MATCH($V754,Activos!$U$6:$U$1015,0)),$AH$22:$AH$25,0)),ISERROR(MATCH($E754,$AH$26:$AH$31,0)),ISERROR(MATCH($E754,$AH$22:$AH$25,0)))))</f>
        <v>0</v>
      </c>
      <c r="X754" s="48" t="b">
        <f>IF(OR(COUNTBLANK($E754),COUNTBLANK($V754)),FALSE,IF(ISERROR(MATCH($V754,V$5:$V753,0)),FALSE,IF(ISERROR(MATCH(INDEX($E$6:$E$1015,MATCH($V754,$V$6:$V$1015,0)),$AH$22:$AH$25,0)),ISERROR(MATCH($E754,$AH$26:$AH$31,0)),ISERROR(MATCH($E754,$AH$22:$AH$25,0)))))</f>
        <v>0</v>
      </c>
      <c r="Y754" s="48" t="b">
        <f t="shared" si="42"/>
        <v>0</v>
      </c>
    </row>
    <row r="755" spans="2:25" ht="15.95" customHeight="1" x14ac:dyDescent="0.2">
      <c r="B755" s="257"/>
      <c r="C755" s="53"/>
      <c r="D755" s="86"/>
      <c r="E755" s="42" t="str">
        <f>IF(COUNTBLANK($V755),"",IF($U755&lt;&gt;"","Ingresar Categoria!",IFERROR(INDEX(Activos!$C$6:$C$1015,MATCH($V755,Activos!$U$6:$U$1015,0)),IFERROR(INDEX($E$5:$E754,MATCH($V755,$U$5:$U754,0)),""))))</f>
        <v/>
      </c>
      <c r="F755" s="52"/>
      <c r="G755" s="51"/>
      <c r="H755" s="44"/>
      <c r="I755" s="53"/>
      <c r="J755" s="46"/>
      <c r="K755" s="46"/>
      <c r="L755" s="54"/>
      <c r="M755" s="54"/>
      <c r="N755" s="306" t="str">
        <f>IF(COUNTBLANK($V755),"",IFERROR(INDEX(Activos!$E$6:$E$1015,MATCH($V755,Activos!$U$6:$U$1015,0)),IFERROR(INDEX($N$5:$N754,MATCH($V755,$U$5:$U754,0)),"")))</f>
        <v/>
      </c>
      <c r="O755" s="256"/>
      <c r="P755" s="250"/>
      <c r="Q755" s="55">
        <v>0</v>
      </c>
      <c r="R755" s="48" t="b">
        <f>IF(COUNTBLANK($V755),FALSE,OR(IFERROR(MATCH(INDEX(Activos!$C$6:$C$1015,MATCH($V755,Activos!$U$6:$U$1015,0)),$AH$22:$AH$25,0),FALSE),IFERROR(MATCH(INDEX($E$5:$E754,MATCH($V755,$V$5:$V754,0)),$AH$22:$AH$25,0),FALSE)))</f>
        <v>0</v>
      </c>
      <c r="S755" s="48" t="b">
        <f>OR(IFERROR(MATCH($V755,Activos!$U$6:$U$1015,0),FALSE),IFERROR(MATCH($V755,$V$5:$V754,0),FALSE))</f>
        <v>1</v>
      </c>
      <c r="T755" s="48" t="str">
        <f t="shared" si="40"/>
        <v/>
      </c>
      <c r="U755" s="48" t="str">
        <f>IF(AND(ISERROR(MATCH($V755,Activos!$U$6:$U$1015,0)),ISERROR(MATCH($V755,$U$5:$U754,0))),$V755,"")</f>
        <v/>
      </c>
      <c r="V755" s="48" t="str">
        <f t="shared" si="41"/>
        <v/>
      </c>
      <c r="W755" s="48" t="b">
        <f>IF(OR(COUNTBLANK($E755),COUNTBLANK($V755)),FALSE,IF(ISERROR(MATCH($V755,Activos!$U$6:$U$1015,0)),FALSE,IF(ISERROR(MATCH(INDEX(Activos!$C$6:$C$1015,MATCH($V755,Activos!$U$6:$U$1015,0)),$AH$22:$AH$25,0)),ISERROR(MATCH($E755,$AH$26:$AH$31,0)),ISERROR(MATCH($E755,$AH$22:$AH$25,0)))))</f>
        <v>0</v>
      </c>
      <c r="X755" s="48" t="b">
        <f>IF(OR(COUNTBLANK($E755),COUNTBLANK($V755)),FALSE,IF(ISERROR(MATCH($V755,V$5:$V754,0)),FALSE,IF(ISERROR(MATCH(INDEX($E$6:$E$1015,MATCH($V755,$V$6:$V$1015,0)),$AH$22:$AH$25,0)),ISERROR(MATCH($E755,$AH$26:$AH$31,0)),ISERROR(MATCH($E755,$AH$22:$AH$25,0)))))</f>
        <v>0</v>
      </c>
      <c r="Y755" s="48" t="b">
        <f t="shared" si="42"/>
        <v>0</v>
      </c>
    </row>
    <row r="756" spans="2:25" ht="15.95" customHeight="1" x14ac:dyDescent="0.2">
      <c r="B756" s="257"/>
      <c r="C756" s="53"/>
      <c r="D756" s="86"/>
      <c r="E756" s="42" t="str">
        <f>IF(COUNTBLANK($V756),"",IF($U756&lt;&gt;"","Ingresar Categoria!",IFERROR(INDEX(Activos!$C$6:$C$1015,MATCH($V756,Activos!$U$6:$U$1015,0)),IFERROR(INDEX($E$5:$E755,MATCH($V756,$U$5:$U755,0)),""))))</f>
        <v/>
      </c>
      <c r="F756" s="52"/>
      <c r="G756" s="51"/>
      <c r="H756" s="44"/>
      <c r="I756" s="53"/>
      <c r="J756" s="46"/>
      <c r="K756" s="46"/>
      <c r="L756" s="54"/>
      <c r="M756" s="54"/>
      <c r="N756" s="306" t="str">
        <f>IF(COUNTBLANK($V756),"",IFERROR(INDEX(Activos!$E$6:$E$1015,MATCH($V756,Activos!$U$6:$U$1015,0)),IFERROR(INDEX($N$5:$N755,MATCH($V756,$U$5:$U755,0)),"")))</f>
        <v/>
      </c>
      <c r="O756" s="256"/>
      <c r="P756" s="250"/>
      <c r="Q756" s="55">
        <v>0</v>
      </c>
      <c r="R756" s="48" t="b">
        <f>IF(COUNTBLANK($V756),FALSE,OR(IFERROR(MATCH(INDEX(Activos!$C$6:$C$1015,MATCH($V756,Activos!$U$6:$U$1015,0)),$AH$22:$AH$25,0),FALSE),IFERROR(MATCH(INDEX($E$5:$E755,MATCH($V756,$V$5:$V755,0)),$AH$22:$AH$25,0),FALSE)))</f>
        <v>0</v>
      </c>
      <c r="S756" s="48" t="b">
        <f>OR(IFERROR(MATCH($V756,Activos!$U$6:$U$1015,0),FALSE),IFERROR(MATCH($V756,$V$5:$V755,0),FALSE))</f>
        <v>1</v>
      </c>
      <c r="T756" s="48" t="str">
        <f t="shared" si="40"/>
        <v/>
      </c>
      <c r="U756" s="48" t="str">
        <f>IF(AND(ISERROR(MATCH($V756,Activos!$U$6:$U$1015,0)),ISERROR(MATCH($V756,$U$5:$U755,0))),$V756,"")</f>
        <v/>
      </c>
      <c r="V756" s="48" t="str">
        <f t="shared" si="41"/>
        <v/>
      </c>
      <c r="W756" s="48" t="b">
        <f>IF(OR(COUNTBLANK($E756),COUNTBLANK($V756)),FALSE,IF(ISERROR(MATCH($V756,Activos!$U$6:$U$1015,0)),FALSE,IF(ISERROR(MATCH(INDEX(Activos!$C$6:$C$1015,MATCH($V756,Activos!$U$6:$U$1015,0)),$AH$22:$AH$25,0)),ISERROR(MATCH($E756,$AH$26:$AH$31,0)),ISERROR(MATCH($E756,$AH$22:$AH$25,0)))))</f>
        <v>0</v>
      </c>
      <c r="X756" s="48" t="b">
        <f>IF(OR(COUNTBLANK($E756),COUNTBLANK($V756)),FALSE,IF(ISERROR(MATCH($V756,V$5:$V755,0)),FALSE,IF(ISERROR(MATCH(INDEX($E$6:$E$1015,MATCH($V756,$V$6:$V$1015,0)),$AH$22:$AH$25,0)),ISERROR(MATCH($E756,$AH$26:$AH$31,0)),ISERROR(MATCH($E756,$AH$22:$AH$25,0)))))</f>
        <v>0</v>
      </c>
      <c r="Y756" s="48" t="b">
        <f t="shared" si="42"/>
        <v>0</v>
      </c>
    </row>
    <row r="757" spans="2:25" ht="15.95" customHeight="1" x14ac:dyDescent="0.2">
      <c r="B757" s="257"/>
      <c r="C757" s="53"/>
      <c r="D757" s="86"/>
      <c r="E757" s="42" t="str">
        <f>IF(COUNTBLANK($V757),"",IF($U757&lt;&gt;"","Ingresar Categoria!",IFERROR(INDEX(Activos!$C$6:$C$1015,MATCH($V757,Activos!$U$6:$U$1015,0)),IFERROR(INDEX($E$5:$E756,MATCH($V757,$U$5:$U756,0)),""))))</f>
        <v/>
      </c>
      <c r="F757" s="52"/>
      <c r="G757" s="51"/>
      <c r="H757" s="44"/>
      <c r="I757" s="53"/>
      <c r="J757" s="46"/>
      <c r="K757" s="46"/>
      <c r="L757" s="54"/>
      <c r="M757" s="54"/>
      <c r="N757" s="306" t="str">
        <f>IF(COUNTBLANK($V757),"",IFERROR(INDEX(Activos!$E$6:$E$1015,MATCH($V757,Activos!$U$6:$U$1015,0)),IFERROR(INDEX($N$5:$N756,MATCH($V757,$U$5:$U756,0)),"")))</f>
        <v/>
      </c>
      <c r="O757" s="256"/>
      <c r="P757" s="250"/>
      <c r="Q757" s="55">
        <v>0</v>
      </c>
      <c r="R757" s="48" t="b">
        <f>IF(COUNTBLANK($V757),FALSE,OR(IFERROR(MATCH(INDEX(Activos!$C$6:$C$1015,MATCH($V757,Activos!$U$6:$U$1015,0)),$AH$22:$AH$25,0),FALSE),IFERROR(MATCH(INDEX($E$5:$E756,MATCH($V757,$V$5:$V756,0)),$AH$22:$AH$25,0),FALSE)))</f>
        <v>0</v>
      </c>
      <c r="S757" s="48" t="b">
        <f>OR(IFERROR(MATCH($V757,Activos!$U$6:$U$1015,0),FALSE),IFERROR(MATCH($V757,$V$5:$V756,0),FALSE))</f>
        <v>1</v>
      </c>
      <c r="T757" s="48" t="str">
        <f t="shared" si="40"/>
        <v/>
      </c>
      <c r="U757" s="48" t="str">
        <f>IF(AND(ISERROR(MATCH($V757,Activos!$U$6:$U$1015,0)),ISERROR(MATCH($V757,$U$5:$U756,0))),$V757,"")</f>
        <v/>
      </c>
      <c r="V757" s="48" t="str">
        <f t="shared" si="41"/>
        <v/>
      </c>
      <c r="W757" s="48" t="b">
        <f>IF(OR(COUNTBLANK($E757),COUNTBLANK($V757)),FALSE,IF(ISERROR(MATCH($V757,Activos!$U$6:$U$1015,0)),FALSE,IF(ISERROR(MATCH(INDEX(Activos!$C$6:$C$1015,MATCH($V757,Activos!$U$6:$U$1015,0)),$AH$22:$AH$25,0)),ISERROR(MATCH($E757,$AH$26:$AH$31,0)),ISERROR(MATCH($E757,$AH$22:$AH$25,0)))))</f>
        <v>0</v>
      </c>
      <c r="X757" s="48" t="b">
        <f>IF(OR(COUNTBLANK($E757),COUNTBLANK($V757)),FALSE,IF(ISERROR(MATCH($V757,V$5:$V756,0)),FALSE,IF(ISERROR(MATCH(INDEX($E$6:$E$1015,MATCH($V757,$V$6:$V$1015,0)),$AH$22:$AH$25,0)),ISERROR(MATCH($E757,$AH$26:$AH$31,0)),ISERROR(MATCH($E757,$AH$22:$AH$25,0)))))</f>
        <v>0</v>
      </c>
      <c r="Y757" s="48" t="b">
        <f t="shared" si="42"/>
        <v>0</v>
      </c>
    </row>
    <row r="758" spans="2:25" ht="15.95" customHeight="1" x14ac:dyDescent="0.2">
      <c r="B758" s="257"/>
      <c r="C758" s="53"/>
      <c r="D758" s="86"/>
      <c r="E758" s="42" t="str">
        <f>IF(COUNTBLANK($V758),"",IF($U758&lt;&gt;"","Ingresar Categoria!",IFERROR(INDEX(Activos!$C$6:$C$1015,MATCH($V758,Activos!$U$6:$U$1015,0)),IFERROR(INDEX($E$5:$E757,MATCH($V758,$U$5:$U757,0)),""))))</f>
        <v/>
      </c>
      <c r="F758" s="52"/>
      <c r="G758" s="51"/>
      <c r="H758" s="44"/>
      <c r="I758" s="53"/>
      <c r="J758" s="46"/>
      <c r="K758" s="46"/>
      <c r="L758" s="54"/>
      <c r="M758" s="54"/>
      <c r="N758" s="306" t="str">
        <f>IF(COUNTBLANK($V758),"",IFERROR(INDEX(Activos!$E$6:$E$1015,MATCH($V758,Activos!$U$6:$U$1015,0)),IFERROR(INDEX($N$5:$N757,MATCH($V758,$U$5:$U757,0)),"")))</f>
        <v/>
      </c>
      <c r="O758" s="256"/>
      <c r="P758" s="250"/>
      <c r="Q758" s="55">
        <v>0</v>
      </c>
      <c r="R758" s="48" t="b">
        <f>IF(COUNTBLANK($V758),FALSE,OR(IFERROR(MATCH(INDEX(Activos!$C$6:$C$1015,MATCH($V758,Activos!$U$6:$U$1015,0)),$AH$22:$AH$25,0),FALSE),IFERROR(MATCH(INDEX($E$5:$E757,MATCH($V758,$V$5:$V757,0)),$AH$22:$AH$25,0),FALSE)))</f>
        <v>0</v>
      </c>
      <c r="S758" s="48" t="b">
        <f>OR(IFERROR(MATCH($V758,Activos!$U$6:$U$1015,0),FALSE),IFERROR(MATCH($V758,$V$5:$V757,0),FALSE))</f>
        <v>1</v>
      </c>
      <c r="T758" s="48" t="str">
        <f t="shared" si="40"/>
        <v/>
      </c>
      <c r="U758" s="48" t="str">
        <f>IF(AND(ISERROR(MATCH($V758,Activos!$U$6:$U$1015,0)),ISERROR(MATCH($V758,$U$5:$U757,0))),$V758,"")</f>
        <v/>
      </c>
      <c r="V758" s="48" t="str">
        <f t="shared" si="41"/>
        <v/>
      </c>
      <c r="W758" s="48" t="b">
        <f>IF(OR(COUNTBLANK($E758),COUNTBLANK($V758)),FALSE,IF(ISERROR(MATCH($V758,Activos!$U$6:$U$1015,0)),FALSE,IF(ISERROR(MATCH(INDEX(Activos!$C$6:$C$1015,MATCH($V758,Activos!$U$6:$U$1015,0)),$AH$22:$AH$25,0)),ISERROR(MATCH($E758,$AH$26:$AH$31,0)),ISERROR(MATCH($E758,$AH$22:$AH$25,0)))))</f>
        <v>0</v>
      </c>
      <c r="X758" s="48" t="b">
        <f>IF(OR(COUNTBLANK($E758),COUNTBLANK($V758)),FALSE,IF(ISERROR(MATCH($V758,V$5:$V757,0)),FALSE,IF(ISERROR(MATCH(INDEX($E$6:$E$1015,MATCH($V758,$V$6:$V$1015,0)),$AH$22:$AH$25,0)),ISERROR(MATCH($E758,$AH$26:$AH$31,0)),ISERROR(MATCH($E758,$AH$22:$AH$25,0)))))</f>
        <v>0</v>
      </c>
      <c r="Y758" s="48" t="b">
        <f t="shared" si="42"/>
        <v>0</v>
      </c>
    </row>
    <row r="759" spans="2:25" ht="15.95" customHeight="1" x14ac:dyDescent="0.2">
      <c r="B759" s="257"/>
      <c r="C759" s="53"/>
      <c r="D759" s="86"/>
      <c r="E759" s="42" t="str">
        <f>IF(COUNTBLANK($V759),"",IF($U759&lt;&gt;"","Ingresar Categoria!",IFERROR(INDEX(Activos!$C$6:$C$1015,MATCH($V759,Activos!$U$6:$U$1015,0)),IFERROR(INDEX($E$5:$E758,MATCH($V759,$U$5:$U758,0)),""))))</f>
        <v/>
      </c>
      <c r="F759" s="52"/>
      <c r="G759" s="51"/>
      <c r="H759" s="44"/>
      <c r="I759" s="53"/>
      <c r="J759" s="46"/>
      <c r="K759" s="46"/>
      <c r="L759" s="54"/>
      <c r="M759" s="54"/>
      <c r="N759" s="306" t="str">
        <f>IF(COUNTBLANK($V759),"",IFERROR(INDEX(Activos!$E$6:$E$1015,MATCH($V759,Activos!$U$6:$U$1015,0)),IFERROR(INDEX($N$5:$N758,MATCH($V759,$U$5:$U758,0)),"")))</f>
        <v/>
      </c>
      <c r="O759" s="256"/>
      <c r="P759" s="250"/>
      <c r="Q759" s="55">
        <v>0</v>
      </c>
      <c r="R759" s="48" t="b">
        <f>IF(COUNTBLANK($V759),FALSE,OR(IFERROR(MATCH(INDEX(Activos!$C$6:$C$1015,MATCH($V759,Activos!$U$6:$U$1015,0)),$AH$22:$AH$25,0),FALSE),IFERROR(MATCH(INDEX($E$5:$E758,MATCH($V759,$V$5:$V758,0)),$AH$22:$AH$25,0),FALSE)))</f>
        <v>0</v>
      </c>
      <c r="S759" s="48" t="b">
        <f>OR(IFERROR(MATCH($V759,Activos!$U$6:$U$1015,0),FALSE),IFERROR(MATCH($V759,$V$5:$V758,0),FALSE))</f>
        <v>1</v>
      </c>
      <c r="T759" s="48" t="str">
        <f t="shared" si="40"/>
        <v/>
      </c>
      <c r="U759" s="48" t="str">
        <f>IF(AND(ISERROR(MATCH($V759,Activos!$U$6:$U$1015,0)),ISERROR(MATCH($V759,$U$5:$U758,0))),$V759,"")</f>
        <v/>
      </c>
      <c r="V759" s="48" t="str">
        <f t="shared" si="41"/>
        <v/>
      </c>
      <c r="W759" s="48" t="b">
        <f>IF(OR(COUNTBLANK($E759),COUNTBLANK($V759)),FALSE,IF(ISERROR(MATCH($V759,Activos!$U$6:$U$1015,0)),FALSE,IF(ISERROR(MATCH(INDEX(Activos!$C$6:$C$1015,MATCH($V759,Activos!$U$6:$U$1015,0)),$AH$22:$AH$25,0)),ISERROR(MATCH($E759,$AH$26:$AH$31,0)),ISERROR(MATCH($E759,$AH$22:$AH$25,0)))))</f>
        <v>0</v>
      </c>
      <c r="X759" s="48" t="b">
        <f>IF(OR(COUNTBLANK($E759),COUNTBLANK($V759)),FALSE,IF(ISERROR(MATCH($V759,V$5:$V758,0)),FALSE,IF(ISERROR(MATCH(INDEX($E$6:$E$1015,MATCH($V759,$V$6:$V$1015,0)),$AH$22:$AH$25,0)),ISERROR(MATCH($E759,$AH$26:$AH$31,0)),ISERROR(MATCH($E759,$AH$22:$AH$25,0)))))</f>
        <v>0</v>
      </c>
      <c r="Y759" s="48" t="b">
        <f t="shared" si="42"/>
        <v>0</v>
      </c>
    </row>
    <row r="760" spans="2:25" ht="15.95" customHeight="1" x14ac:dyDescent="0.2">
      <c r="B760" s="257"/>
      <c r="C760" s="53"/>
      <c r="D760" s="86"/>
      <c r="E760" s="42" t="str">
        <f>IF(COUNTBLANK($V760),"",IF($U760&lt;&gt;"","Ingresar Categoria!",IFERROR(INDEX(Activos!$C$6:$C$1015,MATCH($V760,Activos!$U$6:$U$1015,0)),IFERROR(INDEX($E$5:$E759,MATCH($V760,$U$5:$U759,0)),""))))</f>
        <v/>
      </c>
      <c r="F760" s="52"/>
      <c r="G760" s="51"/>
      <c r="H760" s="44"/>
      <c r="I760" s="53"/>
      <c r="J760" s="46"/>
      <c r="K760" s="46"/>
      <c r="L760" s="54"/>
      <c r="M760" s="54"/>
      <c r="N760" s="306" t="str">
        <f>IF(COUNTBLANK($V760),"",IFERROR(INDEX(Activos!$E$6:$E$1015,MATCH($V760,Activos!$U$6:$U$1015,0)),IFERROR(INDEX($N$5:$N759,MATCH($V760,$U$5:$U759,0)),"")))</f>
        <v/>
      </c>
      <c r="O760" s="256"/>
      <c r="P760" s="250"/>
      <c r="Q760" s="55">
        <v>0</v>
      </c>
      <c r="R760" s="48" t="b">
        <f>IF(COUNTBLANK($V760),FALSE,OR(IFERROR(MATCH(INDEX(Activos!$C$6:$C$1015,MATCH($V760,Activos!$U$6:$U$1015,0)),$AH$22:$AH$25,0),FALSE),IFERROR(MATCH(INDEX($E$5:$E759,MATCH($V760,$V$5:$V759,0)),$AH$22:$AH$25,0),FALSE)))</f>
        <v>0</v>
      </c>
      <c r="S760" s="48" t="b">
        <f>OR(IFERROR(MATCH($V760,Activos!$U$6:$U$1015,0),FALSE),IFERROR(MATCH($V760,$V$5:$V759,0),FALSE))</f>
        <v>1</v>
      </c>
      <c r="T760" s="48" t="str">
        <f t="shared" si="40"/>
        <v/>
      </c>
      <c r="U760" s="48" t="str">
        <f>IF(AND(ISERROR(MATCH($V760,Activos!$U$6:$U$1015,0)),ISERROR(MATCH($V760,$U$5:$U759,0))),$V760,"")</f>
        <v/>
      </c>
      <c r="V760" s="48" t="str">
        <f t="shared" si="41"/>
        <v/>
      </c>
      <c r="W760" s="48" t="b">
        <f>IF(OR(COUNTBLANK($E760),COUNTBLANK($V760)),FALSE,IF(ISERROR(MATCH($V760,Activos!$U$6:$U$1015,0)),FALSE,IF(ISERROR(MATCH(INDEX(Activos!$C$6:$C$1015,MATCH($V760,Activos!$U$6:$U$1015,0)),$AH$22:$AH$25,0)),ISERROR(MATCH($E760,$AH$26:$AH$31,0)),ISERROR(MATCH($E760,$AH$22:$AH$25,0)))))</f>
        <v>0</v>
      </c>
      <c r="X760" s="48" t="b">
        <f>IF(OR(COUNTBLANK($E760),COUNTBLANK($V760)),FALSE,IF(ISERROR(MATCH($V760,V$5:$V759,0)),FALSE,IF(ISERROR(MATCH(INDEX($E$6:$E$1015,MATCH($V760,$V$6:$V$1015,0)),$AH$22:$AH$25,0)),ISERROR(MATCH($E760,$AH$26:$AH$31,0)),ISERROR(MATCH($E760,$AH$22:$AH$25,0)))))</f>
        <v>0</v>
      </c>
      <c r="Y760" s="48" t="b">
        <f t="shared" si="42"/>
        <v>0</v>
      </c>
    </row>
    <row r="761" spans="2:25" ht="15.95" customHeight="1" x14ac:dyDescent="0.2">
      <c r="B761" s="257"/>
      <c r="C761" s="53"/>
      <c r="D761" s="86"/>
      <c r="E761" s="42" t="str">
        <f>IF(COUNTBLANK($V761),"",IF($U761&lt;&gt;"","Ingresar Categoria!",IFERROR(INDEX(Activos!$C$6:$C$1015,MATCH($V761,Activos!$U$6:$U$1015,0)),IFERROR(INDEX($E$5:$E760,MATCH($V761,$U$5:$U760,0)),""))))</f>
        <v/>
      </c>
      <c r="F761" s="52"/>
      <c r="G761" s="51"/>
      <c r="H761" s="44"/>
      <c r="I761" s="53"/>
      <c r="J761" s="46"/>
      <c r="K761" s="46"/>
      <c r="L761" s="54"/>
      <c r="M761" s="54"/>
      <c r="N761" s="306" t="str">
        <f>IF(COUNTBLANK($V761),"",IFERROR(INDEX(Activos!$E$6:$E$1015,MATCH($V761,Activos!$U$6:$U$1015,0)),IFERROR(INDEX($N$5:$N760,MATCH($V761,$U$5:$U760,0)),"")))</f>
        <v/>
      </c>
      <c r="O761" s="256"/>
      <c r="P761" s="250"/>
      <c r="Q761" s="55">
        <v>0</v>
      </c>
      <c r="R761" s="48" t="b">
        <f>IF(COUNTBLANK($V761),FALSE,OR(IFERROR(MATCH(INDEX(Activos!$C$6:$C$1015,MATCH($V761,Activos!$U$6:$U$1015,0)),$AH$22:$AH$25,0),FALSE),IFERROR(MATCH(INDEX($E$5:$E760,MATCH($V761,$V$5:$V760,0)),$AH$22:$AH$25,0),FALSE)))</f>
        <v>0</v>
      </c>
      <c r="S761" s="48" t="b">
        <f>OR(IFERROR(MATCH($V761,Activos!$U$6:$U$1015,0),FALSE),IFERROR(MATCH($V761,$V$5:$V760,0),FALSE))</f>
        <v>1</v>
      </c>
      <c r="T761" s="48" t="str">
        <f t="shared" si="40"/>
        <v/>
      </c>
      <c r="U761" s="48" t="str">
        <f>IF(AND(ISERROR(MATCH($V761,Activos!$U$6:$U$1015,0)),ISERROR(MATCH($V761,$U$5:$U760,0))),$V761,"")</f>
        <v/>
      </c>
      <c r="V761" s="48" t="str">
        <f t="shared" si="41"/>
        <v/>
      </c>
      <c r="W761" s="48" t="b">
        <f>IF(OR(COUNTBLANK($E761),COUNTBLANK($V761)),FALSE,IF(ISERROR(MATCH($V761,Activos!$U$6:$U$1015,0)),FALSE,IF(ISERROR(MATCH(INDEX(Activos!$C$6:$C$1015,MATCH($V761,Activos!$U$6:$U$1015,0)),$AH$22:$AH$25,0)),ISERROR(MATCH($E761,$AH$26:$AH$31,0)),ISERROR(MATCH($E761,$AH$22:$AH$25,0)))))</f>
        <v>0</v>
      </c>
      <c r="X761" s="48" t="b">
        <f>IF(OR(COUNTBLANK($E761),COUNTBLANK($V761)),FALSE,IF(ISERROR(MATCH($V761,V$5:$V760,0)),FALSE,IF(ISERROR(MATCH(INDEX($E$6:$E$1015,MATCH($V761,$V$6:$V$1015,0)),$AH$22:$AH$25,0)),ISERROR(MATCH($E761,$AH$26:$AH$31,0)),ISERROR(MATCH($E761,$AH$22:$AH$25,0)))))</f>
        <v>0</v>
      </c>
      <c r="Y761" s="48" t="b">
        <f t="shared" si="42"/>
        <v>0</v>
      </c>
    </row>
    <row r="762" spans="2:25" ht="15.95" customHeight="1" x14ac:dyDescent="0.2">
      <c r="B762" s="257"/>
      <c r="C762" s="53"/>
      <c r="D762" s="86"/>
      <c r="E762" s="42" t="str">
        <f>IF(COUNTBLANK($V762),"",IF($U762&lt;&gt;"","Ingresar Categoria!",IFERROR(INDEX(Activos!$C$6:$C$1015,MATCH($V762,Activos!$U$6:$U$1015,0)),IFERROR(INDEX($E$5:$E761,MATCH($V762,$U$5:$U761,0)),""))))</f>
        <v/>
      </c>
      <c r="F762" s="52"/>
      <c r="G762" s="51"/>
      <c r="H762" s="44"/>
      <c r="I762" s="53"/>
      <c r="J762" s="46"/>
      <c r="K762" s="46"/>
      <c r="L762" s="54"/>
      <c r="M762" s="54"/>
      <c r="N762" s="306" t="str">
        <f>IF(COUNTBLANK($V762),"",IFERROR(INDEX(Activos!$E$6:$E$1015,MATCH($V762,Activos!$U$6:$U$1015,0)),IFERROR(INDEX($N$5:$N761,MATCH($V762,$U$5:$U761,0)),"")))</f>
        <v/>
      </c>
      <c r="O762" s="256"/>
      <c r="P762" s="250"/>
      <c r="Q762" s="55">
        <v>0</v>
      </c>
      <c r="R762" s="48" t="b">
        <f>IF(COUNTBLANK($V762),FALSE,OR(IFERROR(MATCH(INDEX(Activos!$C$6:$C$1015,MATCH($V762,Activos!$U$6:$U$1015,0)),$AH$22:$AH$25,0),FALSE),IFERROR(MATCH(INDEX($E$5:$E761,MATCH($V762,$V$5:$V761,0)),$AH$22:$AH$25,0),FALSE)))</f>
        <v>0</v>
      </c>
      <c r="S762" s="48" t="b">
        <f>OR(IFERROR(MATCH($V762,Activos!$U$6:$U$1015,0),FALSE),IFERROR(MATCH($V762,$V$5:$V761,0),FALSE))</f>
        <v>1</v>
      </c>
      <c r="T762" s="48" t="str">
        <f t="shared" si="40"/>
        <v/>
      </c>
      <c r="U762" s="48" t="str">
        <f>IF(AND(ISERROR(MATCH($V762,Activos!$U$6:$U$1015,0)),ISERROR(MATCH($V762,$U$5:$U761,0))),$V762,"")</f>
        <v/>
      </c>
      <c r="V762" s="48" t="str">
        <f t="shared" si="41"/>
        <v/>
      </c>
      <c r="W762" s="48" t="b">
        <f>IF(OR(COUNTBLANK($E762),COUNTBLANK($V762)),FALSE,IF(ISERROR(MATCH($V762,Activos!$U$6:$U$1015,0)),FALSE,IF(ISERROR(MATCH(INDEX(Activos!$C$6:$C$1015,MATCH($V762,Activos!$U$6:$U$1015,0)),$AH$22:$AH$25,0)),ISERROR(MATCH($E762,$AH$26:$AH$31,0)),ISERROR(MATCH($E762,$AH$22:$AH$25,0)))))</f>
        <v>0</v>
      </c>
      <c r="X762" s="48" t="b">
        <f>IF(OR(COUNTBLANK($E762),COUNTBLANK($V762)),FALSE,IF(ISERROR(MATCH($V762,V$5:$V761,0)),FALSE,IF(ISERROR(MATCH(INDEX($E$6:$E$1015,MATCH($V762,$V$6:$V$1015,0)),$AH$22:$AH$25,0)),ISERROR(MATCH($E762,$AH$26:$AH$31,0)),ISERROR(MATCH($E762,$AH$22:$AH$25,0)))))</f>
        <v>0</v>
      </c>
      <c r="Y762" s="48" t="b">
        <f t="shared" si="42"/>
        <v>0</v>
      </c>
    </row>
    <row r="763" spans="2:25" ht="15.95" customHeight="1" x14ac:dyDescent="0.2">
      <c r="B763" s="257"/>
      <c r="C763" s="53"/>
      <c r="D763" s="86"/>
      <c r="E763" s="42" t="str">
        <f>IF(COUNTBLANK($V763),"",IF($U763&lt;&gt;"","Ingresar Categoria!",IFERROR(INDEX(Activos!$C$6:$C$1015,MATCH($V763,Activos!$U$6:$U$1015,0)),IFERROR(INDEX($E$5:$E762,MATCH($V763,$U$5:$U762,0)),""))))</f>
        <v/>
      </c>
      <c r="F763" s="52"/>
      <c r="G763" s="51"/>
      <c r="H763" s="44"/>
      <c r="I763" s="53"/>
      <c r="J763" s="46"/>
      <c r="K763" s="46"/>
      <c r="L763" s="54"/>
      <c r="M763" s="54"/>
      <c r="N763" s="306" t="str">
        <f>IF(COUNTBLANK($V763),"",IFERROR(INDEX(Activos!$E$6:$E$1015,MATCH($V763,Activos!$U$6:$U$1015,0)),IFERROR(INDEX($N$5:$N762,MATCH($V763,$U$5:$U762,0)),"")))</f>
        <v/>
      </c>
      <c r="O763" s="256"/>
      <c r="P763" s="250"/>
      <c r="Q763" s="55">
        <v>0</v>
      </c>
      <c r="R763" s="48" t="b">
        <f>IF(COUNTBLANK($V763),FALSE,OR(IFERROR(MATCH(INDEX(Activos!$C$6:$C$1015,MATCH($V763,Activos!$U$6:$U$1015,0)),$AH$22:$AH$25,0),FALSE),IFERROR(MATCH(INDEX($E$5:$E762,MATCH($V763,$V$5:$V762,0)),$AH$22:$AH$25,0),FALSE)))</f>
        <v>0</v>
      </c>
      <c r="S763" s="48" t="b">
        <f>OR(IFERROR(MATCH($V763,Activos!$U$6:$U$1015,0),FALSE),IFERROR(MATCH($V763,$V$5:$V762,0),FALSE))</f>
        <v>1</v>
      </c>
      <c r="T763" s="48" t="str">
        <f t="shared" si="40"/>
        <v/>
      </c>
      <c r="U763" s="48" t="str">
        <f>IF(AND(ISERROR(MATCH($V763,Activos!$U$6:$U$1015,0)),ISERROR(MATCH($V763,$U$5:$U762,0))),$V763,"")</f>
        <v/>
      </c>
      <c r="V763" s="48" t="str">
        <f t="shared" si="41"/>
        <v/>
      </c>
      <c r="W763" s="48" t="b">
        <f>IF(OR(COUNTBLANK($E763),COUNTBLANK($V763)),FALSE,IF(ISERROR(MATCH($V763,Activos!$U$6:$U$1015,0)),FALSE,IF(ISERROR(MATCH(INDEX(Activos!$C$6:$C$1015,MATCH($V763,Activos!$U$6:$U$1015,0)),$AH$22:$AH$25,0)),ISERROR(MATCH($E763,$AH$26:$AH$31,0)),ISERROR(MATCH($E763,$AH$22:$AH$25,0)))))</f>
        <v>0</v>
      </c>
      <c r="X763" s="48" t="b">
        <f>IF(OR(COUNTBLANK($E763),COUNTBLANK($V763)),FALSE,IF(ISERROR(MATCH($V763,V$5:$V762,0)),FALSE,IF(ISERROR(MATCH(INDEX($E$6:$E$1015,MATCH($V763,$V$6:$V$1015,0)),$AH$22:$AH$25,0)),ISERROR(MATCH($E763,$AH$26:$AH$31,0)),ISERROR(MATCH($E763,$AH$22:$AH$25,0)))))</f>
        <v>0</v>
      </c>
      <c r="Y763" s="48" t="b">
        <f t="shared" si="42"/>
        <v>0</v>
      </c>
    </row>
    <row r="764" spans="2:25" ht="15.95" customHeight="1" x14ac:dyDescent="0.2">
      <c r="B764" s="257"/>
      <c r="C764" s="53"/>
      <c r="D764" s="86"/>
      <c r="E764" s="42" t="str">
        <f>IF(COUNTBLANK($V764),"",IF($U764&lt;&gt;"","Ingresar Categoria!",IFERROR(INDEX(Activos!$C$6:$C$1015,MATCH($V764,Activos!$U$6:$U$1015,0)),IFERROR(INDEX($E$5:$E763,MATCH($V764,$U$5:$U763,0)),""))))</f>
        <v/>
      </c>
      <c r="F764" s="52"/>
      <c r="G764" s="51"/>
      <c r="H764" s="44"/>
      <c r="I764" s="53"/>
      <c r="J764" s="46"/>
      <c r="K764" s="46"/>
      <c r="L764" s="54"/>
      <c r="M764" s="54"/>
      <c r="N764" s="306" t="str">
        <f>IF(COUNTBLANK($V764),"",IFERROR(INDEX(Activos!$E$6:$E$1015,MATCH($V764,Activos!$U$6:$U$1015,0)),IFERROR(INDEX($N$5:$N763,MATCH($V764,$U$5:$U763,0)),"")))</f>
        <v/>
      </c>
      <c r="O764" s="256"/>
      <c r="P764" s="250"/>
      <c r="Q764" s="55">
        <v>0</v>
      </c>
      <c r="R764" s="48" t="b">
        <f>IF(COUNTBLANK($V764),FALSE,OR(IFERROR(MATCH(INDEX(Activos!$C$6:$C$1015,MATCH($V764,Activos!$U$6:$U$1015,0)),$AH$22:$AH$25,0),FALSE),IFERROR(MATCH(INDEX($E$5:$E763,MATCH($V764,$V$5:$V763,0)),$AH$22:$AH$25,0),FALSE)))</f>
        <v>0</v>
      </c>
      <c r="S764" s="48" t="b">
        <f>OR(IFERROR(MATCH($V764,Activos!$U$6:$U$1015,0),FALSE),IFERROR(MATCH($V764,$V$5:$V763,0),FALSE))</f>
        <v>1</v>
      </c>
      <c r="T764" s="48" t="str">
        <f t="shared" si="40"/>
        <v/>
      </c>
      <c r="U764" s="48" t="str">
        <f>IF(AND(ISERROR(MATCH($V764,Activos!$U$6:$U$1015,0)),ISERROR(MATCH($V764,$U$5:$U763,0))),$V764,"")</f>
        <v/>
      </c>
      <c r="V764" s="48" t="str">
        <f t="shared" si="41"/>
        <v/>
      </c>
      <c r="W764" s="48" t="b">
        <f>IF(OR(COUNTBLANK($E764),COUNTBLANK($V764)),FALSE,IF(ISERROR(MATCH($V764,Activos!$U$6:$U$1015,0)),FALSE,IF(ISERROR(MATCH(INDEX(Activos!$C$6:$C$1015,MATCH($V764,Activos!$U$6:$U$1015,0)),$AH$22:$AH$25,0)),ISERROR(MATCH($E764,$AH$26:$AH$31,0)),ISERROR(MATCH($E764,$AH$22:$AH$25,0)))))</f>
        <v>0</v>
      </c>
      <c r="X764" s="48" t="b">
        <f>IF(OR(COUNTBLANK($E764),COUNTBLANK($V764)),FALSE,IF(ISERROR(MATCH($V764,V$5:$V763,0)),FALSE,IF(ISERROR(MATCH(INDEX($E$6:$E$1015,MATCH($V764,$V$6:$V$1015,0)),$AH$22:$AH$25,0)),ISERROR(MATCH($E764,$AH$26:$AH$31,0)),ISERROR(MATCH($E764,$AH$22:$AH$25,0)))))</f>
        <v>0</v>
      </c>
      <c r="Y764" s="48" t="b">
        <f t="shared" si="42"/>
        <v>0</v>
      </c>
    </row>
    <row r="765" spans="2:25" ht="15.95" customHeight="1" x14ac:dyDescent="0.2">
      <c r="B765" s="257"/>
      <c r="C765" s="53"/>
      <c r="D765" s="86"/>
      <c r="E765" s="42" t="str">
        <f>IF(COUNTBLANK($V765),"",IF($U765&lt;&gt;"","Ingresar Categoria!",IFERROR(INDEX(Activos!$C$6:$C$1015,MATCH($V765,Activos!$U$6:$U$1015,0)),IFERROR(INDEX($E$5:$E764,MATCH($V765,$U$5:$U764,0)),""))))</f>
        <v/>
      </c>
      <c r="F765" s="52"/>
      <c r="G765" s="51"/>
      <c r="H765" s="44"/>
      <c r="I765" s="53"/>
      <c r="J765" s="46"/>
      <c r="K765" s="46"/>
      <c r="L765" s="54"/>
      <c r="M765" s="54"/>
      <c r="N765" s="306" t="str">
        <f>IF(COUNTBLANK($V765),"",IFERROR(INDEX(Activos!$E$6:$E$1015,MATCH($V765,Activos!$U$6:$U$1015,0)),IFERROR(INDEX($N$5:$N764,MATCH($V765,$U$5:$U764,0)),"")))</f>
        <v/>
      </c>
      <c r="O765" s="256"/>
      <c r="P765" s="250"/>
      <c r="Q765" s="55">
        <v>0</v>
      </c>
      <c r="R765" s="48" t="b">
        <f>IF(COUNTBLANK($V765),FALSE,OR(IFERROR(MATCH(INDEX(Activos!$C$6:$C$1015,MATCH($V765,Activos!$U$6:$U$1015,0)),$AH$22:$AH$25,0),FALSE),IFERROR(MATCH(INDEX($E$5:$E764,MATCH($V765,$V$5:$V764,0)),$AH$22:$AH$25,0),FALSE)))</f>
        <v>0</v>
      </c>
      <c r="S765" s="48" t="b">
        <f>OR(IFERROR(MATCH($V765,Activos!$U$6:$U$1015,0),FALSE),IFERROR(MATCH($V765,$V$5:$V764,0),FALSE))</f>
        <v>1</v>
      </c>
      <c r="T765" s="48" t="str">
        <f t="shared" si="40"/>
        <v/>
      </c>
      <c r="U765" s="48" t="str">
        <f>IF(AND(ISERROR(MATCH($V765,Activos!$U$6:$U$1015,0)),ISERROR(MATCH($V765,$U$5:$U764,0))),$V765,"")</f>
        <v/>
      </c>
      <c r="V765" s="48" t="str">
        <f t="shared" si="41"/>
        <v/>
      </c>
      <c r="W765" s="48" t="b">
        <f>IF(OR(COUNTBLANK($E765),COUNTBLANK($V765)),FALSE,IF(ISERROR(MATCH($V765,Activos!$U$6:$U$1015,0)),FALSE,IF(ISERROR(MATCH(INDEX(Activos!$C$6:$C$1015,MATCH($V765,Activos!$U$6:$U$1015,0)),$AH$22:$AH$25,0)),ISERROR(MATCH($E765,$AH$26:$AH$31,0)),ISERROR(MATCH($E765,$AH$22:$AH$25,0)))))</f>
        <v>0</v>
      </c>
      <c r="X765" s="48" t="b">
        <f>IF(OR(COUNTBLANK($E765),COUNTBLANK($V765)),FALSE,IF(ISERROR(MATCH($V765,V$5:$V764,0)),FALSE,IF(ISERROR(MATCH(INDEX($E$6:$E$1015,MATCH($V765,$V$6:$V$1015,0)),$AH$22:$AH$25,0)),ISERROR(MATCH($E765,$AH$26:$AH$31,0)),ISERROR(MATCH($E765,$AH$22:$AH$25,0)))))</f>
        <v>0</v>
      </c>
      <c r="Y765" s="48" t="b">
        <f t="shared" si="42"/>
        <v>0</v>
      </c>
    </row>
    <row r="766" spans="2:25" ht="15.95" customHeight="1" x14ac:dyDescent="0.2">
      <c r="B766" s="257"/>
      <c r="C766" s="53"/>
      <c r="D766" s="86"/>
      <c r="E766" s="42" t="str">
        <f>IF(COUNTBLANK($V766),"",IF($U766&lt;&gt;"","Ingresar Categoria!",IFERROR(INDEX(Activos!$C$6:$C$1015,MATCH($V766,Activos!$U$6:$U$1015,0)),IFERROR(INDEX($E$5:$E765,MATCH($V766,$U$5:$U765,0)),""))))</f>
        <v/>
      </c>
      <c r="F766" s="52"/>
      <c r="G766" s="51"/>
      <c r="H766" s="44"/>
      <c r="I766" s="53"/>
      <c r="J766" s="46"/>
      <c r="K766" s="46"/>
      <c r="L766" s="54"/>
      <c r="M766" s="54"/>
      <c r="N766" s="306" t="str">
        <f>IF(COUNTBLANK($V766),"",IFERROR(INDEX(Activos!$E$6:$E$1015,MATCH($V766,Activos!$U$6:$U$1015,0)),IFERROR(INDEX($N$5:$N765,MATCH($V766,$U$5:$U765,0)),"")))</f>
        <v/>
      </c>
      <c r="O766" s="256"/>
      <c r="P766" s="250"/>
      <c r="Q766" s="55">
        <v>0</v>
      </c>
      <c r="R766" s="48" t="b">
        <f>IF(COUNTBLANK($V766),FALSE,OR(IFERROR(MATCH(INDEX(Activos!$C$6:$C$1015,MATCH($V766,Activos!$U$6:$U$1015,0)),$AH$22:$AH$25,0),FALSE),IFERROR(MATCH(INDEX($E$5:$E765,MATCH($V766,$V$5:$V765,0)),$AH$22:$AH$25,0),FALSE)))</f>
        <v>0</v>
      </c>
      <c r="S766" s="48" t="b">
        <f>OR(IFERROR(MATCH($V766,Activos!$U$6:$U$1015,0),FALSE),IFERROR(MATCH($V766,$V$5:$V765,0),FALSE))</f>
        <v>1</v>
      </c>
      <c r="T766" s="48" t="str">
        <f t="shared" si="40"/>
        <v/>
      </c>
      <c r="U766" s="48" t="str">
        <f>IF(AND(ISERROR(MATCH($V766,Activos!$U$6:$U$1015,0)),ISERROR(MATCH($V766,$U$5:$U765,0))),$V766,"")</f>
        <v/>
      </c>
      <c r="V766" s="48" t="str">
        <f t="shared" si="41"/>
        <v/>
      </c>
      <c r="W766" s="48" t="b">
        <f>IF(OR(COUNTBLANK($E766),COUNTBLANK($V766)),FALSE,IF(ISERROR(MATCH($V766,Activos!$U$6:$U$1015,0)),FALSE,IF(ISERROR(MATCH(INDEX(Activos!$C$6:$C$1015,MATCH($V766,Activos!$U$6:$U$1015,0)),$AH$22:$AH$25,0)),ISERROR(MATCH($E766,$AH$26:$AH$31,0)),ISERROR(MATCH($E766,$AH$22:$AH$25,0)))))</f>
        <v>0</v>
      </c>
      <c r="X766" s="48" t="b">
        <f>IF(OR(COUNTBLANK($E766),COUNTBLANK($V766)),FALSE,IF(ISERROR(MATCH($V766,V$5:$V765,0)),FALSE,IF(ISERROR(MATCH(INDEX($E$6:$E$1015,MATCH($V766,$V$6:$V$1015,0)),$AH$22:$AH$25,0)),ISERROR(MATCH($E766,$AH$26:$AH$31,0)),ISERROR(MATCH($E766,$AH$22:$AH$25,0)))))</f>
        <v>0</v>
      </c>
      <c r="Y766" s="48" t="b">
        <f t="shared" si="42"/>
        <v>0</v>
      </c>
    </row>
    <row r="767" spans="2:25" ht="15.95" customHeight="1" x14ac:dyDescent="0.2">
      <c r="B767" s="257"/>
      <c r="C767" s="53"/>
      <c r="D767" s="86"/>
      <c r="E767" s="42" t="str">
        <f>IF(COUNTBLANK($V767),"",IF($U767&lt;&gt;"","Ingresar Categoria!",IFERROR(INDEX(Activos!$C$6:$C$1015,MATCH($V767,Activos!$U$6:$U$1015,0)),IFERROR(INDEX($E$5:$E766,MATCH($V767,$U$5:$U766,0)),""))))</f>
        <v/>
      </c>
      <c r="F767" s="52"/>
      <c r="G767" s="51"/>
      <c r="H767" s="44"/>
      <c r="I767" s="53"/>
      <c r="J767" s="46"/>
      <c r="K767" s="46"/>
      <c r="L767" s="54"/>
      <c r="M767" s="54"/>
      <c r="N767" s="306" t="str">
        <f>IF(COUNTBLANK($V767),"",IFERROR(INDEX(Activos!$E$6:$E$1015,MATCH($V767,Activos!$U$6:$U$1015,0)),IFERROR(INDEX($N$5:$N766,MATCH($V767,$U$5:$U766,0)),"")))</f>
        <v/>
      </c>
      <c r="O767" s="256"/>
      <c r="P767" s="250"/>
      <c r="Q767" s="55">
        <v>0</v>
      </c>
      <c r="R767" s="48" t="b">
        <f>IF(COUNTBLANK($V767),FALSE,OR(IFERROR(MATCH(INDEX(Activos!$C$6:$C$1015,MATCH($V767,Activos!$U$6:$U$1015,0)),$AH$22:$AH$25,0),FALSE),IFERROR(MATCH(INDEX($E$5:$E766,MATCH($V767,$V$5:$V766,0)),$AH$22:$AH$25,0),FALSE)))</f>
        <v>0</v>
      </c>
      <c r="S767" s="48" t="b">
        <f>OR(IFERROR(MATCH($V767,Activos!$U$6:$U$1015,0),FALSE),IFERROR(MATCH($V767,$V$5:$V766,0),FALSE))</f>
        <v>1</v>
      </c>
      <c r="T767" s="48" t="str">
        <f t="shared" si="40"/>
        <v/>
      </c>
      <c r="U767" s="48" t="str">
        <f>IF(AND(ISERROR(MATCH($V767,Activos!$U$6:$U$1015,0)),ISERROR(MATCH($V767,$U$5:$U766,0))),$V767,"")</f>
        <v/>
      </c>
      <c r="V767" s="48" t="str">
        <f t="shared" si="41"/>
        <v/>
      </c>
      <c r="W767" s="48" t="b">
        <f>IF(OR(COUNTBLANK($E767),COUNTBLANK($V767)),FALSE,IF(ISERROR(MATCH($V767,Activos!$U$6:$U$1015,0)),FALSE,IF(ISERROR(MATCH(INDEX(Activos!$C$6:$C$1015,MATCH($V767,Activos!$U$6:$U$1015,0)),$AH$22:$AH$25,0)),ISERROR(MATCH($E767,$AH$26:$AH$31,0)),ISERROR(MATCH($E767,$AH$22:$AH$25,0)))))</f>
        <v>0</v>
      </c>
      <c r="X767" s="48" t="b">
        <f>IF(OR(COUNTBLANK($E767),COUNTBLANK($V767)),FALSE,IF(ISERROR(MATCH($V767,V$5:$V766,0)),FALSE,IF(ISERROR(MATCH(INDEX($E$6:$E$1015,MATCH($V767,$V$6:$V$1015,0)),$AH$22:$AH$25,0)),ISERROR(MATCH($E767,$AH$26:$AH$31,0)),ISERROR(MATCH($E767,$AH$22:$AH$25,0)))))</f>
        <v>0</v>
      </c>
      <c r="Y767" s="48" t="b">
        <f t="shared" si="42"/>
        <v>0</v>
      </c>
    </row>
    <row r="768" spans="2:25" ht="15.95" customHeight="1" x14ac:dyDescent="0.2">
      <c r="B768" s="257"/>
      <c r="C768" s="53"/>
      <c r="D768" s="86"/>
      <c r="E768" s="42" t="str">
        <f>IF(COUNTBLANK($V768),"",IF($U768&lt;&gt;"","Ingresar Categoria!",IFERROR(INDEX(Activos!$C$6:$C$1015,MATCH($V768,Activos!$U$6:$U$1015,0)),IFERROR(INDEX($E$5:$E767,MATCH($V768,$U$5:$U767,0)),""))))</f>
        <v/>
      </c>
      <c r="F768" s="52"/>
      <c r="G768" s="51"/>
      <c r="H768" s="44"/>
      <c r="I768" s="53"/>
      <c r="J768" s="46"/>
      <c r="K768" s="46"/>
      <c r="L768" s="54"/>
      <c r="M768" s="54"/>
      <c r="N768" s="306" t="str">
        <f>IF(COUNTBLANK($V768),"",IFERROR(INDEX(Activos!$E$6:$E$1015,MATCH($V768,Activos!$U$6:$U$1015,0)),IFERROR(INDEX($N$5:$N767,MATCH($V768,$U$5:$U767,0)),"")))</f>
        <v/>
      </c>
      <c r="O768" s="256"/>
      <c r="P768" s="250"/>
      <c r="Q768" s="55">
        <v>0</v>
      </c>
      <c r="R768" s="48" t="b">
        <f>IF(COUNTBLANK($V768),FALSE,OR(IFERROR(MATCH(INDEX(Activos!$C$6:$C$1015,MATCH($V768,Activos!$U$6:$U$1015,0)),$AH$22:$AH$25,0),FALSE),IFERROR(MATCH(INDEX($E$5:$E767,MATCH($V768,$V$5:$V767,0)),$AH$22:$AH$25,0),FALSE)))</f>
        <v>0</v>
      </c>
      <c r="S768" s="48" t="b">
        <f>OR(IFERROR(MATCH($V768,Activos!$U$6:$U$1015,0),FALSE),IFERROR(MATCH($V768,$V$5:$V767,0),FALSE))</f>
        <v>1</v>
      </c>
      <c r="T768" s="48" t="str">
        <f t="shared" si="40"/>
        <v/>
      </c>
      <c r="U768" s="48" t="str">
        <f>IF(AND(ISERROR(MATCH($V768,Activos!$U$6:$U$1015,0)),ISERROR(MATCH($V768,$U$5:$U767,0))),$V768,"")</f>
        <v/>
      </c>
      <c r="V768" s="48" t="str">
        <f t="shared" si="41"/>
        <v/>
      </c>
      <c r="W768" s="48" t="b">
        <f>IF(OR(COUNTBLANK($E768),COUNTBLANK($V768)),FALSE,IF(ISERROR(MATCH($V768,Activos!$U$6:$U$1015,0)),FALSE,IF(ISERROR(MATCH(INDEX(Activos!$C$6:$C$1015,MATCH($V768,Activos!$U$6:$U$1015,0)),$AH$22:$AH$25,0)),ISERROR(MATCH($E768,$AH$26:$AH$31,0)),ISERROR(MATCH($E768,$AH$22:$AH$25,0)))))</f>
        <v>0</v>
      </c>
      <c r="X768" s="48" t="b">
        <f>IF(OR(COUNTBLANK($E768),COUNTBLANK($V768)),FALSE,IF(ISERROR(MATCH($V768,V$5:$V767,0)),FALSE,IF(ISERROR(MATCH(INDEX($E$6:$E$1015,MATCH($V768,$V$6:$V$1015,0)),$AH$22:$AH$25,0)),ISERROR(MATCH($E768,$AH$26:$AH$31,0)),ISERROR(MATCH($E768,$AH$22:$AH$25,0)))))</f>
        <v>0</v>
      </c>
      <c r="Y768" s="48" t="b">
        <f t="shared" si="42"/>
        <v>0</v>
      </c>
    </row>
    <row r="769" spans="2:25" ht="15.95" customHeight="1" x14ac:dyDescent="0.2">
      <c r="B769" s="257"/>
      <c r="C769" s="53"/>
      <c r="D769" s="86"/>
      <c r="E769" s="42" t="str">
        <f>IF(COUNTBLANK($V769),"",IF($U769&lt;&gt;"","Ingresar Categoria!",IFERROR(INDEX(Activos!$C$6:$C$1015,MATCH($V769,Activos!$U$6:$U$1015,0)),IFERROR(INDEX($E$5:$E768,MATCH($V769,$U$5:$U768,0)),""))))</f>
        <v/>
      </c>
      <c r="F769" s="52"/>
      <c r="G769" s="51"/>
      <c r="H769" s="44"/>
      <c r="I769" s="53"/>
      <c r="J769" s="46"/>
      <c r="K769" s="46"/>
      <c r="L769" s="54"/>
      <c r="M769" s="54"/>
      <c r="N769" s="306" t="str">
        <f>IF(COUNTBLANK($V769),"",IFERROR(INDEX(Activos!$E$6:$E$1015,MATCH($V769,Activos!$U$6:$U$1015,0)),IFERROR(INDEX($N$5:$N768,MATCH($V769,$U$5:$U768,0)),"")))</f>
        <v/>
      </c>
      <c r="O769" s="256"/>
      <c r="P769" s="250"/>
      <c r="Q769" s="55">
        <v>0</v>
      </c>
      <c r="R769" s="48" t="b">
        <f>IF(COUNTBLANK($V769),FALSE,OR(IFERROR(MATCH(INDEX(Activos!$C$6:$C$1015,MATCH($V769,Activos!$U$6:$U$1015,0)),$AH$22:$AH$25,0),FALSE),IFERROR(MATCH(INDEX($E$5:$E768,MATCH($V769,$V$5:$V768,0)),$AH$22:$AH$25,0),FALSE)))</f>
        <v>0</v>
      </c>
      <c r="S769" s="48" t="b">
        <f>OR(IFERROR(MATCH($V769,Activos!$U$6:$U$1015,0),FALSE),IFERROR(MATCH($V769,$V$5:$V768,0),FALSE))</f>
        <v>1</v>
      </c>
      <c r="T769" s="48" t="str">
        <f t="shared" si="40"/>
        <v/>
      </c>
      <c r="U769" s="48" t="str">
        <f>IF(AND(ISERROR(MATCH($V769,Activos!$U$6:$U$1015,0)),ISERROR(MATCH($V769,$U$5:$U768,0))),$V769,"")</f>
        <v/>
      </c>
      <c r="V769" s="48" t="str">
        <f t="shared" si="41"/>
        <v/>
      </c>
      <c r="W769" s="48" t="b">
        <f>IF(OR(COUNTBLANK($E769),COUNTBLANK($V769)),FALSE,IF(ISERROR(MATCH($V769,Activos!$U$6:$U$1015,0)),FALSE,IF(ISERROR(MATCH(INDEX(Activos!$C$6:$C$1015,MATCH($V769,Activos!$U$6:$U$1015,0)),$AH$22:$AH$25,0)),ISERROR(MATCH($E769,$AH$26:$AH$31,0)),ISERROR(MATCH($E769,$AH$22:$AH$25,0)))))</f>
        <v>0</v>
      </c>
      <c r="X769" s="48" t="b">
        <f>IF(OR(COUNTBLANK($E769),COUNTBLANK($V769)),FALSE,IF(ISERROR(MATCH($V769,V$5:$V768,0)),FALSE,IF(ISERROR(MATCH(INDEX($E$6:$E$1015,MATCH($V769,$V$6:$V$1015,0)),$AH$22:$AH$25,0)),ISERROR(MATCH($E769,$AH$26:$AH$31,0)),ISERROR(MATCH($E769,$AH$22:$AH$25,0)))))</f>
        <v>0</v>
      </c>
      <c r="Y769" s="48" t="b">
        <f t="shared" si="42"/>
        <v>0</v>
      </c>
    </row>
    <row r="770" spans="2:25" ht="15.95" customHeight="1" x14ac:dyDescent="0.2">
      <c r="B770" s="257"/>
      <c r="C770" s="53"/>
      <c r="D770" s="86"/>
      <c r="E770" s="42" t="str">
        <f>IF(COUNTBLANK($V770),"",IF($U770&lt;&gt;"","Ingresar Categoria!",IFERROR(INDEX(Activos!$C$6:$C$1015,MATCH($V770,Activos!$U$6:$U$1015,0)),IFERROR(INDEX($E$5:$E769,MATCH($V770,$U$5:$U769,0)),""))))</f>
        <v/>
      </c>
      <c r="F770" s="52"/>
      <c r="G770" s="51"/>
      <c r="H770" s="44"/>
      <c r="I770" s="53"/>
      <c r="J770" s="46"/>
      <c r="K770" s="46"/>
      <c r="L770" s="54"/>
      <c r="M770" s="54"/>
      <c r="N770" s="306" t="str">
        <f>IF(COUNTBLANK($V770),"",IFERROR(INDEX(Activos!$E$6:$E$1015,MATCH($V770,Activos!$U$6:$U$1015,0)),IFERROR(INDEX($N$5:$N769,MATCH($V770,$U$5:$U769,0)),"")))</f>
        <v/>
      </c>
      <c r="O770" s="256"/>
      <c r="P770" s="250"/>
      <c r="Q770" s="55">
        <v>0</v>
      </c>
      <c r="R770" s="48" t="b">
        <f>IF(COUNTBLANK($V770),FALSE,OR(IFERROR(MATCH(INDEX(Activos!$C$6:$C$1015,MATCH($V770,Activos!$U$6:$U$1015,0)),$AH$22:$AH$25,0),FALSE),IFERROR(MATCH(INDEX($E$5:$E769,MATCH($V770,$V$5:$V769,0)),$AH$22:$AH$25,0),FALSE)))</f>
        <v>0</v>
      </c>
      <c r="S770" s="48" t="b">
        <f>OR(IFERROR(MATCH($V770,Activos!$U$6:$U$1015,0),FALSE),IFERROR(MATCH($V770,$V$5:$V769,0),FALSE))</f>
        <v>1</v>
      </c>
      <c r="T770" s="48" t="str">
        <f t="shared" si="40"/>
        <v/>
      </c>
      <c r="U770" s="48" t="str">
        <f>IF(AND(ISERROR(MATCH($V770,Activos!$U$6:$U$1015,0)),ISERROR(MATCH($V770,$U$5:$U769,0))),$V770,"")</f>
        <v/>
      </c>
      <c r="V770" s="48" t="str">
        <f t="shared" si="41"/>
        <v/>
      </c>
      <c r="W770" s="48" t="b">
        <f>IF(OR(COUNTBLANK($E770),COUNTBLANK($V770)),FALSE,IF(ISERROR(MATCH($V770,Activos!$U$6:$U$1015,0)),FALSE,IF(ISERROR(MATCH(INDEX(Activos!$C$6:$C$1015,MATCH($V770,Activos!$U$6:$U$1015,0)),$AH$22:$AH$25,0)),ISERROR(MATCH($E770,$AH$26:$AH$31,0)),ISERROR(MATCH($E770,$AH$22:$AH$25,0)))))</f>
        <v>0</v>
      </c>
      <c r="X770" s="48" t="b">
        <f>IF(OR(COUNTBLANK($E770),COUNTBLANK($V770)),FALSE,IF(ISERROR(MATCH($V770,V$5:$V769,0)),FALSE,IF(ISERROR(MATCH(INDEX($E$6:$E$1015,MATCH($V770,$V$6:$V$1015,0)),$AH$22:$AH$25,0)),ISERROR(MATCH($E770,$AH$26:$AH$31,0)),ISERROR(MATCH($E770,$AH$22:$AH$25,0)))))</f>
        <v>0</v>
      </c>
      <c r="Y770" s="48" t="b">
        <f t="shared" si="42"/>
        <v>0</v>
      </c>
    </row>
    <row r="771" spans="2:25" ht="15.95" customHeight="1" x14ac:dyDescent="0.2">
      <c r="B771" s="257"/>
      <c r="C771" s="53"/>
      <c r="D771" s="86"/>
      <c r="E771" s="42" t="str">
        <f>IF(COUNTBLANK($V771),"",IF($U771&lt;&gt;"","Ingresar Categoria!",IFERROR(INDEX(Activos!$C$6:$C$1015,MATCH($V771,Activos!$U$6:$U$1015,0)),IFERROR(INDEX($E$5:$E770,MATCH($V771,$U$5:$U770,0)),""))))</f>
        <v/>
      </c>
      <c r="F771" s="52"/>
      <c r="G771" s="51"/>
      <c r="H771" s="44"/>
      <c r="I771" s="53"/>
      <c r="J771" s="46"/>
      <c r="K771" s="46"/>
      <c r="L771" s="54"/>
      <c r="M771" s="54"/>
      <c r="N771" s="306" t="str">
        <f>IF(COUNTBLANK($V771),"",IFERROR(INDEX(Activos!$E$6:$E$1015,MATCH($V771,Activos!$U$6:$U$1015,0)),IFERROR(INDEX($N$5:$N770,MATCH($V771,$U$5:$U770,0)),"")))</f>
        <v/>
      </c>
      <c r="O771" s="256"/>
      <c r="P771" s="250"/>
      <c r="Q771" s="55">
        <v>0</v>
      </c>
      <c r="R771" s="48" t="b">
        <f>IF(COUNTBLANK($V771),FALSE,OR(IFERROR(MATCH(INDEX(Activos!$C$6:$C$1015,MATCH($V771,Activos!$U$6:$U$1015,0)),$AH$22:$AH$25,0),FALSE),IFERROR(MATCH(INDEX($E$5:$E770,MATCH($V771,$V$5:$V770,0)),$AH$22:$AH$25,0),FALSE)))</f>
        <v>0</v>
      </c>
      <c r="S771" s="48" t="b">
        <f>OR(IFERROR(MATCH($V771,Activos!$U$6:$U$1015,0),FALSE),IFERROR(MATCH($V771,$V$5:$V770,0),FALSE))</f>
        <v>1</v>
      </c>
      <c r="T771" s="48" t="str">
        <f t="shared" si="40"/>
        <v/>
      </c>
      <c r="U771" s="48" t="str">
        <f>IF(AND(ISERROR(MATCH($V771,Activos!$U$6:$U$1015,0)),ISERROR(MATCH($V771,$U$5:$U770,0))),$V771,"")</f>
        <v/>
      </c>
      <c r="V771" s="48" t="str">
        <f t="shared" si="41"/>
        <v/>
      </c>
      <c r="W771" s="48" t="b">
        <f>IF(OR(COUNTBLANK($E771),COUNTBLANK($V771)),FALSE,IF(ISERROR(MATCH($V771,Activos!$U$6:$U$1015,0)),FALSE,IF(ISERROR(MATCH(INDEX(Activos!$C$6:$C$1015,MATCH($V771,Activos!$U$6:$U$1015,0)),$AH$22:$AH$25,0)),ISERROR(MATCH($E771,$AH$26:$AH$31,0)),ISERROR(MATCH($E771,$AH$22:$AH$25,0)))))</f>
        <v>0</v>
      </c>
      <c r="X771" s="48" t="b">
        <f>IF(OR(COUNTBLANK($E771),COUNTBLANK($V771)),FALSE,IF(ISERROR(MATCH($V771,V$5:$V770,0)),FALSE,IF(ISERROR(MATCH(INDEX($E$6:$E$1015,MATCH($V771,$V$6:$V$1015,0)),$AH$22:$AH$25,0)),ISERROR(MATCH($E771,$AH$26:$AH$31,0)),ISERROR(MATCH($E771,$AH$22:$AH$25,0)))))</f>
        <v>0</v>
      </c>
      <c r="Y771" s="48" t="b">
        <f t="shared" si="42"/>
        <v>0</v>
      </c>
    </row>
    <row r="772" spans="2:25" ht="15.95" customHeight="1" x14ac:dyDescent="0.2">
      <c r="B772" s="257"/>
      <c r="C772" s="53"/>
      <c r="D772" s="86"/>
      <c r="E772" s="42" t="str">
        <f>IF(COUNTBLANK($V772),"",IF($U772&lt;&gt;"","Ingresar Categoria!",IFERROR(INDEX(Activos!$C$6:$C$1015,MATCH($V772,Activos!$U$6:$U$1015,0)),IFERROR(INDEX($E$5:$E771,MATCH($V772,$U$5:$U771,0)),""))))</f>
        <v/>
      </c>
      <c r="F772" s="52"/>
      <c r="G772" s="51"/>
      <c r="H772" s="44"/>
      <c r="I772" s="53"/>
      <c r="J772" s="46"/>
      <c r="K772" s="46"/>
      <c r="L772" s="54"/>
      <c r="M772" s="54"/>
      <c r="N772" s="306" t="str">
        <f>IF(COUNTBLANK($V772),"",IFERROR(INDEX(Activos!$E$6:$E$1015,MATCH($V772,Activos!$U$6:$U$1015,0)),IFERROR(INDEX($N$5:$N771,MATCH($V772,$U$5:$U771,0)),"")))</f>
        <v/>
      </c>
      <c r="O772" s="256"/>
      <c r="P772" s="250"/>
      <c r="Q772" s="55">
        <v>0</v>
      </c>
      <c r="R772" s="48" t="b">
        <f>IF(COUNTBLANK($V772),FALSE,OR(IFERROR(MATCH(INDEX(Activos!$C$6:$C$1015,MATCH($V772,Activos!$U$6:$U$1015,0)),$AH$22:$AH$25,0),FALSE),IFERROR(MATCH(INDEX($E$5:$E771,MATCH($V772,$V$5:$V771,0)),$AH$22:$AH$25,0),FALSE)))</f>
        <v>0</v>
      </c>
      <c r="S772" s="48" t="b">
        <f>OR(IFERROR(MATCH($V772,Activos!$U$6:$U$1015,0),FALSE),IFERROR(MATCH($V772,$V$5:$V771,0),FALSE))</f>
        <v>1</v>
      </c>
      <c r="T772" s="48" t="str">
        <f t="shared" si="40"/>
        <v/>
      </c>
      <c r="U772" s="48" t="str">
        <f>IF(AND(ISERROR(MATCH($V772,Activos!$U$6:$U$1015,0)),ISERROR(MATCH($V772,$U$5:$U771,0))),$V772,"")</f>
        <v/>
      </c>
      <c r="V772" s="48" t="str">
        <f t="shared" si="41"/>
        <v/>
      </c>
      <c r="W772" s="48" t="b">
        <f>IF(OR(COUNTBLANK($E772),COUNTBLANK($V772)),FALSE,IF(ISERROR(MATCH($V772,Activos!$U$6:$U$1015,0)),FALSE,IF(ISERROR(MATCH(INDEX(Activos!$C$6:$C$1015,MATCH($V772,Activos!$U$6:$U$1015,0)),$AH$22:$AH$25,0)),ISERROR(MATCH($E772,$AH$26:$AH$31,0)),ISERROR(MATCH($E772,$AH$22:$AH$25,0)))))</f>
        <v>0</v>
      </c>
      <c r="X772" s="48" t="b">
        <f>IF(OR(COUNTBLANK($E772),COUNTBLANK($V772)),FALSE,IF(ISERROR(MATCH($V772,V$5:$V771,0)),FALSE,IF(ISERROR(MATCH(INDEX($E$6:$E$1015,MATCH($V772,$V$6:$V$1015,0)),$AH$22:$AH$25,0)),ISERROR(MATCH($E772,$AH$26:$AH$31,0)),ISERROR(MATCH($E772,$AH$22:$AH$25,0)))))</f>
        <v>0</v>
      </c>
      <c r="Y772" s="48" t="b">
        <f t="shared" si="42"/>
        <v>0</v>
      </c>
    </row>
    <row r="773" spans="2:25" ht="15.95" customHeight="1" x14ac:dyDescent="0.2">
      <c r="B773" s="257"/>
      <c r="C773" s="53"/>
      <c r="D773" s="86"/>
      <c r="E773" s="42" t="str">
        <f>IF(COUNTBLANK($V773),"",IF($U773&lt;&gt;"","Ingresar Categoria!",IFERROR(INDEX(Activos!$C$6:$C$1015,MATCH($V773,Activos!$U$6:$U$1015,0)),IFERROR(INDEX($E$5:$E772,MATCH($V773,$U$5:$U772,0)),""))))</f>
        <v/>
      </c>
      <c r="F773" s="52"/>
      <c r="G773" s="51"/>
      <c r="H773" s="44"/>
      <c r="I773" s="53"/>
      <c r="J773" s="46"/>
      <c r="K773" s="46"/>
      <c r="L773" s="54"/>
      <c r="M773" s="54"/>
      <c r="N773" s="306" t="str">
        <f>IF(COUNTBLANK($V773),"",IFERROR(INDEX(Activos!$E$6:$E$1015,MATCH($V773,Activos!$U$6:$U$1015,0)),IFERROR(INDEX($N$5:$N772,MATCH($V773,$U$5:$U772,0)),"")))</f>
        <v/>
      </c>
      <c r="O773" s="256"/>
      <c r="P773" s="250"/>
      <c r="Q773" s="55">
        <v>0</v>
      </c>
      <c r="R773" s="48" t="b">
        <f>IF(COUNTBLANK($V773),FALSE,OR(IFERROR(MATCH(INDEX(Activos!$C$6:$C$1015,MATCH($V773,Activos!$U$6:$U$1015,0)),$AH$22:$AH$25,0),FALSE),IFERROR(MATCH(INDEX($E$5:$E772,MATCH($V773,$V$5:$V772,0)),$AH$22:$AH$25,0),FALSE)))</f>
        <v>0</v>
      </c>
      <c r="S773" s="48" t="b">
        <f>OR(IFERROR(MATCH($V773,Activos!$U$6:$U$1015,0),FALSE),IFERROR(MATCH($V773,$V$5:$V772,0),FALSE))</f>
        <v>1</v>
      </c>
      <c r="T773" s="48" t="str">
        <f t="shared" si="40"/>
        <v/>
      </c>
      <c r="U773" s="48" t="str">
        <f>IF(AND(ISERROR(MATCH($V773,Activos!$U$6:$U$1015,0)),ISERROR(MATCH($V773,$U$5:$U772,0))),$V773,"")</f>
        <v/>
      </c>
      <c r="V773" s="48" t="str">
        <f t="shared" si="41"/>
        <v/>
      </c>
      <c r="W773" s="48" t="b">
        <f>IF(OR(COUNTBLANK($E773),COUNTBLANK($V773)),FALSE,IF(ISERROR(MATCH($V773,Activos!$U$6:$U$1015,0)),FALSE,IF(ISERROR(MATCH(INDEX(Activos!$C$6:$C$1015,MATCH($V773,Activos!$U$6:$U$1015,0)),$AH$22:$AH$25,0)),ISERROR(MATCH($E773,$AH$26:$AH$31,0)),ISERROR(MATCH($E773,$AH$22:$AH$25,0)))))</f>
        <v>0</v>
      </c>
      <c r="X773" s="48" t="b">
        <f>IF(OR(COUNTBLANK($E773),COUNTBLANK($V773)),FALSE,IF(ISERROR(MATCH($V773,V$5:$V772,0)),FALSE,IF(ISERROR(MATCH(INDEX($E$6:$E$1015,MATCH($V773,$V$6:$V$1015,0)),$AH$22:$AH$25,0)),ISERROR(MATCH($E773,$AH$26:$AH$31,0)),ISERROR(MATCH($E773,$AH$22:$AH$25,0)))))</f>
        <v>0</v>
      </c>
      <c r="Y773" s="48" t="b">
        <f t="shared" si="42"/>
        <v>0</v>
      </c>
    </row>
    <row r="774" spans="2:25" ht="15.95" customHeight="1" x14ac:dyDescent="0.2">
      <c r="B774" s="257"/>
      <c r="C774" s="53"/>
      <c r="D774" s="86"/>
      <c r="E774" s="42" t="str">
        <f>IF(COUNTBLANK($V774),"",IF($U774&lt;&gt;"","Ingresar Categoria!",IFERROR(INDEX(Activos!$C$6:$C$1015,MATCH($V774,Activos!$U$6:$U$1015,0)),IFERROR(INDEX($E$5:$E773,MATCH($V774,$U$5:$U773,0)),""))))</f>
        <v/>
      </c>
      <c r="F774" s="52"/>
      <c r="G774" s="51"/>
      <c r="H774" s="44"/>
      <c r="I774" s="53"/>
      <c r="J774" s="46"/>
      <c r="K774" s="46"/>
      <c r="L774" s="54"/>
      <c r="M774" s="54"/>
      <c r="N774" s="306" t="str">
        <f>IF(COUNTBLANK($V774),"",IFERROR(INDEX(Activos!$E$6:$E$1015,MATCH($V774,Activos!$U$6:$U$1015,0)),IFERROR(INDEX($N$5:$N773,MATCH($V774,$U$5:$U773,0)),"")))</f>
        <v/>
      </c>
      <c r="O774" s="256"/>
      <c r="P774" s="250"/>
      <c r="Q774" s="55">
        <v>0</v>
      </c>
      <c r="R774" s="48" t="b">
        <f>IF(COUNTBLANK($V774),FALSE,OR(IFERROR(MATCH(INDEX(Activos!$C$6:$C$1015,MATCH($V774,Activos!$U$6:$U$1015,0)),$AH$22:$AH$25,0),FALSE),IFERROR(MATCH(INDEX($E$5:$E773,MATCH($V774,$V$5:$V773,0)),$AH$22:$AH$25,0),FALSE)))</f>
        <v>0</v>
      </c>
      <c r="S774" s="48" t="b">
        <f>OR(IFERROR(MATCH($V774,Activos!$U$6:$U$1015,0),FALSE),IFERROR(MATCH($V774,$V$5:$V773,0),FALSE))</f>
        <v>1</v>
      </c>
      <c r="T774" s="48" t="str">
        <f t="shared" ref="T774:T837" si="43">IF(COUNTIFS($V$6:$V$1015,$V774)&gt;1,$V774,"")</f>
        <v/>
      </c>
      <c r="U774" s="48" t="str">
        <f>IF(AND(ISERROR(MATCH($V774,Activos!$U$6:$U$1015,0)),ISERROR(MATCH($V774,$U$5:$U773,0))),$V774,"")</f>
        <v/>
      </c>
      <c r="V774" s="48" t="str">
        <f t="shared" si="41"/>
        <v/>
      </c>
      <c r="W774" s="48" t="b">
        <f>IF(OR(COUNTBLANK($E774),COUNTBLANK($V774)),FALSE,IF(ISERROR(MATCH($V774,Activos!$U$6:$U$1015,0)),FALSE,IF(ISERROR(MATCH(INDEX(Activos!$C$6:$C$1015,MATCH($V774,Activos!$U$6:$U$1015,0)),$AH$22:$AH$25,0)),ISERROR(MATCH($E774,$AH$26:$AH$31,0)),ISERROR(MATCH($E774,$AH$22:$AH$25,0)))))</f>
        <v>0</v>
      </c>
      <c r="X774" s="48" t="b">
        <f>IF(OR(COUNTBLANK($E774),COUNTBLANK($V774)),FALSE,IF(ISERROR(MATCH($V774,V$5:$V773,0)),FALSE,IF(ISERROR(MATCH(INDEX($E$6:$E$1015,MATCH($V774,$V$6:$V$1015,0)),$AH$22:$AH$25,0)),ISERROR(MATCH($E774,$AH$26:$AH$31,0)),ISERROR(MATCH($E774,$AH$22:$AH$25,0)))))</f>
        <v>0</v>
      </c>
      <c r="Y774" s="48" t="b">
        <f t="shared" si="42"/>
        <v>0</v>
      </c>
    </row>
    <row r="775" spans="2:25" ht="15.95" customHeight="1" x14ac:dyDescent="0.2">
      <c r="B775" s="257"/>
      <c r="C775" s="53"/>
      <c r="D775" s="86"/>
      <c r="E775" s="42" t="str">
        <f>IF(COUNTBLANK($V775),"",IF($U775&lt;&gt;"","Ingresar Categoria!",IFERROR(INDEX(Activos!$C$6:$C$1015,MATCH($V775,Activos!$U$6:$U$1015,0)),IFERROR(INDEX($E$5:$E774,MATCH($V775,$U$5:$U774,0)),""))))</f>
        <v/>
      </c>
      <c r="F775" s="52"/>
      <c r="G775" s="51"/>
      <c r="H775" s="44"/>
      <c r="I775" s="53"/>
      <c r="J775" s="46"/>
      <c r="K775" s="46"/>
      <c r="L775" s="54"/>
      <c r="M775" s="54"/>
      <c r="N775" s="306" t="str">
        <f>IF(COUNTBLANK($V775),"",IFERROR(INDEX(Activos!$E$6:$E$1015,MATCH($V775,Activos!$U$6:$U$1015,0)),IFERROR(INDEX($N$5:$N774,MATCH($V775,$U$5:$U774,0)),"")))</f>
        <v/>
      </c>
      <c r="O775" s="256"/>
      <c r="P775" s="250"/>
      <c r="Q775" s="55">
        <v>0</v>
      </c>
      <c r="R775" s="48" t="b">
        <f>IF(COUNTBLANK($V775),FALSE,OR(IFERROR(MATCH(INDEX(Activos!$C$6:$C$1015,MATCH($V775,Activos!$U$6:$U$1015,0)),$AH$22:$AH$25,0),FALSE),IFERROR(MATCH(INDEX($E$5:$E774,MATCH($V775,$V$5:$V774,0)),$AH$22:$AH$25,0),FALSE)))</f>
        <v>0</v>
      </c>
      <c r="S775" s="48" t="b">
        <f>OR(IFERROR(MATCH($V775,Activos!$U$6:$U$1015,0),FALSE),IFERROR(MATCH($V775,$V$5:$V774,0),FALSE))</f>
        <v>1</v>
      </c>
      <c r="T775" s="48" t="str">
        <f t="shared" si="43"/>
        <v/>
      </c>
      <c r="U775" s="48" t="str">
        <f>IF(AND(ISERROR(MATCH($V775,Activos!$U$6:$U$1015,0)),ISERROR(MATCH($V775,$U$5:$U774,0))),$V775,"")</f>
        <v/>
      </c>
      <c r="V775" s="48" t="str">
        <f t="shared" ref="V775:V838" si="44">TEXT(TRIM(CLEAN($F775)),"??????")</f>
        <v/>
      </c>
      <c r="W775" s="48" t="b">
        <f>IF(OR(COUNTBLANK($E775),COUNTBLANK($V775)),FALSE,IF(ISERROR(MATCH($V775,Activos!$U$6:$U$1015,0)),FALSE,IF(ISERROR(MATCH(INDEX(Activos!$C$6:$C$1015,MATCH($V775,Activos!$U$6:$U$1015,0)),$AH$22:$AH$25,0)),ISERROR(MATCH($E775,$AH$26:$AH$31,0)),ISERROR(MATCH($E775,$AH$22:$AH$25,0)))))</f>
        <v>0</v>
      </c>
      <c r="X775" s="48" t="b">
        <f>IF(OR(COUNTBLANK($E775),COUNTBLANK($V775)),FALSE,IF(ISERROR(MATCH($V775,V$5:$V774,0)),FALSE,IF(ISERROR(MATCH(INDEX($E$6:$E$1015,MATCH($V775,$V$6:$V$1015,0)),$AH$22:$AH$25,0)),ISERROR(MATCH($E775,$AH$26:$AH$31,0)),ISERROR(MATCH($E775,$AH$22:$AH$25,0)))))</f>
        <v>0</v>
      </c>
      <c r="Y775" s="48" t="b">
        <f t="shared" ref="Y775:Y838" si="45">AND(ISTEXT($J775)+ISTEXT($K775)&gt;0,COUNTBLANK($J775:$K775)&lt;2)</f>
        <v>0</v>
      </c>
    </row>
    <row r="776" spans="2:25" ht="15.95" customHeight="1" x14ac:dyDescent="0.2">
      <c r="B776" s="257"/>
      <c r="C776" s="53"/>
      <c r="D776" s="86"/>
      <c r="E776" s="42" t="str">
        <f>IF(COUNTBLANK($V776),"",IF($U776&lt;&gt;"","Ingresar Categoria!",IFERROR(INDEX(Activos!$C$6:$C$1015,MATCH($V776,Activos!$U$6:$U$1015,0)),IFERROR(INDEX($E$5:$E775,MATCH($V776,$U$5:$U775,0)),""))))</f>
        <v/>
      </c>
      <c r="F776" s="52"/>
      <c r="G776" s="51"/>
      <c r="H776" s="44"/>
      <c r="I776" s="53"/>
      <c r="J776" s="46"/>
      <c r="K776" s="46"/>
      <c r="L776" s="54"/>
      <c r="M776" s="54"/>
      <c r="N776" s="306" t="str">
        <f>IF(COUNTBLANK($V776),"",IFERROR(INDEX(Activos!$E$6:$E$1015,MATCH($V776,Activos!$U$6:$U$1015,0)),IFERROR(INDEX($N$5:$N775,MATCH($V776,$U$5:$U775,0)),"")))</f>
        <v/>
      </c>
      <c r="O776" s="256"/>
      <c r="P776" s="250"/>
      <c r="Q776" s="55">
        <v>0</v>
      </c>
      <c r="R776" s="48" t="b">
        <f>IF(COUNTBLANK($V776),FALSE,OR(IFERROR(MATCH(INDEX(Activos!$C$6:$C$1015,MATCH($V776,Activos!$U$6:$U$1015,0)),$AH$22:$AH$25,0),FALSE),IFERROR(MATCH(INDEX($E$5:$E775,MATCH($V776,$V$5:$V775,0)),$AH$22:$AH$25,0),FALSE)))</f>
        <v>0</v>
      </c>
      <c r="S776" s="48" t="b">
        <f>OR(IFERROR(MATCH($V776,Activos!$U$6:$U$1015,0),FALSE),IFERROR(MATCH($V776,$V$5:$V775,0),FALSE))</f>
        <v>1</v>
      </c>
      <c r="T776" s="48" t="str">
        <f t="shared" si="43"/>
        <v/>
      </c>
      <c r="U776" s="48" t="str">
        <f>IF(AND(ISERROR(MATCH($V776,Activos!$U$6:$U$1015,0)),ISERROR(MATCH($V776,$U$5:$U775,0))),$V776,"")</f>
        <v/>
      </c>
      <c r="V776" s="48" t="str">
        <f t="shared" si="44"/>
        <v/>
      </c>
      <c r="W776" s="48" t="b">
        <f>IF(OR(COUNTBLANK($E776),COUNTBLANK($V776)),FALSE,IF(ISERROR(MATCH($V776,Activos!$U$6:$U$1015,0)),FALSE,IF(ISERROR(MATCH(INDEX(Activos!$C$6:$C$1015,MATCH($V776,Activos!$U$6:$U$1015,0)),$AH$22:$AH$25,0)),ISERROR(MATCH($E776,$AH$26:$AH$31,0)),ISERROR(MATCH($E776,$AH$22:$AH$25,0)))))</f>
        <v>0</v>
      </c>
      <c r="X776" s="48" t="b">
        <f>IF(OR(COUNTBLANK($E776),COUNTBLANK($V776)),FALSE,IF(ISERROR(MATCH($V776,V$5:$V775,0)),FALSE,IF(ISERROR(MATCH(INDEX($E$6:$E$1015,MATCH($V776,$V$6:$V$1015,0)),$AH$22:$AH$25,0)),ISERROR(MATCH($E776,$AH$26:$AH$31,0)),ISERROR(MATCH($E776,$AH$22:$AH$25,0)))))</f>
        <v>0</v>
      </c>
      <c r="Y776" s="48" t="b">
        <f t="shared" si="45"/>
        <v>0</v>
      </c>
    </row>
    <row r="777" spans="2:25" ht="15.95" customHeight="1" x14ac:dyDescent="0.2">
      <c r="B777" s="257"/>
      <c r="C777" s="53"/>
      <c r="D777" s="86"/>
      <c r="E777" s="42" t="str">
        <f>IF(COUNTBLANK($V777),"",IF($U777&lt;&gt;"","Ingresar Categoria!",IFERROR(INDEX(Activos!$C$6:$C$1015,MATCH($V777,Activos!$U$6:$U$1015,0)),IFERROR(INDEX($E$5:$E776,MATCH($V777,$U$5:$U776,0)),""))))</f>
        <v/>
      </c>
      <c r="F777" s="52"/>
      <c r="G777" s="51"/>
      <c r="H777" s="44"/>
      <c r="I777" s="53"/>
      <c r="J777" s="46"/>
      <c r="K777" s="46"/>
      <c r="L777" s="54"/>
      <c r="M777" s="54"/>
      <c r="N777" s="306" t="str">
        <f>IF(COUNTBLANK($V777),"",IFERROR(INDEX(Activos!$E$6:$E$1015,MATCH($V777,Activos!$U$6:$U$1015,0)),IFERROR(INDEX($N$5:$N776,MATCH($V777,$U$5:$U776,0)),"")))</f>
        <v/>
      </c>
      <c r="O777" s="256"/>
      <c r="P777" s="250"/>
      <c r="Q777" s="55">
        <v>0</v>
      </c>
      <c r="R777" s="48" t="b">
        <f>IF(COUNTBLANK($V777),FALSE,OR(IFERROR(MATCH(INDEX(Activos!$C$6:$C$1015,MATCH($V777,Activos!$U$6:$U$1015,0)),$AH$22:$AH$25,0),FALSE),IFERROR(MATCH(INDEX($E$5:$E776,MATCH($V777,$V$5:$V776,0)),$AH$22:$AH$25,0),FALSE)))</f>
        <v>0</v>
      </c>
      <c r="S777" s="48" t="b">
        <f>OR(IFERROR(MATCH($V777,Activos!$U$6:$U$1015,0),FALSE),IFERROR(MATCH($V777,$V$5:$V776,0),FALSE))</f>
        <v>1</v>
      </c>
      <c r="T777" s="48" t="str">
        <f t="shared" si="43"/>
        <v/>
      </c>
      <c r="U777" s="48" t="str">
        <f>IF(AND(ISERROR(MATCH($V777,Activos!$U$6:$U$1015,0)),ISERROR(MATCH($V777,$U$5:$U776,0))),$V777,"")</f>
        <v/>
      </c>
      <c r="V777" s="48" t="str">
        <f t="shared" si="44"/>
        <v/>
      </c>
      <c r="W777" s="48" t="b">
        <f>IF(OR(COUNTBLANK($E777),COUNTBLANK($V777)),FALSE,IF(ISERROR(MATCH($V777,Activos!$U$6:$U$1015,0)),FALSE,IF(ISERROR(MATCH(INDEX(Activos!$C$6:$C$1015,MATCH($V777,Activos!$U$6:$U$1015,0)),$AH$22:$AH$25,0)),ISERROR(MATCH($E777,$AH$26:$AH$31,0)),ISERROR(MATCH($E777,$AH$22:$AH$25,0)))))</f>
        <v>0</v>
      </c>
      <c r="X777" s="48" t="b">
        <f>IF(OR(COUNTBLANK($E777),COUNTBLANK($V777)),FALSE,IF(ISERROR(MATCH($V777,V$5:$V776,0)),FALSE,IF(ISERROR(MATCH(INDEX($E$6:$E$1015,MATCH($V777,$V$6:$V$1015,0)),$AH$22:$AH$25,0)),ISERROR(MATCH($E777,$AH$26:$AH$31,0)),ISERROR(MATCH($E777,$AH$22:$AH$25,0)))))</f>
        <v>0</v>
      </c>
      <c r="Y777" s="48" t="b">
        <f t="shared" si="45"/>
        <v>0</v>
      </c>
    </row>
    <row r="778" spans="2:25" ht="15.95" customHeight="1" x14ac:dyDescent="0.2">
      <c r="B778" s="257"/>
      <c r="C778" s="53"/>
      <c r="D778" s="86"/>
      <c r="E778" s="42" t="str">
        <f>IF(COUNTBLANK($V778),"",IF($U778&lt;&gt;"","Ingresar Categoria!",IFERROR(INDEX(Activos!$C$6:$C$1015,MATCH($V778,Activos!$U$6:$U$1015,0)),IFERROR(INDEX($E$5:$E777,MATCH($V778,$U$5:$U777,0)),""))))</f>
        <v/>
      </c>
      <c r="F778" s="52"/>
      <c r="G778" s="51"/>
      <c r="H778" s="44"/>
      <c r="I778" s="53"/>
      <c r="J778" s="46"/>
      <c r="K778" s="46"/>
      <c r="L778" s="54"/>
      <c r="M778" s="54"/>
      <c r="N778" s="306" t="str">
        <f>IF(COUNTBLANK($V778),"",IFERROR(INDEX(Activos!$E$6:$E$1015,MATCH($V778,Activos!$U$6:$U$1015,0)),IFERROR(INDEX($N$5:$N777,MATCH($V778,$U$5:$U777,0)),"")))</f>
        <v/>
      </c>
      <c r="O778" s="256"/>
      <c r="P778" s="250"/>
      <c r="Q778" s="55">
        <v>0</v>
      </c>
      <c r="R778" s="48" t="b">
        <f>IF(COUNTBLANK($V778),FALSE,OR(IFERROR(MATCH(INDEX(Activos!$C$6:$C$1015,MATCH($V778,Activos!$U$6:$U$1015,0)),$AH$22:$AH$25,0),FALSE),IFERROR(MATCH(INDEX($E$5:$E777,MATCH($V778,$V$5:$V777,0)),$AH$22:$AH$25,0),FALSE)))</f>
        <v>0</v>
      </c>
      <c r="S778" s="48" t="b">
        <f>OR(IFERROR(MATCH($V778,Activos!$U$6:$U$1015,0),FALSE),IFERROR(MATCH($V778,$V$5:$V777,0),FALSE))</f>
        <v>1</v>
      </c>
      <c r="T778" s="48" t="str">
        <f t="shared" si="43"/>
        <v/>
      </c>
      <c r="U778" s="48" t="str">
        <f>IF(AND(ISERROR(MATCH($V778,Activos!$U$6:$U$1015,0)),ISERROR(MATCH($V778,$U$5:$U777,0))),$V778,"")</f>
        <v/>
      </c>
      <c r="V778" s="48" t="str">
        <f t="shared" si="44"/>
        <v/>
      </c>
      <c r="W778" s="48" t="b">
        <f>IF(OR(COUNTBLANK($E778),COUNTBLANK($V778)),FALSE,IF(ISERROR(MATCH($V778,Activos!$U$6:$U$1015,0)),FALSE,IF(ISERROR(MATCH(INDEX(Activos!$C$6:$C$1015,MATCH($V778,Activos!$U$6:$U$1015,0)),$AH$22:$AH$25,0)),ISERROR(MATCH($E778,$AH$26:$AH$31,0)),ISERROR(MATCH($E778,$AH$22:$AH$25,0)))))</f>
        <v>0</v>
      </c>
      <c r="X778" s="48" t="b">
        <f>IF(OR(COUNTBLANK($E778),COUNTBLANK($V778)),FALSE,IF(ISERROR(MATCH($V778,V$5:$V777,0)),FALSE,IF(ISERROR(MATCH(INDEX($E$6:$E$1015,MATCH($V778,$V$6:$V$1015,0)),$AH$22:$AH$25,0)),ISERROR(MATCH($E778,$AH$26:$AH$31,0)),ISERROR(MATCH($E778,$AH$22:$AH$25,0)))))</f>
        <v>0</v>
      </c>
      <c r="Y778" s="48" t="b">
        <f t="shared" si="45"/>
        <v>0</v>
      </c>
    </row>
    <row r="779" spans="2:25" ht="15.95" customHeight="1" x14ac:dyDescent="0.2">
      <c r="B779" s="257"/>
      <c r="C779" s="53"/>
      <c r="D779" s="86"/>
      <c r="E779" s="42" t="str">
        <f>IF(COUNTBLANK($V779),"",IF($U779&lt;&gt;"","Ingresar Categoria!",IFERROR(INDEX(Activos!$C$6:$C$1015,MATCH($V779,Activos!$U$6:$U$1015,0)),IFERROR(INDEX($E$5:$E778,MATCH($V779,$U$5:$U778,0)),""))))</f>
        <v/>
      </c>
      <c r="F779" s="52"/>
      <c r="G779" s="51"/>
      <c r="H779" s="44"/>
      <c r="I779" s="53"/>
      <c r="J779" s="46"/>
      <c r="K779" s="46"/>
      <c r="L779" s="54"/>
      <c r="M779" s="54"/>
      <c r="N779" s="306" t="str">
        <f>IF(COUNTBLANK($V779),"",IFERROR(INDEX(Activos!$E$6:$E$1015,MATCH($V779,Activos!$U$6:$U$1015,0)),IFERROR(INDEX($N$5:$N778,MATCH($V779,$U$5:$U778,0)),"")))</f>
        <v/>
      </c>
      <c r="O779" s="256"/>
      <c r="P779" s="250"/>
      <c r="Q779" s="55">
        <v>0</v>
      </c>
      <c r="R779" s="48" t="b">
        <f>IF(COUNTBLANK($V779),FALSE,OR(IFERROR(MATCH(INDEX(Activos!$C$6:$C$1015,MATCH($V779,Activos!$U$6:$U$1015,0)),$AH$22:$AH$25,0),FALSE),IFERROR(MATCH(INDEX($E$5:$E778,MATCH($V779,$V$5:$V778,0)),$AH$22:$AH$25,0),FALSE)))</f>
        <v>0</v>
      </c>
      <c r="S779" s="48" t="b">
        <f>OR(IFERROR(MATCH($V779,Activos!$U$6:$U$1015,0),FALSE),IFERROR(MATCH($V779,$V$5:$V778,0),FALSE))</f>
        <v>1</v>
      </c>
      <c r="T779" s="48" t="str">
        <f t="shared" si="43"/>
        <v/>
      </c>
      <c r="U779" s="48" t="str">
        <f>IF(AND(ISERROR(MATCH($V779,Activos!$U$6:$U$1015,0)),ISERROR(MATCH($V779,$U$5:$U778,0))),$V779,"")</f>
        <v/>
      </c>
      <c r="V779" s="48" t="str">
        <f t="shared" si="44"/>
        <v/>
      </c>
      <c r="W779" s="48" t="b">
        <f>IF(OR(COUNTBLANK($E779),COUNTBLANK($V779)),FALSE,IF(ISERROR(MATCH($V779,Activos!$U$6:$U$1015,0)),FALSE,IF(ISERROR(MATCH(INDEX(Activos!$C$6:$C$1015,MATCH($V779,Activos!$U$6:$U$1015,0)),$AH$22:$AH$25,0)),ISERROR(MATCH($E779,$AH$26:$AH$31,0)),ISERROR(MATCH($E779,$AH$22:$AH$25,0)))))</f>
        <v>0</v>
      </c>
      <c r="X779" s="48" t="b">
        <f>IF(OR(COUNTBLANK($E779),COUNTBLANK($V779)),FALSE,IF(ISERROR(MATCH($V779,V$5:$V778,0)),FALSE,IF(ISERROR(MATCH(INDEX($E$6:$E$1015,MATCH($V779,$V$6:$V$1015,0)),$AH$22:$AH$25,0)),ISERROR(MATCH($E779,$AH$26:$AH$31,0)),ISERROR(MATCH($E779,$AH$22:$AH$25,0)))))</f>
        <v>0</v>
      </c>
      <c r="Y779" s="48" t="b">
        <f t="shared" si="45"/>
        <v>0</v>
      </c>
    </row>
    <row r="780" spans="2:25" ht="15.95" customHeight="1" x14ac:dyDescent="0.2">
      <c r="B780" s="257"/>
      <c r="C780" s="53"/>
      <c r="D780" s="86"/>
      <c r="E780" s="42" t="str">
        <f>IF(COUNTBLANK($V780),"",IF($U780&lt;&gt;"","Ingresar Categoria!",IFERROR(INDEX(Activos!$C$6:$C$1015,MATCH($V780,Activos!$U$6:$U$1015,0)),IFERROR(INDEX($E$5:$E779,MATCH($V780,$U$5:$U779,0)),""))))</f>
        <v/>
      </c>
      <c r="F780" s="52"/>
      <c r="G780" s="51"/>
      <c r="H780" s="44"/>
      <c r="I780" s="53"/>
      <c r="J780" s="46"/>
      <c r="K780" s="46"/>
      <c r="L780" s="54"/>
      <c r="M780" s="54"/>
      <c r="N780" s="306" t="str">
        <f>IF(COUNTBLANK($V780),"",IFERROR(INDEX(Activos!$E$6:$E$1015,MATCH($V780,Activos!$U$6:$U$1015,0)),IFERROR(INDEX($N$5:$N779,MATCH($V780,$U$5:$U779,0)),"")))</f>
        <v/>
      </c>
      <c r="O780" s="256"/>
      <c r="P780" s="250"/>
      <c r="Q780" s="55">
        <v>0</v>
      </c>
      <c r="R780" s="48" t="b">
        <f>IF(COUNTBLANK($V780),FALSE,OR(IFERROR(MATCH(INDEX(Activos!$C$6:$C$1015,MATCH($V780,Activos!$U$6:$U$1015,0)),$AH$22:$AH$25,0),FALSE),IFERROR(MATCH(INDEX($E$5:$E779,MATCH($V780,$V$5:$V779,0)),$AH$22:$AH$25,0),FALSE)))</f>
        <v>0</v>
      </c>
      <c r="S780" s="48" t="b">
        <f>OR(IFERROR(MATCH($V780,Activos!$U$6:$U$1015,0),FALSE),IFERROR(MATCH($V780,$V$5:$V779,0),FALSE))</f>
        <v>1</v>
      </c>
      <c r="T780" s="48" t="str">
        <f t="shared" si="43"/>
        <v/>
      </c>
      <c r="U780" s="48" t="str">
        <f>IF(AND(ISERROR(MATCH($V780,Activos!$U$6:$U$1015,0)),ISERROR(MATCH($V780,$U$5:$U779,0))),$V780,"")</f>
        <v/>
      </c>
      <c r="V780" s="48" t="str">
        <f t="shared" si="44"/>
        <v/>
      </c>
      <c r="W780" s="48" t="b">
        <f>IF(OR(COUNTBLANK($E780),COUNTBLANK($V780)),FALSE,IF(ISERROR(MATCH($V780,Activos!$U$6:$U$1015,0)),FALSE,IF(ISERROR(MATCH(INDEX(Activos!$C$6:$C$1015,MATCH($V780,Activos!$U$6:$U$1015,0)),$AH$22:$AH$25,0)),ISERROR(MATCH($E780,$AH$26:$AH$31,0)),ISERROR(MATCH($E780,$AH$22:$AH$25,0)))))</f>
        <v>0</v>
      </c>
      <c r="X780" s="48" t="b">
        <f>IF(OR(COUNTBLANK($E780),COUNTBLANK($V780)),FALSE,IF(ISERROR(MATCH($V780,V$5:$V779,0)),FALSE,IF(ISERROR(MATCH(INDEX($E$6:$E$1015,MATCH($V780,$V$6:$V$1015,0)),$AH$22:$AH$25,0)),ISERROR(MATCH($E780,$AH$26:$AH$31,0)),ISERROR(MATCH($E780,$AH$22:$AH$25,0)))))</f>
        <v>0</v>
      </c>
      <c r="Y780" s="48" t="b">
        <f t="shared" si="45"/>
        <v>0</v>
      </c>
    </row>
    <row r="781" spans="2:25" ht="15.95" customHeight="1" x14ac:dyDescent="0.2">
      <c r="B781" s="257"/>
      <c r="C781" s="53"/>
      <c r="D781" s="86"/>
      <c r="E781" s="42" t="str">
        <f>IF(COUNTBLANK($V781),"",IF($U781&lt;&gt;"","Ingresar Categoria!",IFERROR(INDEX(Activos!$C$6:$C$1015,MATCH($V781,Activos!$U$6:$U$1015,0)),IFERROR(INDEX($E$5:$E780,MATCH($V781,$U$5:$U780,0)),""))))</f>
        <v/>
      </c>
      <c r="F781" s="52"/>
      <c r="G781" s="51"/>
      <c r="H781" s="44"/>
      <c r="I781" s="53"/>
      <c r="J781" s="46"/>
      <c r="K781" s="46"/>
      <c r="L781" s="54"/>
      <c r="M781" s="54"/>
      <c r="N781" s="306" t="str">
        <f>IF(COUNTBLANK($V781),"",IFERROR(INDEX(Activos!$E$6:$E$1015,MATCH($V781,Activos!$U$6:$U$1015,0)),IFERROR(INDEX($N$5:$N780,MATCH($V781,$U$5:$U780,0)),"")))</f>
        <v/>
      </c>
      <c r="O781" s="256"/>
      <c r="P781" s="250"/>
      <c r="Q781" s="55">
        <v>0</v>
      </c>
      <c r="R781" s="48" t="b">
        <f>IF(COUNTBLANK($V781),FALSE,OR(IFERROR(MATCH(INDEX(Activos!$C$6:$C$1015,MATCH($V781,Activos!$U$6:$U$1015,0)),$AH$22:$AH$25,0),FALSE),IFERROR(MATCH(INDEX($E$5:$E780,MATCH($V781,$V$5:$V780,0)),$AH$22:$AH$25,0),FALSE)))</f>
        <v>0</v>
      </c>
      <c r="S781" s="48" t="b">
        <f>OR(IFERROR(MATCH($V781,Activos!$U$6:$U$1015,0),FALSE),IFERROR(MATCH($V781,$V$5:$V780,0),FALSE))</f>
        <v>1</v>
      </c>
      <c r="T781" s="48" t="str">
        <f t="shared" si="43"/>
        <v/>
      </c>
      <c r="U781" s="48" t="str">
        <f>IF(AND(ISERROR(MATCH($V781,Activos!$U$6:$U$1015,0)),ISERROR(MATCH($V781,$U$5:$U780,0))),$V781,"")</f>
        <v/>
      </c>
      <c r="V781" s="48" t="str">
        <f t="shared" si="44"/>
        <v/>
      </c>
      <c r="W781" s="48" t="b">
        <f>IF(OR(COUNTBLANK($E781),COUNTBLANK($V781)),FALSE,IF(ISERROR(MATCH($V781,Activos!$U$6:$U$1015,0)),FALSE,IF(ISERROR(MATCH(INDEX(Activos!$C$6:$C$1015,MATCH($V781,Activos!$U$6:$U$1015,0)),$AH$22:$AH$25,0)),ISERROR(MATCH($E781,$AH$26:$AH$31,0)),ISERROR(MATCH($E781,$AH$22:$AH$25,0)))))</f>
        <v>0</v>
      </c>
      <c r="X781" s="48" t="b">
        <f>IF(OR(COUNTBLANK($E781),COUNTBLANK($V781)),FALSE,IF(ISERROR(MATCH($V781,V$5:$V780,0)),FALSE,IF(ISERROR(MATCH(INDEX($E$6:$E$1015,MATCH($V781,$V$6:$V$1015,0)),$AH$22:$AH$25,0)),ISERROR(MATCH($E781,$AH$26:$AH$31,0)),ISERROR(MATCH($E781,$AH$22:$AH$25,0)))))</f>
        <v>0</v>
      </c>
      <c r="Y781" s="48" t="b">
        <f t="shared" si="45"/>
        <v>0</v>
      </c>
    </row>
    <row r="782" spans="2:25" ht="15.95" customHeight="1" x14ac:dyDescent="0.2">
      <c r="B782" s="257"/>
      <c r="C782" s="53"/>
      <c r="D782" s="86"/>
      <c r="E782" s="42" t="str">
        <f>IF(COUNTBLANK($V782),"",IF($U782&lt;&gt;"","Ingresar Categoria!",IFERROR(INDEX(Activos!$C$6:$C$1015,MATCH($V782,Activos!$U$6:$U$1015,0)),IFERROR(INDEX($E$5:$E781,MATCH($V782,$U$5:$U781,0)),""))))</f>
        <v/>
      </c>
      <c r="F782" s="52"/>
      <c r="G782" s="51"/>
      <c r="H782" s="44"/>
      <c r="I782" s="53"/>
      <c r="J782" s="46"/>
      <c r="K782" s="46"/>
      <c r="L782" s="54"/>
      <c r="M782" s="54"/>
      <c r="N782" s="306" t="str">
        <f>IF(COUNTBLANK($V782),"",IFERROR(INDEX(Activos!$E$6:$E$1015,MATCH($V782,Activos!$U$6:$U$1015,0)),IFERROR(INDEX($N$5:$N781,MATCH($V782,$U$5:$U781,0)),"")))</f>
        <v/>
      </c>
      <c r="O782" s="256"/>
      <c r="P782" s="250"/>
      <c r="Q782" s="55">
        <v>0</v>
      </c>
      <c r="R782" s="48" t="b">
        <f>IF(COUNTBLANK($V782),FALSE,OR(IFERROR(MATCH(INDEX(Activos!$C$6:$C$1015,MATCH($V782,Activos!$U$6:$U$1015,0)),$AH$22:$AH$25,0),FALSE),IFERROR(MATCH(INDEX($E$5:$E781,MATCH($V782,$V$5:$V781,0)),$AH$22:$AH$25,0),FALSE)))</f>
        <v>0</v>
      </c>
      <c r="S782" s="48" t="b">
        <f>OR(IFERROR(MATCH($V782,Activos!$U$6:$U$1015,0),FALSE),IFERROR(MATCH($V782,$V$5:$V781,0),FALSE))</f>
        <v>1</v>
      </c>
      <c r="T782" s="48" t="str">
        <f t="shared" si="43"/>
        <v/>
      </c>
      <c r="U782" s="48" t="str">
        <f>IF(AND(ISERROR(MATCH($V782,Activos!$U$6:$U$1015,0)),ISERROR(MATCH($V782,$U$5:$U781,0))),$V782,"")</f>
        <v/>
      </c>
      <c r="V782" s="48" t="str">
        <f t="shared" si="44"/>
        <v/>
      </c>
      <c r="W782" s="48" t="b">
        <f>IF(OR(COUNTBLANK($E782),COUNTBLANK($V782)),FALSE,IF(ISERROR(MATCH($V782,Activos!$U$6:$U$1015,0)),FALSE,IF(ISERROR(MATCH(INDEX(Activos!$C$6:$C$1015,MATCH($V782,Activos!$U$6:$U$1015,0)),$AH$22:$AH$25,0)),ISERROR(MATCH($E782,$AH$26:$AH$31,0)),ISERROR(MATCH($E782,$AH$22:$AH$25,0)))))</f>
        <v>0</v>
      </c>
      <c r="X782" s="48" t="b">
        <f>IF(OR(COUNTBLANK($E782),COUNTBLANK($V782)),FALSE,IF(ISERROR(MATCH($V782,V$5:$V781,0)),FALSE,IF(ISERROR(MATCH(INDEX($E$6:$E$1015,MATCH($V782,$V$6:$V$1015,0)),$AH$22:$AH$25,0)),ISERROR(MATCH($E782,$AH$26:$AH$31,0)),ISERROR(MATCH($E782,$AH$22:$AH$25,0)))))</f>
        <v>0</v>
      </c>
      <c r="Y782" s="48" t="b">
        <f t="shared" si="45"/>
        <v>0</v>
      </c>
    </row>
    <row r="783" spans="2:25" ht="15.95" customHeight="1" x14ac:dyDescent="0.2">
      <c r="B783" s="257"/>
      <c r="C783" s="53"/>
      <c r="D783" s="86"/>
      <c r="E783" s="42" t="str">
        <f>IF(COUNTBLANK($V783),"",IF($U783&lt;&gt;"","Ingresar Categoria!",IFERROR(INDEX(Activos!$C$6:$C$1015,MATCH($V783,Activos!$U$6:$U$1015,0)),IFERROR(INDEX($E$5:$E782,MATCH($V783,$U$5:$U782,0)),""))))</f>
        <v/>
      </c>
      <c r="F783" s="52"/>
      <c r="G783" s="51"/>
      <c r="H783" s="44"/>
      <c r="I783" s="53"/>
      <c r="J783" s="46"/>
      <c r="K783" s="46"/>
      <c r="L783" s="54"/>
      <c r="M783" s="54"/>
      <c r="N783" s="306" t="str">
        <f>IF(COUNTBLANK($V783),"",IFERROR(INDEX(Activos!$E$6:$E$1015,MATCH($V783,Activos!$U$6:$U$1015,0)),IFERROR(INDEX($N$5:$N782,MATCH($V783,$U$5:$U782,0)),"")))</f>
        <v/>
      </c>
      <c r="O783" s="256"/>
      <c r="P783" s="250"/>
      <c r="Q783" s="55">
        <v>0</v>
      </c>
      <c r="R783" s="48" t="b">
        <f>IF(COUNTBLANK($V783),FALSE,OR(IFERROR(MATCH(INDEX(Activos!$C$6:$C$1015,MATCH($V783,Activos!$U$6:$U$1015,0)),$AH$22:$AH$25,0),FALSE),IFERROR(MATCH(INDEX($E$5:$E782,MATCH($V783,$V$5:$V782,0)),$AH$22:$AH$25,0),FALSE)))</f>
        <v>0</v>
      </c>
      <c r="S783" s="48" t="b">
        <f>OR(IFERROR(MATCH($V783,Activos!$U$6:$U$1015,0),FALSE),IFERROR(MATCH($V783,$V$5:$V782,0),FALSE))</f>
        <v>1</v>
      </c>
      <c r="T783" s="48" t="str">
        <f t="shared" si="43"/>
        <v/>
      </c>
      <c r="U783" s="48" t="str">
        <f>IF(AND(ISERROR(MATCH($V783,Activos!$U$6:$U$1015,0)),ISERROR(MATCH($V783,$U$5:$U782,0))),$V783,"")</f>
        <v/>
      </c>
      <c r="V783" s="48" t="str">
        <f t="shared" si="44"/>
        <v/>
      </c>
      <c r="W783" s="48" t="b">
        <f>IF(OR(COUNTBLANK($E783),COUNTBLANK($V783)),FALSE,IF(ISERROR(MATCH($V783,Activos!$U$6:$U$1015,0)),FALSE,IF(ISERROR(MATCH(INDEX(Activos!$C$6:$C$1015,MATCH($V783,Activos!$U$6:$U$1015,0)),$AH$22:$AH$25,0)),ISERROR(MATCH($E783,$AH$26:$AH$31,0)),ISERROR(MATCH($E783,$AH$22:$AH$25,0)))))</f>
        <v>0</v>
      </c>
      <c r="X783" s="48" t="b">
        <f>IF(OR(COUNTBLANK($E783),COUNTBLANK($V783)),FALSE,IF(ISERROR(MATCH($V783,V$5:$V782,0)),FALSE,IF(ISERROR(MATCH(INDEX($E$6:$E$1015,MATCH($V783,$V$6:$V$1015,0)),$AH$22:$AH$25,0)),ISERROR(MATCH($E783,$AH$26:$AH$31,0)),ISERROR(MATCH($E783,$AH$22:$AH$25,0)))))</f>
        <v>0</v>
      </c>
      <c r="Y783" s="48" t="b">
        <f t="shared" si="45"/>
        <v>0</v>
      </c>
    </row>
    <row r="784" spans="2:25" ht="15.95" customHeight="1" x14ac:dyDescent="0.2">
      <c r="B784" s="257"/>
      <c r="C784" s="53"/>
      <c r="D784" s="86"/>
      <c r="E784" s="42" t="str">
        <f>IF(COUNTBLANK($V784),"",IF($U784&lt;&gt;"","Ingresar Categoria!",IFERROR(INDEX(Activos!$C$6:$C$1015,MATCH($V784,Activos!$U$6:$U$1015,0)),IFERROR(INDEX($E$5:$E783,MATCH($V784,$U$5:$U783,0)),""))))</f>
        <v/>
      </c>
      <c r="F784" s="52"/>
      <c r="G784" s="51"/>
      <c r="H784" s="44"/>
      <c r="I784" s="53"/>
      <c r="J784" s="46"/>
      <c r="K784" s="46"/>
      <c r="L784" s="54"/>
      <c r="M784" s="54"/>
      <c r="N784" s="306" t="str">
        <f>IF(COUNTBLANK($V784),"",IFERROR(INDEX(Activos!$E$6:$E$1015,MATCH($V784,Activos!$U$6:$U$1015,0)),IFERROR(INDEX($N$5:$N783,MATCH($V784,$U$5:$U783,0)),"")))</f>
        <v/>
      </c>
      <c r="O784" s="256"/>
      <c r="P784" s="250"/>
      <c r="Q784" s="55">
        <v>0</v>
      </c>
      <c r="R784" s="48" t="b">
        <f>IF(COUNTBLANK($V784),FALSE,OR(IFERROR(MATCH(INDEX(Activos!$C$6:$C$1015,MATCH($V784,Activos!$U$6:$U$1015,0)),$AH$22:$AH$25,0),FALSE),IFERROR(MATCH(INDEX($E$5:$E783,MATCH($V784,$V$5:$V783,0)),$AH$22:$AH$25,0),FALSE)))</f>
        <v>0</v>
      </c>
      <c r="S784" s="48" t="b">
        <f>OR(IFERROR(MATCH($V784,Activos!$U$6:$U$1015,0),FALSE),IFERROR(MATCH($V784,$V$5:$V783,0),FALSE))</f>
        <v>1</v>
      </c>
      <c r="T784" s="48" t="str">
        <f t="shared" si="43"/>
        <v/>
      </c>
      <c r="U784" s="48" t="str">
        <f>IF(AND(ISERROR(MATCH($V784,Activos!$U$6:$U$1015,0)),ISERROR(MATCH($V784,$U$5:$U783,0))),$V784,"")</f>
        <v/>
      </c>
      <c r="V784" s="48" t="str">
        <f t="shared" si="44"/>
        <v/>
      </c>
      <c r="W784" s="48" t="b">
        <f>IF(OR(COUNTBLANK($E784),COUNTBLANK($V784)),FALSE,IF(ISERROR(MATCH($V784,Activos!$U$6:$U$1015,0)),FALSE,IF(ISERROR(MATCH(INDEX(Activos!$C$6:$C$1015,MATCH($V784,Activos!$U$6:$U$1015,0)),$AH$22:$AH$25,0)),ISERROR(MATCH($E784,$AH$26:$AH$31,0)),ISERROR(MATCH($E784,$AH$22:$AH$25,0)))))</f>
        <v>0</v>
      </c>
      <c r="X784" s="48" t="b">
        <f>IF(OR(COUNTBLANK($E784),COUNTBLANK($V784)),FALSE,IF(ISERROR(MATCH($V784,V$5:$V783,0)),FALSE,IF(ISERROR(MATCH(INDEX($E$6:$E$1015,MATCH($V784,$V$6:$V$1015,0)),$AH$22:$AH$25,0)),ISERROR(MATCH($E784,$AH$26:$AH$31,0)),ISERROR(MATCH($E784,$AH$22:$AH$25,0)))))</f>
        <v>0</v>
      </c>
      <c r="Y784" s="48" t="b">
        <f t="shared" si="45"/>
        <v>0</v>
      </c>
    </row>
    <row r="785" spans="2:25" ht="15.95" customHeight="1" x14ac:dyDescent="0.2">
      <c r="B785" s="257"/>
      <c r="C785" s="53"/>
      <c r="D785" s="86"/>
      <c r="E785" s="42" t="str">
        <f>IF(COUNTBLANK($V785),"",IF($U785&lt;&gt;"","Ingresar Categoria!",IFERROR(INDEX(Activos!$C$6:$C$1015,MATCH($V785,Activos!$U$6:$U$1015,0)),IFERROR(INDEX($E$5:$E784,MATCH($V785,$U$5:$U784,0)),""))))</f>
        <v/>
      </c>
      <c r="F785" s="52"/>
      <c r="G785" s="51"/>
      <c r="H785" s="44"/>
      <c r="I785" s="53"/>
      <c r="J785" s="46"/>
      <c r="K785" s="46"/>
      <c r="L785" s="54"/>
      <c r="M785" s="54"/>
      <c r="N785" s="306" t="str">
        <f>IF(COUNTBLANK($V785),"",IFERROR(INDEX(Activos!$E$6:$E$1015,MATCH($V785,Activos!$U$6:$U$1015,0)),IFERROR(INDEX($N$5:$N784,MATCH($V785,$U$5:$U784,0)),"")))</f>
        <v/>
      </c>
      <c r="O785" s="256"/>
      <c r="P785" s="250"/>
      <c r="Q785" s="55">
        <v>0</v>
      </c>
      <c r="R785" s="48" t="b">
        <f>IF(COUNTBLANK($V785),FALSE,OR(IFERROR(MATCH(INDEX(Activos!$C$6:$C$1015,MATCH($V785,Activos!$U$6:$U$1015,0)),$AH$22:$AH$25,0),FALSE),IFERROR(MATCH(INDEX($E$5:$E784,MATCH($V785,$V$5:$V784,0)),$AH$22:$AH$25,0),FALSE)))</f>
        <v>0</v>
      </c>
      <c r="S785" s="48" t="b">
        <f>OR(IFERROR(MATCH($V785,Activos!$U$6:$U$1015,0),FALSE),IFERROR(MATCH($V785,$V$5:$V784,0),FALSE))</f>
        <v>1</v>
      </c>
      <c r="T785" s="48" t="str">
        <f t="shared" si="43"/>
        <v/>
      </c>
      <c r="U785" s="48" t="str">
        <f>IF(AND(ISERROR(MATCH($V785,Activos!$U$6:$U$1015,0)),ISERROR(MATCH($V785,$U$5:$U784,0))),$V785,"")</f>
        <v/>
      </c>
      <c r="V785" s="48" t="str">
        <f t="shared" si="44"/>
        <v/>
      </c>
      <c r="W785" s="48" t="b">
        <f>IF(OR(COUNTBLANK($E785),COUNTBLANK($V785)),FALSE,IF(ISERROR(MATCH($V785,Activos!$U$6:$U$1015,0)),FALSE,IF(ISERROR(MATCH(INDEX(Activos!$C$6:$C$1015,MATCH($V785,Activos!$U$6:$U$1015,0)),$AH$22:$AH$25,0)),ISERROR(MATCH($E785,$AH$26:$AH$31,0)),ISERROR(MATCH($E785,$AH$22:$AH$25,0)))))</f>
        <v>0</v>
      </c>
      <c r="X785" s="48" t="b">
        <f>IF(OR(COUNTBLANK($E785),COUNTBLANK($V785)),FALSE,IF(ISERROR(MATCH($V785,V$5:$V784,0)),FALSE,IF(ISERROR(MATCH(INDEX($E$6:$E$1015,MATCH($V785,$V$6:$V$1015,0)),$AH$22:$AH$25,0)),ISERROR(MATCH($E785,$AH$26:$AH$31,0)),ISERROR(MATCH($E785,$AH$22:$AH$25,0)))))</f>
        <v>0</v>
      </c>
      <c r="Y785" s="48" t="b">
        <f t="shared" si="45"/>
        <v>0</v>
      </c>
    </row>
    <row r="786" spans="2:25" ht="15.95" customHeight="1" x14ac:dyDescent="0.2">
      <c r="B786" s="257"/>
      <c r="C786" s="53"/>
      <c r="D786" s="86"/>
      <c r="E786" s="42" t="str">
        <f>IF(COUNTBLANK($V786),"",IF($U786&lt;&gt;"","Ingresar Categoria!",IFERROR(INDEX(Activos!$C$6:$C$1015,MATCH($V786,Activos!$U$6:$U$1015,0)),IFERROR(INDEX($E$5:$E785,MATCH($V786,$U$5:$U785,0)),""))))</f>
        <v/>
      </c>
      <c r="F786" s="52"/>
      <c r="G786" s="51"/>
      <c r="H786" s="44"/>
      <c r="I786" s="53"/>
      <c r="J786" s="46"/>
      <c r="K786" s="46"/>
      <c r="L786" s="54"/>
      <c r="M786" s="54"/>
      <c r="N786" s="306" t="str">
        <f>IF(COUNTBLANK($V786),"",IFERROR(INDEX(Activos!$E$6:$E$1015,MATCH($V786,Activos!$U$6:$U$1015,0)),IFERROR(INDEX($N$5:$N785,MATCH($V786,$U$5:$U785,0)),"")))</f>
        <v/>
      </c>
      <c r="O786" s="256"/>
      <c r="P786" s="250"/>
      <c r="Q786" s="55">
        <v>0</v>
      </c>
      <c r="R786" s="48" t="b">
        <f>IF(COUNTBLANK($V786),FALSE,OR(IFERROR(MATCH(INDEX(Activos!$C$6:$C$1015,MATCH($V786,Activos!$U$6:$U$1015,0)),$AH$22:$AH$25,0),FALSE),IFERROR(MATCH(INDEX($E$5:$E785,MATCH($V786,$V$5:$V785,0)),$AH$22:$AH$25,0),FALSE)))</f>
        <v>0</v>
      </c>
      <c r="S786" s="48" t="b">
        <f>OR(IFERROR(MATCH($V786,Activos!$U$6:$U$1015,0),FALSE),IFERROR(MATCH($V786,$V$5:$V785,0),FALSE))</f>
        <v>1</v>
      </c>
      <c r="T786" s="48" t="str">
        <f t="shared" si="43"/>
        <v/>
      </c>
      <c r="U786" s="48" t="str">
        <f>IF(AND(ISERROR(MATCH($V786,Activos!$U$6:$U$1015,0)),ISERROR(MATCH($V786,$U$5:$U785,0))),$V786,"")</f>
        <v/>
      </c>
      <c r="V786" s="48" t="str">
        <f t="shared" si="44"/>
        <v/>
      </c>
      <c r="W786" s="48" t="b">
        <f>IF(OR(COUNTBLANK($E786),COUNTBLANK($V786)),FALSE,IF(ISERROR(MATCH($V786,Activos!$U$6:$U$1015,0)),FALSE,IF(ISERROR(MATCH(INDEX(Activos!$C$6:$C$1015,MATCH($V786,Activos!$U$6:$U$1015,0)),$AH$22:$AH$25,0)),ISERROR(MATCH($E786,$AH$26:$AH$31,0)),ISERROR(MATCH($E786,$AH$22:$AH$25,0)))))</f>
        <v>0</v>
      </c>
      <c r="X786" s="48" t="b">
        <f>IF(OR(COUNTBLANK($E786),COUNTBLANK($V786)),FALSE,IF(ISERROR(MATCH($V786,V$5:$V785,0)),FALSE,IF(ISERROR(MATCH(INDEX($E$6:$E$1015,MATCH($V786,$V$6:$V$1015,0)),$AH$22:$AH$25,0)),ISERROR(MATCH($E786,$AH$26:$AH$31,0)),ISERROR(MATCH($E786,$AH$22:$AH$25,0)))))</f>
        <v>0</v>
      </c>
      <c r="Y786" s="48" t="b">
        <f t="shared" si="45"/>
        <v>0</v>
      </c>
    </row>
    <row r="787" spans="2:25" ht="15.95" customHeight="1" x14ac:dyDescent="0.2">
      <c r="B787" s="257"/>
      <c r="C787" s="53"/>
      <c r="D787" s="86"/>
      <c r="E787" s="42" t="str">
        <f>IF(COUNTBLANK($V787),"",IF($U787&lt;&gt;"","Ingresar Categoria!",IFERROR(INDEX(Activos!$C$6:$C$1015,MATCH($V787,Activos!$U$6:$U$1015,0)),IFERROR(INDEX($E$5:$E786,MATCH($V787,$U$5:$U786,0)),""))))</f>
        <v/>
      </c>
      <c r="F787" s="52"/>
      <c r="G787" s="51"/>
      <c r="H787" s="44"/>
      <c r="I787" s="53"/>
      <c r="J787" s="46"/>
      <c r="K787" s="46"/>
      <c r="L787" s="54"/>
      <c r="M787" s="54"/>
      <c r="N787" s="306" t="str">
        <f>IF(COUNTBLANK($V787),"",IFERROR(INDEX(Activos!$E$6:$E$1015,MATCH($V787,Activos!$U$6:$U$1015,0)),IFERROR(INDEX($N$5:$N786,MATCH($V787,$U$5:$U786,0)),"")))</f>
        <v/>
      </c>
      <c r="O787" s="256"/>
      <c r="P787" s="250"/>
      <c r="Q787" s="55">
        <v>0</v>
      </c>
      <c r="R787" s="48" t="b">
        <f>IF(COUNTBLANK($V787),FALSE,OR(IFERROR(MATCH(INDEX(Activos!$C$6:$C$1015,MATCH($V787,Activos!$U$6:$U$1015,0)),$AH$22:$AH$25,0),FALSE),IFERROR(MATCH(INDEX($E$5:$E786,MATCH($V787,$V$5:$V786,0)),$AH$22:$AH$25,0),FALSE)))</f>
        <v>0</v>
      </c>
      <c r="S787" s="48" t="b">
        <f>OR(IFERROR(MATCH($V787,Activos!$U$6:$U$1015,0),FALSE),IFERROR(MATCH($V787,$V$5:$V786,0),FALSE))</f>
        <v>1</v>
      </c>
      <c r="T787" s="48" t="str">
        <f t="shared" si="43"/>
        <v/>
      </c>
      <c r="U787" s="48" t="str">
        <f>IF(AND(ISERROR(MATCH($V787,Activos!$U$6:$U$1015,0)),ISERROR(MATCH($V787,$U$5:$U786,0))),$V787,"")</f>
        <v/>
      </c>
      <c r="V787" s="48" t="str">
        <f t="shared" si="44"/>
        <v/>
      </c>
      <c r="W787" s="48" t="b">
        <f>IF(OR(COUNTBLANK($E787),COUNTBLANK($V787)),FALSE,IF(ISERROR(MATCH($V787,Activos!$U$6:$U$1015,0)),FALSE,IF(ISERROR(MATCH(INDEX(Activos!$C$6:$C$1015,MATCH($V787,Activos!$U$6:$U$1015,0)),$AH$22:$AH$25,0)),ISERROR(MATCH($E787,$AH$26:$AH$31,0)),ISERROR(MATCH($E787,$AH$22:$AH$25,0)))))</f>
        <v>0</v>
      </c>
      <c r="X787" s="48" t="b">
        <f>IF(OR(COUNTBLANK($E787),COUNTBLANK($V787)),FALSE,IF(ISERROR(MATCH($V787,V$5:$V786,0)),FALSE,IF(ISERROR(MATCH(INDEX($E$6:$E$1015,MATCH($V787,$V$6:$V$1015,0)),$AH$22:$AH$25,0)),ISERROR(MATCH($E787,$AH$26:$AH$31,0)),ISERROR(MATCH($E787,$AH$22:$AH$25,0)))))</f>
        <v>0</v>
      </c>
      <c r="Y787" s="48" t="b">
        <f t="shared" si="45"/>
        <v>0</v>
      </c>
    </row>
    <row r="788" spans="2:25" ht="15.95" customHeight="1" x14ac:dyDescent="0.2">
      <c r="B788" s="257"/>
      <c r="C788" s="53"/>
      <c r="D788" s="86"/>
      <c r="E788" s="42" t="str">
        <f>IF(COUNTBLANK($V788),"",IF($U788&lt;&gt;"","Ingresar Categoria!",IFERROR(INDEX(Activos!$C$6:$C$1015,MATCH($V788,Activos!$U$6:$U$1015,0)),IFERROR(INDEX($E$5:$E787,MATCH($V788,$U$5:$U787,0)),""))))</f>
        <v/>
      </c>
      <c r="F788" s="52"/>
      <c r="G788" s="51"/>
      <c r="H788" s="44"/>
      <c r="I788" s="53"/>
      <c r="J788" s="46"/>
      <c r="K788" s="46"/>
      <c r="L788" s="54"/>
      <c r="M788" s="54"/>
      <c r="N788" s="306" t="str">
        <f>IF(COUNTBLANK($V788),"",IFERROR(INDEX(Activos!$E$6:$E$1015,MATCH($V788,Activos!$U$6:$U$1015,0)),IFERROR(INDEX($N$5:$N787,MATCH($V788,$U$5:$U787,0)),"")))</f>
        <v/>
      </c>
      <c r="O788" s="256"/>
      <c r="P788" s="250"/>
      <c r="Q788" s="55">
        <v>0</v>
      </c>
      <c r="R788" s="48" t="b">
        <f>IF(COUNTBLANK($V788),FALSE,OR(IFERROR(MATCH(INDEX(Activos!$C$6:$C$1015,MATCH($V788,Activos!$U$6:$U$1015,0)),$AH$22:$AH$25,0),FALSE),IFERROR(MATCH(INDEX($E$5:$E787,MATCH($V788,$V$5:$V787,0)),$AH$22:$AH$25,0),FALSE)))</f>
        <v>0</v>
      </c>
      <c r="S788" s="48" t="b">
        <f>OR(IFERROR(MATCH($V788,Activos!$U$6:$U$1015,0),FALSE),IFERROR(MATCH($V788,$V$5:$V787,0),FALSE))</f>
        <v>1</v>
      </c>
      <c r="T788" s="48" t="str">
        <f t="shared" si="43"/>
        <v/>
      </c>
      <c r="U788" s="48" t="str">
        <f>IF(AND(ISERROR(MATCH($V788,Activos!$U$6:$U$1015,0)),ISERROR(MATCH($V788,$U$5:$U787,0))),$V788,"")</f>
        <v/>
      </c>
      <c r="V788" s="48" t="str">
        <f t="shared" si="44"/>
        <v/>
      </c>
      <c r="W788" s="48" t="b">
        <f>IF(OR(COUNTBLANK($E788),COUNTBLANK($V788)),FALSE,IF(ISERROR(MATCH($V788,Activos!$U$6:$U$1015,0)),FALSE,IF(ISERROR(MATCH(INDEX(Activos!$C$6:$C$1015,MATCH($V788,Activos!$U$6:$U$1015,0)),$AH$22:$AH$25,0)),ISERROR(MATCH($E788,$AH$26:$AH$31,0)),ISERROR(MATCH($E788,$AH$22:$AH$25,0)))))</f>
        <v>0</v>
      </c>
      <c r="X788" s="48" t="b">
        <f>IF(OR(COUNTBLANK($E788),COUNTBLANK($V788)),FALSE,IF(ISERROR(MATCH($V788,V$5:$V787,0)),FALSE,IF(ISERROR(MATCH(INDEX($E$6:$E$1015,MATCH($V788,$V$6:$V$1015,0)),$AH$22:$AH$25,0)),ISERROR(MATCH($E788,$AH$26:$AH$31,0)),ISERROR(MATCH($E788,$AH$22:$AH$25,0)))))</f>
        <v>0</v>
      </c>
      <c r="Y788" s="48" t="b">
        <f t="shared" si="45"/>
        <v>0</v>
      </c>
    </row>
    <row r="789" spans="2:25" ht="15.95" customHeight="1" x14ac:dyDescent="0.2">
      <c r="B789" s="257"/>
      <c r="C789" s="53"/>
      <c r="D789" s="86"/>
      <c r="E789" s="42" t="str">
        <f>IF(COUNTBLANK($V789),"",IF($U789&lt;&gt;"","Ingresar Categoria!",IFERROR(INDEX(Activos!$C$6:$C$1015,MATCH($V789,Activos!$U$6:$U$1015,0)),IFERROR(INDEX($E$5:$E788,MATCH($V789,$U$5:$U788,0)),""))))</f>
        <v/>
      </c>
      <c r="F789" s="52"/>
      <c r="G789" s="51"/>
      <c r="H789" s="44"/>
      <c r="I789" s="53"/>
      <c r="J789" s="46"/>
      <c r="K789" s="46"/>
      <c r="L789" s="54"/>
      <c r="M789" s="54"/>
      <c r="N789" s="306" t="str">
        <f>IF(COUNTBLANK($V789),"",IFERROR(INDEX(Activos!$E$6:$E$1015,MATCH($V789,Activos!$U$6:$U$1015,0)),IFERROR(INDEX($N$5:$N788,MATCH($V789,$U$5:$U788,0)),"")))</f>
        <v/>
      </c>
      <c r="O789" s="256"/>
      <c r="P789" s="250"/>
      <c r="Q789" s="55">
        <v>0</v>
      </c>
      <c r="R789" s="48" t="b">
        <f>IF(COUNTBLANK($V789),FALSE,OR(IFERROR(MATCH(INDEX(Activos!$C$6:$C$1015,MATCH($V789,Activos!$U$6:$U$1015,0)),$AH$22:$AH$25,0),FALSE),IFERROR(MATCH(INDEX($E$5:$E788,MATCH($V789,$V$5:$V788,0)),$AH$22:$AH$25,0),FALSE)))</f>
        <v>0</v>
      </c>
      <c r="S789" s="48" t="b">
        <f>OR(IFERROR(MATCH($V789,Activos!$U$6:$U$1015,0),FALSE),IFERROR(MATCH($V789,$V$5:$V788,0),FALSE))</f>
        <v>1</v>
      </c>
      <c r="T789" s="48" t="str">
        <f t="shared" si="43"/>
        <v/>
      </c>
      <c r="U789" s="48" t="str">
        <f>IF(AND(ISERROR(MATCH($V789,Activos!$U$6:$U$1015,0)),ISERROR(MATCH($V789,$U$5:$U788,0))),$V789,"")</f>
        <v/>
      </c>
      <c r="V789" s="48" t="str">
        <f t="shared" si="44"/>
        <v/>
      </c>
      <c r="W789" s="48" t="b">
        <f>IF(OR(COUNTBLANK($E789),COUNTBLANK($V789)),FALSE,IF(ISERROR(MATCH($V789,Activos!$U$6:$U$1015,0)),FALSE,IF(ISERROR(MATCH(INDEX(Activos!$C$6:$C$1015,MATCH($V789,Activos!$U$6:$U$1015,0)),$AH$22:$AH$25,0)),ISERROR(MATCH($E789,$AH$26:$AH$31,0)),ISERROR(MATCH($E789,$AH$22:$AH$25,0)))))</f>
        <v>0</v>
      </c>
      <c r="X789" s="48" t="b">
        <f>IF(OR(COUNTBLANK($E789),COUNTBLANK($V789)),FALSE,IF(ISERROR(MATCH($V789,V$5:$V788,0)),FALSE,IF(ISERROR(MATCH(INDEX($E$6:$E$1015,MATCH($V789,$V$6:$V$1015,0)),$AH$22:$AH$25,0)),ISERROR(MATCH($E789,$AH$26:$AH$31,0)),ISERROR(MATCH($E789,$AH$22:$AH$25,0)))))</f>
        <v>0</v>
      </c>
      <c r="Y789" s="48" t="b">
        <f t="shared" si="45"/>
        <v>0</v>
      </c>
    </row>
    <row r="790" spans="2:25" ht="15.95" customHeight="1" x14ac:dyDescent="0.2">
      <c r="B790" s="257"/>
      <c r="C790" s="53"/>
      <c r="D790" s="86"/>
      <c r="E790" s="42" t="str">
        <f>IF(COUNTBLANK($V790),"",IF($U790&lt;&gt;"","Ingresar Categoria!",IFERROR(INDEX(Activos!$C$6:$C$1015,MATCH($V790,Activos!$U$6:$U$1015,0)),IFERROR(INDEX($E$5:$E789,MATCH($V790,$U$5:$U789,0)),""))))</f>
        <v/>
      </c>
      <c r="F790" s="52"/>
      <c r="G790" s="51"/>
      <c r="H790" s="44"/>
      <c r="I790" s="53"/>
      <c r="J790" s="46"/>
      <c r="K790" s="46"/>
      <c r="L790" s="54"/>
      <c r="M790" s="54"/>
      <c r="N790" s="306" t="str">
        <f>IF(COUNTBLANK($V790),"",IFERROR(INDEX(Activos!$E$6:$E$1015,MATCH($V790,Activos!$U$6:$U$1015,0)),IFERROR(INDEX($N$5:$N789,MATCH($V790,$U$5:$U789,0)),"")))</f>
        <v/>
      </c>
      <c r="O790" s="256"/>
      <c r="P790" s="250"/>
      <c r="Q790" s="55">
        <v>0</v>
      </c>
      <c r="R790" s="48" t="b">
        <f>IF(COUNTBLANK($V790),FALSE,OR(IFERROR(MATCH(INDEX(Activos!$C$6:$C$1015,MATCH($V790,Activos!$U$6:$U$1015,0)),$AH$22:$AH$25,0),FALSE),IFERROR(MATCH(INDEX($E$5:$E789,MATCH($V790,$V$5:$V789,0)),$AH$22:$AH$25,0),FALSE)))</f>
        <v>0</v>
      </c>
      <c r="S790" s="48" t="b">
        <f>OR(IFERROR(MATCH($V790,Activos!$U$6:$U$1015,0),FALSE),IFERROR(MATCH($V790,$V$5:$V789,0),FALSE))</f>
        <v>1</v>
      </c>
      <c r="T790" s="48" t="str">
        <f t="shared" si="43"/>
        <v/>
      </c>
      <c r="U790" s="48" t="str">
        <f>IF(AND(ISERROR(MATCH($V790,Activos!$U$6:$U$1015,0)),ISERROR(MATCH($V790,$U$5:$U789,0))),$V790,"")</f>
        <v/>
      </c>
      <c r="V790" s="48" t="str">
        <f t="shared" si="44"/>
        <v/>
      </c>
      <c r="W790" s="48" t="b">
        <f>IF(OR(COUNTBLANK($E790),COUNTBLANK($V790)),FALSE,IF(ISERROR(MATCH($V790,Activos!$U$6:$U$1015,0)),FALSE,IF(ISERROR(MATCH(INDEX(Activos!$C$6:$C$1015,MATCH($V790,Activos!$U$6:$U$1015,0)),$AH$22:$AH$25,0)),ISERROR(MATCH($E790,$AH$26:$AH$31,0)),ISERROR(MATCH($E790,$AH$22:$AH$25,0)))))</f>
        <v>0</v>
      </c>
      <c r="X790" s="48" t="b">
        <f>IF(OR(COUNTBLANK($E790),COUNTBLANK($V790)),FALSE,IF(ISERROR(MATCH($V790,V$5:$V789,0)),FALSE,IF(ISERROR(MATCH(INDEX($E$6:$E$1015,MATCH($V790,$V$6:$V$1015,0)),$AH$22:$AH$25,0)),ISERROR(MATCH($E790,$AH$26:$AH$31,0)),ISERROR(MATCH($E790,$AH$22:$AH$25,0)))))</f>
        <v>0</v>
      </c>
      <c r="Y790" s="48" t="b">
        <f t="shared" si="45"/>
        <v>0</v>
      </c>
    </row>
    <row r="791" spans="2:25" ht="15.95" customHeight="1" x14ac:dyDescent="0.2">
      <c r="B791" s="257"/>
      <c r="C791" s="53"/>
      <c r="D791" s="86"/>
      <c r="E791" s="42" t="str">
        <f>IF(COUNTBLANK($V791),"",IF($U791&lt;&gt;"","Ingresar Categoria!",IFERROR(INDEX(Activos!$C$6:$C$1015,MATCH($V791,Activos!$U$6:$U$1015,0)),IFERROR(INDEX($E$5:$E790,MATCH($V791,$U$5:$U790,0)),""))))</f>
        <v/>
      </c>
      <c r="F791" s="52"/>
      <c r="G791" s="51"/>
      <c r="H791" s="44"/>
      <c r="I791" s="53"/>
      <c r="J791" s="46"/>
      <c r="K791" s="46"/>
      <c r="L791" s="54"/>
      <c r="M791" s="54"/>
      <c r="N791" s="306" t="str">
        <f>IF(COUNTBLANK($V791),"",IFERROR(INDEX(Activos!$E$6:$E$1015,MATCH($V791,Activos!$U$6:$U$1015,0)),IFERROR(INDEX($N$5:$N790,MATCH($V791,$U$5:$U790,0)),"")))</f>
        <v/>
      </c>
      <c r="O791" s="256"/>
      <c r="P791" s="250"/>
      <c r="Q791" s="55">
        <v>0</v>
      </c>
      <c r="R791" s="48" t="b">
        <f>IF(COUNTBLANK($V791),FALSE,OR(IFERROR(MATCH(INDEX(Activos!$C$6:$C$1015,MATCH($V791,Activos!$U$6:$U$1015,0)),$AH$22:$AH$25,0),FALSE),IFERROR(MATCH(INDEX($E$5:$E790,MATCH($V791,$V$5:$V790,0)),$AH$22:$AH$25,0),FALSE)))</f>
        <v>0</v>
      </c>
      <c r="S791" s="48" t="b">
        <f>OR(IFERROR(MATCH($V791,Activos!$U$6:$U$1015,0),FALSE),IFERROR(MATCH($V791,$V$5:$V790,0),FALSE))</f>
        <v>1</v>
      </c>
      <c r="T791" s="48" t="str">
        <f t="shared" si="43"/>
        <v/>
      </c>
      <c r="U791" s="48" t="str">
        <f>IF(AND(ISERROR(MATCH($V791,Activos!$U$6:$U$1015,0)),ISERROR(MATCH($V791,$U$5:$U790,0))),$V791,"")</f>
        <v/>
      </c>
      <c r="V791" s="48" t="str">
        <f t="shared" si="44"/>
        <v/>
      </c>
      <c r="W791" s="48" t="b">
        <f>IF(OR(COUNTBLANK($E791),COUNTBLANK($V791)),FALSE,IF(ISERROR(MATCH($V791,Activos!$U$6:$U$1015,0)),FALSE,IF(ISERROR(MATCH(INDEX(Activos!$C$6:$C$1015,MATCH($V791,Activos!$U$6:$U$1015,0)),$AH$22:$AH$25,0)),ISERROR(MATCH($E791,$AH$26:$AH$31,0)),ISERROR(MATCH($E791,$AH$22:$AH$25,0)))))</f>
        <v>0</v>
      </c>
      <c r="X791" s="48" t="b">
        <f>IF(OR(COUNTBLANK($E791),COUNTBLANK($V791)),FALSE,IF(ISERROR(MATCH($V791,V$5:$V790,0)),FALSE,IF(ISERROR(MATCH(INDEX($E$6:$E$1015,MATCH($V791,$V$6:$V$1015,0)),$AH$22:$AH$25,0)),ISERROR(MATCH($E791,$AH$26:$AH$31,0)),ISERROR(MATCH($E791,$AH$22:$AH$25,0)))))</f>
        <v>0</v>
      </c>
      <c r="Y791" s="48" t="b">
        <f t="shared" si="45"/>
        <v>0</v>
      </c>
    </row>
    <row r="792" spans="2:25" ht="15.95" customHeight="1" x14ac:dyDescent="0.2">
      <c r="B792" s="257"/>
      <c r="C792" s="53"/>
      <c r="D792" s="86"/>
      <c r="E792" s="42" t="str">
        <f>IF(COUNTBLANK($V792),"",IF($U792&lt;&gt;"","Ingresar Categoria!",IFERROR(INDEX(Activos!$C$6:$C$1015,MATCH($V792,Activos!$U$6:$U$1015,0)),IFERROR(INDEX($E$5:$E791,MATCH($V792,$U$5:$U791,0)),""))))</f>
        <v/>
      </c>
      <c r="F792" s="52"/>
      <c r="G792" s="51"/>
      <c r="H792" s="44"/>
      <c r="I792" s="53"/>
      <c r="J792" s="46"/>
      <c r="K792" s="46"/>
      <c r="L792" s="54"/>
      <c r="M792" s="54"/>
      <c r="N792" s="306" t="str">
        <f>IF(COUNTBLANK($V792),"",IFERROR(INDEX(Activos!$E$6:$E$1015,MATCH($V792,Activos!$U$6:$U$1015,0)),IFERROR(INDEX($N$5:$N791,MATCH($V792,$U$5:$U791,0)),"")))</f>
        <v/>
      </c>
      <c r="O792" s="256"/>
      <c r="P792" s="250"/>
      <c r="Q792" s="55">
        <v>0</v>
      </c>
      <c r="R792" s="48" t="b">
        <f>IF(COUNTBLANK($V792),FALSE,OR(IFERROR(MATCH(INDEX(Activos!$C$6:$C$1015,MATCH($V792,Activos!$U$6:$U$1015,0)),$AH$22:$AH$25,0),FALSE),IFERROR(MATCH(INDEX($E$5:$E791,MATCH($V792,$V$5:$V791,0)),$AH$22:$AH$25,0),FALSE)))</f>
        <v>0</v>
      </c>
      <c r="S792" s="48" t="b">
        <f>OR(IFERROR(MATCH($V792,Activos!$U$6:$U$1015,0),FALSE),IFERROR(MATCH($V792,$V$5:$V791,0),FALSE))</f>
        <v>1</v>
      </c>
      <c r="T792" s="48" t="str">
        <f t="shared" si="43"/>
        <v/>
      </c>
      <c r="U792" s="48" t="str">
        <f>IF(AND(ISERROR(MATCH($V792,Activos!$U$6:$U$1015,0)),ISERROR(MATCH($V792,$U$5:$U791,0))),$V792,"")</f>
        <v/>
      </c>
      <c r="V792" s="48" t="str">
        <f t="shared" si="44"/>
        <v/>
      </c>
      <c r="W792" s="48" t="b">
        <f>IF(OR(COUNTBLANK($E792),COUNTBLANK($V792)),FALSE,IF(ISERROR(MATCH($V792,Activos!$U$6:$U$1015,0)),FALSE,IF(ISERROR(MATCH(INDEX(Activos!$C$6:$C$1015,MATCH($V792,Activos!$U$6:$U$1015,0)),$AH$22:$AH$25,0)),ISERROR(MATCH($E792,$AH$26:$AH$31,0)),ISERROR(MATCH($E792,$AH$22:$AH$25,0)))))</f>
        <v>0</v>
      </c>
      <c r="X792" s="48" t="b">
        <f>IF(OR(COUNTBLANK($E792),COUNTBLANK($V792)),FALSE,IF(ISERROR(MATCH($V792,V$5:$V791,0)),FALSE,IF(ISERROR(MATCH(INDEX($E$6:$E$1015,MATCH($V792,$V$6:$V$1015,0)),$AH$22:$AH$25,0)),ISERROR(MATCH($E792,$AH$26:$AH$31,0)),ISERROR(MATCH($E792,$AH$22:$AH$25,0)))))</f>
        <v>0</v>
      </c>
      <c r="Y792" s="48" t="b">
        <f t="shared" si="45"/>
        <v>0</v>
      </c>
    </row>
    <row r="793" spans="2:25" ht="15.95" customHeight="1" x14ac:dyDescent="0.2">
      <c r="B793" s="257"/>
      <c r="C793" s="53"/>
      <c r="D793" s="86"/>
      <c r="E793" s="42" t="str">
        <f>IF(COUNTBLANK($V793),"",IF($U793&lt;&gt;"","Ingresar Categoria!",IFERROR(INDEX(Activos!$C$6:$C$1015,MATCH($V793,Activos!$U$6:$U$1015,0)),IFERROR(INDEX($E$5:$E792,MATCH($V793,$U$5:$U792,0)),""))))</f>
        <v/>
      </c>
      <c r="F793" s="52"/>
      <c r="G793" s="51"/>
      <c r="H793" s="44"/>
      <c r="I793" s="53"/>
      <c r="J793" s="46"/>
      <c r="K793" s="46"/>
      <c r="L793" s="54"/>
      <c r="M793" s="54"/>
      <c r="N793" s="306" t="str">
        <f>IF(COUNTBLANK($V793),"",IFERROR(INDEX(Activos!$E$6:$E$1015,MATCH($V793,Activos!$U$6:$U$1015,0)),IFERROR(INDEX($N$5:$N792,MATCH($V793,$U$5:$U792,0)),"")))</f>
        <v/>
      </c>
      <c r="O793" s="256"/>
      <c r="P793" s="250"/>
      <c r="Q793" s="55">
        <v>0</v>
      </c>
      <c r="R793" s="48" t="b">
        <f>IF(COUNTBLANK($V793),FALSE,OR(IFERROR(MATCH(INDEX(Activos!$C$6:$C$1015,MATCH($V793,Activos!$U$6:$U$1015,0)),$AH$22:$AH$25,0),FALSE),IFERROR(MATCH(INDEX($E$5:$E792,MATCH($V793,$V$5:$V792,0)),$AH$22:$AH$25,0),FALSE)))</f>
        <v>0</v>
      </c>
      <c r="S793" s="48" t="b">
        <f>OR(IFERROR(MATCH($V793,Activos!$U$6:$U$1015,0),FALSE),IFERROR(MATCH($V793,$V$5:$V792,0),FALSE))</f>
        <v>1</v>
      </c>
      <c r="T793" s="48" t="str">
        <f t="shared" si="43"/>
        <v/>
      </c>
      <c r="U793" s="48" t="str">
        <f>IF(AND(ISERROR(MATCH($V793,Activos!$U$6:$U$1015,0)),ISERROR(MATCH($V793,$U$5:$U792,0))),$V793,"")</f>
        <v/>
      </c>
      <c r="V793" s="48" t="str">
        <f t="shared" si="44"/>
        <v/>
      </c>
      <c r="W793" s="48" t="b">
        <f>IF(OR(COUNTBLANK($E793),COUNTBLANK($V793)),FALSE,IF(ISERROR(MATCH($V793,Activos!$U$6:$U$1015,0)),FALSE,IF(ISERROR(MATCH(INDEX(Activos!$C$6:$C$1015,MATCH($V793,Activos!$U$6:$U$1015,0)),$AH$22:$AH$25,0)),ISERROR(MATCH($E793,$AH$26:$AH$31,0)),ISERROR(MATCH($E793,$AH$22:$AH$25,0)))))</f>
        <v>0</v>
      </c>
      <c r="X793" s="48" t="b">
        <f>IF(OR(COUNTBLANK($E793),COUNTBLANK($V793)),FALSE,IF(ISERROR(MATCH($V793,V$5:$V792,0)),FALSE,IF(ISERROR(MATCH(INDEX($E$6:$E$1015,MATCH($V793,$V$6:$V$1015,0)),$AH$22:$AH$25,0)),ISERROR(MATCH($E793,$AH$26:$AH$31,0)),ISERROR(MATCH($E793,$AH$22:$AH$25,0)))))</f>
        <v>0</v>
      </c>
      <c r="Y793" s="48" t="b">
        <f t="shared" si="45"/>
        <v>0</v>
      </c>
    </row>
    <row r="794" spans="2:25" ht="15.95" customHeight="1" x14ac:dyDescent="0.2">
      <c r="B794" s="257"/>
      <c r="C794" s="53"/>
      <c r="D794" s="86"/>
      <c r="E794" s="42" t="str">
        <f>IF(COUNTBLANK($V794),"",IF($U794&lt;&gt;"","Ingresar Categoria!",IFERROR(INDEX(Activos!$C$6:$C$1015,MATCH($V794,Activos!$U$6:$U$1015,0)),IFERROR(INDEX($E$5:$E793,MATCH($V794,$U$5:$U793,0)),""))))</f>
        <v/>
      </c>
      <c r="F794" s="52"/>
      <c r="G794" s="51"/>
      <c r="H794" s="44"/>
      <c r="I794" s="53"/>
      <c r="J794" s="46"/>
      <c r="K794" s="46"/>
      <c r="L794" s="54"/>
      <c r="M794" s="54"/>
      <c r="N794" s="306" t="str">
        <f>IF(COUNTBLANK($V794),"",IFERROR(INDEX(Activos!$E$6:$E$1015,MATCH($V794,Activos!$U$6:$U$1015,0)),IFERROR(INDEX($N$5:$N793,MATCH($V794,$U$5:$U793,0)),"")))</f>
        <v/>
      </c>
      <c r="O794" s="256"/>
      <c r="P794" s="250"/>
      <c r="Q794" s="55">
        <v>0</v>
      </c>
      <c r="R794" s="48" t="b">
        <f>IF(COUNTBLANK($V794),FALSE,OR(IFERROR(MATCH(INDEX(Activos!$C$6:$C$1015,MATCH($V794,Activos!$U$6:$U$1015,0)),$AH$22:$AH$25,0),FALSE),IFERROR(MATCH(INDEX($E$5:$E793,MATCH($V794,$V$5:$V793,0)),$AH$22:$AH$25,0),FALSE)))</f>
        <v>0</v>
      </c>
      <c r="S794" s="48" t="b">
        <f>OR(IFERROR(MATCH($V794,Activos!$U$6:$U$1015,0),FALSE),IFERROR(MATCH($V794,$V$5:$V793,0),FALSE))</f>
        <v>1</v>
      </c>
      <c r="T794" s="48" t="str">
        <f t="shared" si="43"/>
        <v/>
      </c>
      <c r="U794" s="48" t="str">
        <f>IF(AND(ISERROR(MATCH($V794,Activos!$U$6:$U$1015,0)),ISERROR(MATCH($V794,$U$5:$U793,0))),$V794,"")</f>
        <v/>
      </c>
      <c r="V794" s="48" t="str">
        <f t="shared" si="44"/>
        <v/>
      </c>
      <c r="W794" s="48" t="b">
        <f>IF(OR(COUNTBLANK($E794),COUNTBLANK($V794)),FALSE,IF(ISERROR(MATCH($V794,Activos!$U$6:$U$1015,0)),FALSE,IF(ISERROR(MATCH(INDEX(Activos!$C$6:$C$1015,MATCH($V794,Activos!$U$6:$U$1015,0)),$AH$22:$AH$25,0)),ISERROR(MATCH($E794,$AH$26:$AH$31,0)),ISERROR(MATCH($E794,$AH$22:$AH$25,0)))))</f>
        <v>0</v>
      </c>
      <c r="X794" s="48" t="b">
        <f>IF(OR(COUNTBLANK($E794),COUNTBLANK($V794)),FALSE,IF(ISERROR(MATCH($V794,V$5:$V793,0)),FALSE,IF(ISERROR(MATCH(INDEX($E$6:$E$1015,MATCH($V794,$V$6:$V$1015,0)),$AH$22:$AH$25,0)),ISERROR(MATCH($E794,$AH$26:$AH$31,0)),ISERROR(MATCH($E794,$AH$22:$AH$25,0)))))</f>
        <v>0</v>
      </c>
      <c r="Y794" s="48" t="b">
        <f t="shared" si="45"/>
        <v>0</v>
      </c>
    </row>
    <row r="795" spans="2:25" ht="15.95" customHeight="1" x14ac:dyDescent="0.2">
      <c r="B795" s="257"/>
      <c r="C795" s="53"/>
      <c r="D795" s="86"/>
      <c r="E795" s="42" t="str">
        <f>IF(COUNTBLANK($V795),"",IF($U795&lt;&gt;"","Ingresar Categoria!",IFERROR(INDEX(Activos!$C$6:$C$1015,MATCH($V795,Activos!$U$6:$U$1015,0)),IFERROR(INDEX($E$5:$E794,MATCH($V795,$U$5:$U794,0)),""))))</f>
        <v/>
      </c>
      <c r="F795" s="52"/>
      <c r="G795" s="51"/>
      <c r="H795" s="44"/>
      <c r="I795" s="53"/>
      <c r="J795" s="46"/>
      <c r="K795" s="46"/>
      <c r="L795" s="54"/>
      <c r="M795" s="54"/>
      <c r="N795" s="306" t="str">
        <f>IF(COUNTBLANK($V795),"",IFERROR(INDEX(Activos!$E$6:$E$1015,MATCH($V795,Activos!$U$6:$U$1015,0)),IFERROR(INDEX($N$5:$N794,MATCH($V795,$U$5:$U794,0)),"")))</f>
        <v/>
      </c>
      <c r="O795" s="256"/>
      <c r="P795" s="250"/>
      <c r="Q795" s="55">
        <v>0</v>
      </c>
      <c r="R795" s="48" t="b">
        <f>IF(COUNTBLANK($V795),FALSE,OR(IFERROR(MATCH(INDEX(Activos!$C$6:$C$1015,MATCH($V795,Activos!$U$6:$U$1015,0)),$AH$22:$AH$25,0),FALSE),IFERROR(MATCH(INDEX($E$5:$E794,MATCH($V795,$V$5:$V794,0)),$AH$22:$AH$25,0),FALSE)))</f>
        <v>0</v>
      </c>
      <c r="S795" s="48" t="b">
        <f>OR(IFERROR(MATCH($V795,Activos!$U$6:$U$1015,0),FALSE),IFERROR(MATCH($V795,$V$5:$V794,0),FALSE))</f>
        <v>1</v>
      </c>
      <c r="T795" s="48" t="str">
        <f t="shared" si="43"/>
        <v/>
      </c>
      <c r="U795" s="48" t="str">
        <f>IF(AND(ISERROR(MATCH($V795,Activos!$U$6:$U$1015,0)),ISERROR(MATCH($V795,$U$5:$U794,0))),$V795,"")</f>
        <v/>
      </c>
      <c r="V795" s="48" t="str">
        <f t="shared" si="44"/>
        <v/>
      </c>
      <c r="W795" s="48" t="b">
        <f>IF(OR(COUNTBLANK($E795),COUNTBLANK($V795)),FALSE,IF(ISERROR(MATCH($V795,Activos!$U$6:$U$1015,0)),FALSE,IF(ISERROR(MATCH(INDEX(Activos!$C$6:$C$1015,MATCH($V795,Activos!$U$6:$U$1015,0)),$AH$22:$AH$25,0)),ISERROR(MATCH($E795,$AH$26:$AH$31,0)),ISERROR(MATCH($E795,$AH$22:$AH$25,0)))))</f>
        <v>0</v>
      </c>
      <c r="X795" s="48" t="b">
        <f>IF(OR(COUNTBLANK($E795),COUNTBLANK($V795)),FALSE,IF(ISERROR(MATCH($V795,V$5:$V794,0)),FALSE,IF(ISERROR(MATCH(INDEX($E$6:$E$1015,MATCH($V795,$V$6:$V$1015,0)),$AH$22:$AH$25,0)),ISERROR(MATCH($E795,$AH$26:$AH$31,0)),ISERROR(MATCH($E795,$AH$22:$AH$25,0)))))</f>
        <v>0</v>
      </c>
      <c r="Y795" s="48" t="b">
        <f t="shared" si="45"/>
        <v>0</v>
      </c>
    </row>
    <row r="796" spans="2:25" ht="15.95" customHeight="1" x14ac:dyDescent="0.2">
      <c r="B796" s="257"/>
      <c r="C796" s="53"/>
      <c r="D796" s="86"/>
      <c r="E796" s="42" t="str">
        <f>IF(COUNTBLANK($V796),"",IF($U796&lt;&gt;"","Ingresar Categoria!",IFERROR(INDEX(Activos!$C$6:$C$1015,MATCH($V796,Activos!$U$6:$U$1015,0)),IFERROR(INDEX($E$5:$E795,MATCH($V796,$U$5:$U795,0)),""))))</f>
        <v/>
      </c>
      <c r="F796" s="52"/>
      <c r="G796" s="51"/>
      <c r="H796" s="44"/>
      <c r="I796" s="53"/>
      <c r="J796" s="46"/>
      <c r="K796" s="46"/>
      <c r="L796" s="54"/>
      <c r="M796" s="54"/>
      <c r="N796" s="306" t="str">
        <f>IF(COUNTBLANK($V796),"",IFERROR(INDEX(Activos!$E$6:$E$1015,MATCH($V796,Activos!$U$6:$U$1015,0)),IFERROR(INDEX($N$5:$N795,MATCH($V796,$U$5:$U795,0)),"")))</f>
        <v/>
      </c>
      <c r="O796" s="256"/>
      <c r="P796" s="250"/>
      <c r="Q796" s="55">
        <v>0</v>
      </c>
      <c r="R796" s="48" t="b">
        <f>IF(COUNTBLANK($V796),FALSE,OR(IFERROR(MATCH(INDEX(Activos!$C$6:$C$1015,MATCH($V796,Activos!$U$6:$U$1015,0)),$AH$22:$AH$25,0),FALSE),IFERROR(MATCH(INDEX($E$5:$E795,MATCH($V796,$V$5:$V795,0)),$AH$22:$AH$25,0),FALSE)))</f>
        <v>0</v>
      </c>
      <c r="S796" s="48" t="b">
        <f>OR(IFERROR(MATCH($V796,Activos!$U$6:$U$1015,0),FALSE),IFERROR(MATCH($V796,$V$5:$V795,0),FALSE))</f>
        <v>1</v>
      </c>
      <c r="T796" s="48" t="str">
        <f t="shared" si="43"/>
        <v/>
      </c>
      <c r="U796" s="48" t="str">
        <f>IF(AND(ISERROR(MATCH($V796,Activos!$U$6:$U$1015,0)),ISERROR(MATCH($V796,$U$5:$U795,0))),$V796,"")</f>
        <v/>
      </c>
      <c r="V796" s="48" t="str">
        <f t="shared" si="44"/>
        <v/>
      </c>
      <c r="W796" s="48" t="b">
        <f>IF(OR(COUNTBLANK($E796),COUNTBLANK($V796)),FALSE,IF(ISERROR(MATCH($V796,Activos!$U$6:$U$1015,0)),FALSE,IF(ISERROR(MATCH(INDEX(Activos!$C$6:$C$1015,MATCH($V796,Activos!$U$6:$U$1015,0)),$AH$22:$AH$25,0)),ISERROR(MATCH($E796,$AH$26:$AH$31,0)),ISERROR(MATCH($E796,$AH$22:$AH$25,0)))))</f>
        <v>0</v>
      </c>
      <c r="X796" s="48" t="b">
        <f>IF(OR(COUNTBLANK($E796),COUNTBLANK($V796)),FALSE,IF(ISERROR(MATCH($V796,V$5:$V795,0)),FALSE,IF(ISERROR(MATCH(INDEX($E$6:$E$1015,MATCH($V796,$V$6:$V$1015,0)),$AH$22:$AH$25,0)),ISERROR(MATCH($E796,$AH$26:$AH$31,0)),ISERROR(MATCH($E796,$AH$22:$AH$25,0)))))</f>
        <v>0</v>
      </c>
      <c r="Y796" s="48" t="b">
        <f t="shared" si="45"/>
        <v>0</v>
      </c>
    </row>
    <row r="797" spans="2:25" ht="15.95" customHeight="1" x14ac:dyDescent="0.2">
      <c r="B797" s="257"/>
      <c r="C797" s="53"/>
      <c r="D797" s="86"/>
      <c r="E797" s="42" t="str">
        <f>IF(COUNTBLANK($V797),"",IF($U797&lt;&gt;"","Ingresar Categoria!",IFERROR(INDEX(Activos!$C$6:$C$1015,MATCH($V797,Activos!$U$6:$U$1015,0)),IFERROR(INDEX($E$5:$E796,MATCH($V797,$U$5:$U796,0)),""))))</f>
        <v/>
      </c>
      <c r="F797" s="52"/>
      <c r="G797" s="51"/>
      <c r="H797" s="44"/>
      <c r="I797" s="53"/>
      <c r="J797" s="46"/>
      <c r="K797" s="46"/>
      <c r="L797" s="54"/>
      <c r="M797" s="54"/>
      <c r="N797" s="306" t="str">
        <f>IF(COUNTBLANK($V797),"",IFERROR(INDEX(Activos!$E$6:$E$1015,MATCH($V797,Activos!$U$6:$U$1015,0)),IFERROR(INDEX($N$5:$N796,MATCH($V797,$U$5:$U796,0)),"")))</f>
        <v/>
      </c>
      <c r="O797" s="256"/>
      <c r="P797" s="250"/>
      <c r="Q797" s="55">
        <v>0</v>
      </c>
      <c r="R797" s="48" t="b">
        <f>IF(COUNTBLANK($V797),FALSE,OR(IFERROR(MATCH(INDEX(Activos!$C$6:$C$1015,MATCH($V797,Activos!$U$6:$U$1015,0)),$AH$22:$AH$25,0),FALSE),IFERROR(MATCH(INDEX($E$5:$E796,MATCH($V797,$V$5:$V796,0)),$AH$22:$AH$25,0),FALSE)))</f>
        <v>0</v>
      </c>
      <c r="S797" s="48" t="b">
        <f>OR(IFERROR(MATCH($V797,Activos!$U$6:$U$1015,0),FALSE),IFERROR(MATCH($V797,$V$5:$V796,0),FALSE))</f>
        <v>1</v>
      </c>
      <c r="T797" s="48" t="str">
        <f t="shared" si="43"/>
        <v/>
      </c>
      <c r="U797" s="48" t="str">
        <f>IF(AND(ISERROR(MATCH($V797,Activos!$U$6:$U$1015,0)),ISERROR(MATCH($V797,$U$5:$U796,0))),$V797,"")</f>
        <v/>
      </c>
      <c r="V797" s="48" t="str">
        <f t="shared" si="44"/>
        <v/>
      </c>
      <c r="W797" s="48" t="b">
        <f>IF(OR(COUNTBLANK($E797),COUNTBLANK($V797)),FALSE,IF(ISERROR(MATCH($V797,Activos!$U$6:$U$1015,0)),FALSE,IF(ISERROR(MATCH(INDEX(Activos!$C$6:$C$1015,MATCH($V797,Activos!$U$6:$U$1015,0)),$AH$22:$AH$25,0)),ISERROR(MATCH($E797,$AH$26:$AH$31,0)),ISERROR(MATCH($E797,$AH$22:$AH$25,0)))))</f>
        <v>0</v>
      </c>
      <c r="X797" s="48" t="b">
        <f>IF(OR(COUNTBLANK($E797),COUNTBLANK($V797)),FALSE,IF(ISERROR(MATCH($V797,V$5:$V796,0)),FALSE,IF(ISERROR(MATCH(INDEX($E$6:$E$1015,MATCH($V797,$V$6:$V$1015,0)),$AH$22:$AH$25,0)),ISERROR(MATCH($E797,$AH$26:$AH$31,0)),ISERROR(MATCH($E797,$AH$22:$AH$25,0)))))</f>
        <v>0</v>
      </c>
      <c r="Y797" s="48" t="b">
        <f t="shared" si="45"/>
        <v>0</v>
      </c>
    </row>
    <row r="798" spans="2:25" ht="15.95" customHeight="1" x14ac:dyDescent="0.2">
      <c r="B798" s="257"/>
      <c r="C798" s="53"/>
      <c r="D798" s="86"/>
      <c r="E798" s="42" t="str">
        <f>IF(COUNTBLANK($V798),"",IF($U798&lt;&gt;"","Ingresar Categoria!",IFERROR(INDEX(Activos!$C$6:$C$1015,MATCH($V798,Activos!$U$6:$U$1015,0)),IFERROR(INDEX($E$5:$E797,MATCH($V798,$U$5:$U797,0)),""))))</f>
        <v/>
      </c>
      <c r="F798" s="52"/>
      <c r="G798" s="51"/>
      <c r="H798" s="44"/>
      <c r="I798" s="53"/>
      <c r="J798" s="46"/>
      <c r="K798" s="46"/>
      <c r="L798" s="54"/>
      <c r="M798" s="54"/>
      <c r="N798" s="306" t="str">
        <f>IF(COUNTBLANK($V798),"",IFERROR(INDEX(Activos!$E$6:$E$1015,MATCH($V798,Activos!$U$6:$U$1015,0)),IFERROR(INDEX($N$5:$N797,MATCH($V798,$U$5:$U797,0)),"")))</f>
        <v/>
      </c>
      <c r="O798" s="256"/>
      <c r="P798" s="250"/>
      <c r="Q798" s="55">
        <v>0</v>
      </c>
      <c r="R798" s="48" t="b">
        <f>IF(COUNTBLANK($V798),FALSE,OR(IFERROR(MATCH(INDEX(Activos!$C$6:$C$1015,MATCH($V798,Activos!$U$6:$U$1015,0)),$AH$22:$AH$25,0),FALSE),IFERROR(MATCH(INDEX($E$5:$E797,MATCH($V798,$V$5:$V797,0)),$AH$22:$AH$25,0),FALSE)))</f>
        <v>0</v>
      </c>
      <c r="S798" s="48" t="b">
        <f>OR(IFERROR(MATCH($V798,Activos!$U$6:$U$1015,0),FALSE),IFERROR(MATCH($V798,$V$5:$V797,0),FALSE))</f>
        <v>1</v>
      </c>
      <c r="T798" s="48" t="str">
        <f t="shared" si="43"/>
        <v/>
      </c>
      <c r="U798" s="48" t="str">
        <f>IF(AND(ISERROR(MATCH($V798,Activos!$U$6:$U$1015,0)),ISERROR(MATCH($V798,$U$5:$U797,0))),$V798,"")</f>
        <v/>
      </c>
      <c r="V798" s="48" t="str">
        <f t="shared" si="44"/>
        <v/>
      </c>
      <c r="W798" s="48" t="b">
        <f>IF(OR(COUNTBLANK($E798),COUNTBLANK($V798)),FALSE,IF(ISERROR(MATCH($V798,Activos!$U$6:$U$1015,0)),FALSE,IF(ISERROR(MATCH(INDEX(Activos!$C$6:$C$1015,MATCH($V798,Activos!$U$6:$U$1015,0)),$AH$22:$AH$25,0)),ISERROR(MATCH($E798,$AH$26:$AH$31,0)),ISERROR(MATCH($E798,$AH$22:$AH$25,0)))))</f>
        <v>0</v>
      </c>
      <c r="X798" s="48" t="b">
        <f>IF(OR(COUNTBLANK($E798),COUNTBLANK($V798)),FALSE,IF(ISERROR(MATCH($V798,V$5:$V797,0)),FALSE,IF(ISERROR(MATCH(INDEX($E$6:$E$1015,MATCH($V798,$V$6:$V$1015,0)),$AH$22:$AH$25,0)),ISERROR(MATCH($E798,$AH$26:$AH$31,0)),ISERROR(MATCH($E798,$AH$22:$AH$25,0)))))</f>
        <v>0</v>
      </c>
      <c r="Y798" s="48" t="b">
        <f t="shared" si="45"/>
        <v>0</v>
      </c>
    </row>
    <row r="799" spans="2:25" ht="15.95" customHeight="1" x14ac:dyDescent="0.2">
      <c r="B799" s="257"/>
      <c r="C799" s="53"/>
      <c r="D799" s="86"/>
      <c r="E799" s="42" t="str">
        <f>IF(COUNTBLANK($V799),"",IF($U799&lt;&gt;"","Ingresar Categoria!",IFERROR(INDEX(Activos!$C$6:$C$1015,MATCH($V799,Activos!$U$6:$U$1015,0)),IFERROR(INDEX($E$5:$E798,MATCH($V799,$U$5:$U798,0)),""))))</f>
        <v/>
      </c>
      <c r="F799" s="52"/>
      <c r="G799" s="51"/>
      <c r="H799" s="44"/>
      <c r="I799" s="53"/>
      <c r="J799" s="46"/>
      <c r="K799" s="46"/>
      <c r="L799" s="54"/>
      <c r="M799" s="54"/>
      <c r="N799" s="306" t="str">
        <f>IF(COUNTBLANK($V799),"",IFERROR(INDEX(Activos!$E$6:$E$1015,MATCH($V799,Activos!$U$6:$U$1015,0)),IFERROR(INDEX($N$5:$N798,MATCH($V799,$U$5:$U798,0)),"")))</f>
        <v/>
      </c>
      <c r="O799" s="256"/>
      <c r="P799" s="250"/>
      <c r="Q799" s="55">
        <v>0</v>
      </c>
      <c r="R799" s="48" t="b">
        <f>IF(COUNTBLANK($V799),FALSE,OR(IFERROR(MATCH(INDEX(Activos!$C$6:$C$1015,MATCH($V799,Activos!$U$6:$U$1015,0)),$AH$22:$AH$25,0),FALSE),IFERROR(MATCH(INDEX($E$5:$E798,MATCH($V799,$V$5:$V798,0)),$AH$22:$AH$25,0),FALSE)))</f>
        <v>0</v>
      </c>
      <c r="S799" s="48" t="b">
        <f>OR(IFERROR(MATCH($V799,Activos!$U$6:$U$1015,0),FALSE),IFERROR(MATCH($V799,$V$5:$V798,0),FALSE))</f>
        <v>1</v>
      </c>
      <c r="T799" s="48" t="str">
        <f t="shared" si="43"/>
        <v/>
      </c>
      <c r="U799" s="48" t="str">
        <f>IF(AND(ISERROR(MATCH($V799,Activos!$U$6:$U$1015,0)),ISERROR(MATCH($V799,$U$5:$U798,0))),$V799,"")</f>
        <v/>
      </c>
      <c r="V799" s="48" t="str">
        <f t="shared" si="44"/>
        <v/>
      </c>
      <c r="W799" s="48" t="b">
        <f>IF(OR(COUNTBLANK($E799),COUNTBLANK($V799)),FALSE,IF(ISERROR(MATCH($V799,Activos!$U$6:$U$1015,0)),FALSE,IF(ISERROR(MATCH(INDEX(Activos!$C$6:$C$1015,MATCH($V799,Activos!$U$6:$U$1015,0)),$AH$22:$AH$25,0)),ISERROR(MATCH($E799,$AH$26:$AH$31,0)),ISERROR(MATCH($E799,$AH$22:$AH$25,0)))))</f>
        <v>0</v>
      </c>
      <c r="X799" s="48" t="b">
        <f>IF(OR(COUNTBLANK($E799),COUNTBLANK($V799)),FALSE,IF(ISERROR(MATCH($V799,V$5:$V798,0)),FALSE,IF(ISERROR(MATCH(INDEX($E$6:$E$1015,MATCH($V799,$V$6:$V$1015,0)),$AH$22:$AH$25,0)),ISERROR(MATCH($E799,$AH$26:$AH$31,0)),ISERROR(MATCH($E799,$AH$22:$AH$25,0)))))</f>
        <v>0</v>
      </c>
      <c r="Y799" s="48" t="b">
        <f t="shared" si="45"/>
        <v>0</v>
      </c>
    </row>
    <row r="800" spans="2:25" ht="15.95" customHeight="1" x14ac:dyDescent="0.2">
      <c r="B800" s="257"/>
      <c r="C800" s="53"/>
      <c r="D800" s="86"/>
      <c r="E800" s="42" t="str">
        <f>IF(COUNTBLANK($V800),"",IF($U800&lt;&gt;"","Ingresar Categoria!",IFERROR(INDEX(Activos!$C$6:$C$1015,MATCH($V800,Activos!$U$6:$U$1015,0)),IFERROR(INDEX($E$5:$E799,MATCH($V800,$U$5:$U799,0)),""))))</f>
        <v/>
      </c>
      <c r="F800" s="52"/>
      <c r="G800" s="51"/>
      <c r="H800" s="44"/>
      <c r="I800" s="53"/>
      <c r="J800" s="46"/>
      <c r="K800" s="46"/>
      <c r="L800" s="54"/>
      <c r="M800" s="54"/>
      <c r="N800" s="306" t="str">
        <f>IF(COUNTBLANK($V800),"",IFERROR(INDEX(Activos!$E$6:$E$1015,MATCH($V800,Activos!$U$6:$U$1015,0)),IFERROR(INDEX($N$5:$N799,MATCH($V800,$U$5:$U799,0)),"")))</f>
        <v/>
      </c>
      <c r="O800" s="256"/>
      <c r="P800" s="250"/>
      <c r="Q800" s="55">
        <v>0</v>
      </c>
      <c r="R800" s="48" t="b">
        <f>IF(COUNTBLANK($V800),FALSE,OR(IFERROR(MATCH(INDEX(Activos!$C$6:$C$1015,MATCH($V800,Activos!$U$6:$U$1015,0)),$AH$22:$AH$25,0),FALSE),IFERROR(MATCH(INDEX($E$5:$E799,MATCH($V800,$V$5:$V799,0)),$AH$22:$AH$25,0),FALSE)))</f>
        <v>0</v>
      </c>
      <c r="S800" s="48" t="b">
        <f>OR(IFERROR(MATCH($V800,Activos!$U$6:$U$1015,0),FALSE),IFERROR(MATCH($V800,$V$5:$V799,0),FALSE))</f>
        <v>1</v>
      </c>
      <c r="T800" s="48" t="str">
        <f t="shared" si="43"/>
        <v/>
      </c>
      <c r="U800" s="48" t="str">
        <f>IF(AND(ISERROR(MATCH($V800,Activos!$U$6:$U$1015,0)),ISERROR(MATCH($V800,$U$5:$U799,0))),$V800,"")</f>
        <v/>
      </c>
      <c r="V800" s="48" t="str">
        <f t="shared" si="44"/>
        <v/>
      </c>
      <c r="W800" s="48" t="b">
        <f>IF(OR(COUNTBLANK($E800),COUNTBLANK($V800)),FALSE,IF(ISERROR(MATCH($V800,Activos!$U$6:$U$1015,0)),FALSE,IF(ISERROR(MATCH(INDEX(Activos!$C$6:$C$1015,MATCH($V800,Activos!$U$6:$U$1015,0)),$AH$22:$AH$25,0)),ISERROR(MATCH($E800,$AH$26:$AH$31,0)),ISERROR(MATCH($E800,$AH$22:$AH$25,0)))))</f>
        <v>0</v>
      </c>
      <c r="X800" s="48" t="b">
        <f>IF(OR(COUNTBLANK($E800),COUNTBLANK($V800)),FALSE,IF(ISERROR(MATCH($V800,V$5:$V799,0)),FALSE,IF(ISERROR(MATCH(INDEX($E$6:$E$1015,MATCH($V800,$V$6:$V$1015,0)),$AH$22:$AH$25,0)),ISERROR(MATCH($E800,$AH$26:$AH$31,0)),ISERROR(MATCH($E800,$AH$22:$AH$25,0)))))</f>
        <v>0</v>
      </c>
      <c r="Y800" s="48" t="b">
        <f t="shared" si="45"/>
        <v>0</v>
      </c>
    </row>
    <row r="801" spans="2:25" ht="15.95" customHeight="1" x14ac:dyDescent="0.2">
      <c r="B801" s="257"/>
      <c r="C801" s="53"/>
      <c r="D801" s="86"/>
      <c r="E801" s="42" t="str">
        <f>IF(COUNTBLANK($V801),"",IF($U801&lt;&gt;"","Ingresar Categoria!",IFERROR(INDEX(Activos!$C$6:$C$1015,MATCH($V801,Activos!$U$6:$U$1015,0)),IFERROR(INDEX($E$5:$E800,MATCH($V801,$U$5:$U800,0)),""))))</f>
        <v/>
      </c>
      <c r="F801" s="52"/>
      <c r="G801" s="51"/>
      <c r="H801" s="44"/>
      <c r="I801" s="53"/>
      <c r="J801" s="46"/>
      <c r="K801" s="46"/>
      <c r="L801" s="54"/>
      <c r="M801" s="54"/>
      <c r="N801" s="306" t="str">
        <f>IF(COUNTBLANK($V801),"",IFERROR(INDEX(Activos!$E$6:$E$1015,MATCH($V801,Activos!$U$6:$U$1015,0)),IFERROR(INDEX($N$5:$N800,MATCH($V801,$U$5:$U800,0)),"")))</f>
        <v/>
      </c>
      <c r="O801" s="256"/>
      <c r="P801" s="250"/>
      <c r="Q801" s="55">
        <v>0</v>
      </c>
      <c r="R801" s="48" t="b">
        <f>IF(COUNTBLANK($V801),FALSE,OR(IFERROR(MATCH(INDEX(Activos!$C$6:$C$1015,MATCH($V801,Activos!$U$6:$U$1015,0)),$AH$22:$AH$25,0),FALSE),IFERROR(MATCH(INDEX($E$5:$E800,MATCH($V801,$V$5:$V800,0)),$AH$22:$AH$25,0),FALSE)))</f>
        <v>0</v>
      </c>
      <c r="S801" s="48" t="b">
        <f>OR(IFERROR(MATCH($V801,Activos!$U$6:$U$1015,0),FALSE),IFERROR(MATCH($V801,$V$5:$V800,0),FALSE))</f>
        <v>1</v>
      </c>
      <c r="T801" s="48" t="str">
        <f t="shared" si="43"/>
        <v/>
      </c>
      <c r="U801" s="48" t="str">
        <f>IF(AND(ISERROR(MATCH($V801,Activos!$U$6:$U$1015,0)),ISERROR(MATCH($V801,$U$5:$U800,0))),$V801,"")</f>
        <v/>
      </c>
      <c r="V801" s="48" t="str">
        <f t="shared" si="44"/>
        <v/>
      </c>
      <c r="W801" s="48" t="b">
        <f>IF(OR(COUNTBLANK($E801),COUNTBLANK($V801)),FALSE,IF(ISERROR(MATCH($V801,Activos!$U$6:$U$1015,0)),FALSE,IF(ISERROR(MATCH(INDEX(Activos!$C$6:$C$1015,MATCH($V801,Activos!$U$6:$U$1015,0)),$AH$22:$AH$25,0)),ISERROR(MATCH($E801,$AH$26:$AH$31,0)),ISERROR(MATCH($E801,$AH$22:$AH$25,0)))))</f>
        <v>0</v>
      </c>
      <c r="X801" s="48" t="b">
        <f>IF(OR(COUNTBLANK($E801),COUNTBLANK($V801)),FALSE,IF(ISERROR(MATCH($V801,V$5:$V800,0)),FALSE,IF(ISERROR(MATCH(INDEX($E$6:$E$1015,MATCH($V801,$V$6:$V$1015,0)),$AH$22:$AH$25,0)),ISERROR(MATCH($E801,$AH$26:$AH$31,0)),ISERROR(MATCH($E801,$AH$22:$AH$25,0)))))</f>
        <v>0</v>
      </c>
      <c r="Y801" s="48" t="b">
        <f t="shared" si="45"/>
        <v>0</v>
      </c>
    </row>
    <row r="802" spans="2:25" ht="15.95" customHeight="1" x14ac:dyDescent="0.2">
      <c r="B802" s="257"/>
      <c r="C802" s="53"/>
      <c r="D802" s="86"/>
      <c r="E802" s="42" t="str">
        <f>IF(COUNTBLANK($V802),"",IF($U802&lt;&gt;"","Ingresar Categoria!",IFERROR(INDEX(Activos!$C$6:$C$1015,MATCH($V802,Activos!$U$6:$U$1015,0)),IFERROR(INDEX($E$5:$E801,MATCH($V802,$U$5:$U801,0)),""))))</f>
        <v/>
      </c>
      <c r="F802" s="52"/>
      <c r="G802" s="51"/>
      <c r="H802" s="44"/>
      <c r="I802" s="53"/>
      <c r="J802" s="46"/>
      <c r="K802" s="46"/>
      <c r="L802" s="54"/>
      <c r="M802" s="54"/>
      <c r="N802" s="306" t="str">
        <f>IF(COUNTBLANK($V802),"",IFERROR(INDEX(Activos!$E$6:$E$1015,MATCH($V802,Activos!$U$6:$U$1015,0)),IFERROR(INDEX($N$5:$N801,MATCH($V802,$U$5:$U801,0)),"")))</f>
        <v/>
      </c>
      <c r="O802" s="256"/>
      <c r="P802" s="250"/>
      <c r="Q802" s="55">
        <v>0</v>
      </c>
      <c r="R802" s="48" t="b">
        <f>IF(COUNTBLANK($V802),FALSE,OR(IFERROR(MATCH(INDEX(Activos!$C$6:$C$1015,MATCH($V802,Activos!$U$6:$U$1015,0)),$AH$22:$AH$25,0),FALSE),IFERROR(MATCH(INDEX($E$5:$E801,MATCH($V802,$V$5:$V801,0)),$AH$22:$AH$25,0),FALSE)))</f>
        <v>0</v>
      </c>
      <c r="S802" s="48" t="b">
        <f>OR(IFERROR(MATCH($V802,Activos!$U$6:$U$1015,0),FALSE),IFERROR(MATCH($V802,$V$5:$V801,0),FALSE))</f>
        <v>1</v>
      </c>
      <c r="T802" s="48" t="str">
        <f t="shared" si="43"/>
        <v/>
      </c>
      <c r="U802" s="48" t="str">
        <f>IF(AND(ISERROR(MATCH($V802,Activos!$U$6:$U$1015,0)),ISERROR(MATCH($V802,$U$5:$U801,0))),$V802,"")</f>
        <v/>
      </c>
      <c r="V802" s="48" t="str">
        <f t="shared" si="44"/>
        <v/>
      </c>
      <c r="W802" s="48" t="b">
        <f>IF(OR(COUNTBLANK($E802),COUNTBLANK($V802)),FALSE,IF(ISERROR(MATCH($V802,Activos!$U$6:$U$1015,0)),FALSE,IF(ISERROR(MATCH(INDEX(Activos!$C$6:$C$1015,MATCH($V802,Activos!$U$6:$U$1015,0)),$AH$22:$AH$25,0)),ISERROR(MATCH($E802,$AH$26:$AH$31,0)),ISERROR(MATCH($E802,$AH$22:$AH$25,0)))))</f>
        <v>0</v>
      </c>
      <c r="X802" s="48" t="b">
        <f>IF(OR(COUNTBLANK($E802),COUNTBLANK($V802)),FALSE,IF(ISERROR(MATCH($V802,V$5:$V801,0)),FALSE,IF(ISERROR(MATCH(INDEX($E$6:$E$1015,MATCH($V802,$V$6:$V$1015,0)),$AH$22:$AH$25,0)),ISERROR(MATCH($E802,$AH$26:$AH$31,0)),ISERROR(MATCH($E802,$AH$22:$AH$25,0)))))</f>
        <v>0</v>
      </c>
      <c r="Y802" s="48" t="b">
        <f t="shared" si="45"/>
        <v>0</v>
      </c>
    </row>
    <row r="803" spans="2:25" ht="15.95" customHeight="1" x14ac:dyDescent="0.2">
      <c r="B803" s="257"/>
      <c r="C803" s="53"/>
      <c r="D803" s="86"/>
      <c r="E803" s="42" t="str">
        <f>IF(COUNTBLANK($V803),"",IF($U803&lt;&gt;"","Ingresar Categoria!",IFERROR(INDEX(Activos!$C$6:$C$1015,MATCH($V803,Activos!$U$6:$U$1015,0)),IFERROR(INDEX($E$5:$E802,MATCH($V803,$U$5:$U802,0)),""))))</f>
        <v/>
      </c>
      <c r="F803" s="52"/>
      <c r="G803" s="51"/>
      <c r="H803" s="44"/>
      <c r="I803" s="53"/>
      <c r="J803" s="46"/>
      <c r="K803" s="46"/>
      <c r="L803" s="54"/>
      <c r="M803" s="54"/>
      <c r="N803" s="306" t="str">
        <f>IF(COUNTBLANK($V803),"",IFERROR(INDEX(Activos!$E$6:$E$1015,MATCH($V803,Activos!$U$6:$U$1015,0)),IFERROR(INDEX($N$5:$N802,MATCH($V803,$U$5:$U802,0)),"")))</f>
        <v/>
      </c>
      <c r="O803" s="256"/>
      <c r="P803" s="250"/>
      <c r="Q803" s="55">
        <v>0</v>
      </c>
      <c r="R803" s="48" t="b">
        <f>IF(COUNTBLANK($V803),FALSE,OR(IFERROR(MATCH(INDEX(Activos!$C$6:$C$1015,MATCH($V803,Activos!$U$6:$U$1015,0)),$AH$22:$AH$25,0),FALSE),IFERROR(MATCH(INDEX($E$5:$E802,MATCH($V803,$V$5:$V802,0)),$AH$22:$AH$25,0),FALSE)))</f>
        <v>0</v>
      </c>
      <c r="S803" s="48" t="b">
        <f>OR(IFERROR(MATCH($V803,Activos!$U$6:$U$1015,0),FALSE),IFERROR(MATCH($V803,$V$5:$V802,0),FALSE))</f>
        <v>1</v>
      </c>
      <c r="T803" s="48" t="str">
        <f t="shared" si="43"/>
        <v/>
      </c>
      <c r="U803" s="48" t="str">
        <f>IF(AND(ISERROR(MATCH($V803,Activos!$U$6:$U$1015,0)),ISERROR(MATCH($V803,$U$5:$U802,0))),$V803,"")</f>
        <v/>
      </c>
      <c r="V803" s="48" t="str">
        <f t="shared" si="44"/>
        <v/>
      </c>
      <c r="W803" s="48" t="b">
        <f>IF(OR(COUNTBLANK($E803),COUNTBLANK($V803)),FALSE,IF(ISERROR(MATCH($V803,Activos!$U$6:$U$1015,0)),FALSE,IF(ISERROR(MATCH(INDEX(Activos!$C$6:$C$1015,MATCH($V803,Activos!$U$6:$U$1015,0)),$AH$22:$AH$25,0)),ISERROR(MATCH($E803,$AH$26:$AH$31,0)),ISERROR(MATCH($E803,$AH$22:$AH$25,0)))))</f>
        <v>0</v>
      </c>
      <c r="X803" s="48" t="b">
        <f>IF(OR(COUNTBLANK($E803),COUNTBLANK($V803)),FALSE,IF(ISERROR(MATCH($V803,V$5:$V802,0)),FALSE,IF(ISERROR(MATCH(INDEX($E$6:$E$1015,MATCH($V803,$V$6:$V$1015,0)),$AH$22:$AH$25,0)),ISERROR(MATCH($E803,$AH$26:$AH$31,0)),ISERROR(MATCH($E803,$AH$22:$AH$25,0)))))</f>
        <v>0</v>
      </c>
      <c r="Y803" s="48" t="b">
        <f t="shared" si="45"/>
        <v>0</v>
      </c>
    </row>
    <row r="804" spans="2:25" ht="15.95" customHeight="1" x14ac:dyDescent="0.2">
      <c r="B804" s="257"/>
      <c r="C804" s="53"/>
      <c r="D804" s="86"/>
      <c r="E804" s="42" t="str">
        <f>IF(COUNTBLANK($V804),"",IF($U804&lt;&gt;"","Ingresar Categoria!",IFERROR(INDEX(Activos!$C$6:$C$1015,MATCH($V804,Activos!$U$6:$U$1015,0)),IFERROR(INDEX($E$5:$E803,MATCH($V804,$U$5:$U803,0)),""))))</f>
        <v/>
      </c>
      <c r="F804" s="52"/>
      <c r="G804" s="51"/>
      <c r="H804" s="44"/>
      <c r="I804" s="53"/>
      <c r="J804" s="46"/>
      <c r="K804" s="46"/>
      <c r="L804" s="54"/>
      <c r="M804" s="54"/>
      <c r="N804" s="306" t="str">
        <f>IF(COUNTBLANK($V804),"",IFERROR(INDEX(Activos!$E$6:$E$1015,MATCH($V804,Activos!$U$6:$U$1015,0)),IFERROR(INDEX($N$5:$N803,MATCH($V804,$U$5:$U803,0)),"")))</f>
        <v/>
      </c>
      <c r="O804" s="256"/>
      <c r="P804" s="250"/>
      <c r="Q804" s="55">
        <v>0</v>
      </c>
      <c r="R804" s="48" t="b">
        <f>IF(COUNTBLANK($V804),FALSE,OR(IFERROR(MATCH(INDEX(Activos!$C$6:$C$1015,MATCH($V804,Activos!$U$6:$U$1015,0)),$AH$22:$AH$25,0),FALSE),IFERROR(MATCH(INDEX($E$5:$E803,MATCH($V804,$V$5:$V803,0)),$AH$22:$AH$25,0),FALSE)))</f>
        <v>0</v>
      </c>
      <c r="S804" s="48" t="b">
        <f>OR(IFERROR(MATCH($V804,Activos!$U$6:$U$1015,0),FALSE),IFERROR(MATCH($V804,$V$5:$V803,0),FALSE))</f>
        <v>1</v>
      </c>
      <c r="T804" s="48" t="str">
        <f t="shared" si="43"/>
        <v/>
      </c>
      <c r="U804" s="48" t="str">
        <f>IF(AND(ISERROR(MATCH($V804,Activos!$U$6:$U$1015,0)),ISERROR(MATCH($V804,$U$5:$U803,0))),$V804,"")</f>
        <v/>
      </c>
      <c r="V804" s="48" t="str">
        <f t="shared" si="44"/>
        <v/>
      </c>
      <c r="W804" s="48" t="b">
        <f>IF(OR(COUNTBLANK($E804),COUNTBLANK($V804)),FALSE,IF(ISERROR(MATCH($V804,Activos!$U$6:$U$1015,0)),FALSE,IF(ISERROR(MATCH(INDEX(Activos!$C$6:$C$1015,MATCH($V804,Activos!$U$6:$U$1015,0)),$AH$22:$AH$25,0)),ISERROR(MATCH($E804,$AH$26:$AH$31,0)),ISERROR(MATCH($E804,$AH$22:$AH$25,0)))))</f>
        <v>0</v>
      </c>
      <c r="X804" s="48" t="b">
        <f>IF(OR(COUNTBLANK($E804),COUNTBLANK($V804)),FALSE,IF(ISERROR(MATCH($V804,V$5:$V803,0)),FALSE,IF(ISERROR(MATCH(INDEX($E$6:$E$1015,MATCH($V804,$V$6:$V$1015,0)),$AH$22:$AH$25,0)),ISERROR(MATCH($E804,$AH$26:$AH$31,0)),ISERROR(MATCH($E804,$AH$22:$AH$25,0)))))</f>
        <v>0</v>
      </c>
      <c r="Y804" s="48" t="b">
        <f t="shared" si="45"/>
        <v>0</v>
      </c>
    </row>
    <row r="805" spans="2:25" ht="15.95" customHeight="1" x14ac:dyDescent="0.2">
      <c r="B805" s="257"/>
      <c r="C805" s="53"/>
      <c r="D805" s="86"/>
      <c r="E805" s="42" t="str">
        <f>IF(COUNTBLANK($V805),"",IF($U805&lt;&gt;"","Ingresar Categoria!",IFERROR(INDEX(Activos!$C$6:$C$1015,MATCH($V805,Activos!$U$6:$U$1015,0)),IFERROR(INDEX($E$5:$E804,MATCH($V805,$U$5:$U804,0)),""))))</f>
        <v/>
      </c>
      <c r="F805" s="52"/>
      <c r="G805" s="51"/>
      <c r="H805" s="44"/>
      <c r="I805" s="53"/>
      <c r="J805" s="46"/>
      <c r="K805" s="46"/>
      <c r="L805" s="54"/>
      <c r="M805" s="54"/>
      <c r="N805" s="306" t="str">
        <f>IF(COUNTBLANK($V805),"",IFERROR(INDEX(Activos!$E$6:$E$1015,MATCH($V805,Activos!$U$6:$U$1015,0)),IFERROR(INDEX($N$5:$N804,MATCH($V805,$U$5:$U804,0)),"")))</f>
        <v/>
      </c>
      <c r="O805" s="256"/>
      <c r="P805" s="250"/>
      <c r="Q805" s="55">
        <v>0</v>
      </c>
      <c r="R805" s="48" t="b">
        <f>IF(COUNTBLANK($V805),FALSE,OR(IFERROR(MATCH(INDEX(Activos!$C$6:$C$1015,MATCH($V805,Activos!$U$6:$U$1015,0)),$AH$22:$AH$25,0),FALSE),IFERROR(MATCH(INDEX($E$5:$E804,MATCH($V805,$V$5:$V804,0)),$AH$22:$AH$25,0),FALSE)))</f>
        <v>0</v>
      </c>
      <c r="S805" s="48" t="b">
        <f>OR(IFERROR(MATCH($V805,Activos!$U$6:$U$1015,0),FALSE),IFERROR(MATCH($V805,$V$5:$V804,0),FALSE))</f>
        <v>1</v>
      </c>
      <c r="T805" s="48" t="str">
        <f t="shared" si="43"/>
        <v/>
      </c>
      <c r="U805" s="48" t="str">
        <f>IF(AND(ISERROR(MATCH($V805,Activos!$U$6:$U$1015,0)),ISERROR(MATCH($V805,$U$5:$U804,0))),$V805,"")</f>
        <v/>
      </c>
      <c r="V805" s="48" t="str">
        <f t="shared" si="44"/>
        <v/>
      </c>
      <c r="W805" s="48" t="b">
        <f>IF(OR(COUNTBLANK($E805),COUNTBLANK($V805)),FALSE,IF(ISERROR(MATCH($V805,Activos!$U$6:$U$1015,0)),FALSE,IF(ISERROR(MATCH(INDEX(Activos!$C$6:$C$1015,MATCH($V805,Activos!$U$6:$U$1015,0)),$AH$22:$AH$25,0)),ISERROR(MATCH($E805,$AH$26:$AH$31,0)),ISERROR(MATCH($E805,$AH$22:$AH$25,0)))))</f>
        <v>0</v>
      </c>
      <c r="X805" s="48" t="b">
        <f>IF(OR(COUNTBLANK($E805),COUNTBLANK($V805)),FALSE,IF(ISERROR(MATCH($V805,V$5:$V804,0)),FALSE,IF(ISERROR(MATCH(INDEX($E$6:$E$1015,MATCH($V805,$V$6:$V$1015,0)),$AH$22:$AH$25,0)),ISERROR(MATCH($E805,$AH$26:$AH$31,0)),ISERROR(MATCH($E805,$AH$22:$AH$25,0)))))</f>
        <v>0</v>
      </c>
      <c r="Y805" s="48" t="b">
        <f t="shared" si="45"/>
        <v>0</v>
      </c>
    </row>
    <row r="806" spans="2:25" ht="15.95" customHeight="1" x14ac:dyDescent="0.2">
      <c r="B806" s="257"/>
      <c r="C806" s="53"/>
      <c r="D806" s="86"/>
      <c r="E806" s="42" t="str">
        <f>IF(COUNTBLANK($V806),"",IF($U806&lt;&gt;"","Ingresar Categoria!",IFERROR(INDEX(Activos!$C$6:$C$1015,MATCH($V806,Activos!$U$6:$U$1015,0)),IFERROR(INDEX($E$5:$E805,MATCH($V806,$U$5:$U805,0)),""))))</f>
        <v/>
      </c>
      <c r="F806" s="52"/>
      <c r="G806" s="51"/>
      <c r="H806" s="44"/>
      <c r="I806" s="53"/>
      <c r="J806" s="46"/>
      <c r="K806" s="46"/>
      <c r="L806" s="54"/>
      <c r="M806" s="54"/>
      <c r="N806" s="306" t="str">
        <f>IF(COUNTBLANK($V806),"",IFERROR(INDEX(Activos!$E$6:$E$1015,MATCH($V806,Activos!$U$6:$U$1015,0)),IFERROR(INDEX($N$5:$N805,MATCH($V806,$U$5:$U805,0)),"")))</f>
        <v/>
      </c>
      <c r="O806" s="256"/>
      <c r="P806" s="250"/>
      <c r="Q806" s="55">
        <v>0</v>
      </c>
      <c r="R806" s="48" t="b">
        <f>IF(COUNTBLANK($V806),FALSE,OR(IFERROR(MATCH(INDEX(Activos!$C$6:$C$1015,MATCH($V806,Activos!$U$6:$U$1015,0)),$AH$22:$AH$25,0),FALSE),IFERROR(MATCH(INDEX($E$5:$E805,MATCH($V806,$V$5:$V805,0)),$AH$22:$AH$25,0),FALSE)))</f>
        <v>0</v>
      </c>
      <c r="S806" s="48" t="b">
        <f>OR(IFERROR(MATCH($V806,Activos!$U$6:$U$1015,0),FALSE),IFERROR(MATCH($V806,$V$5:$V805,0),FALSE))</f>
        <v>1</v>
      </c>
      <c r="T806" s="48" t="str">
        <f t="shared" si="43"/>
        <v/>
      </c>
      <c r="U806" s="48" t="str">
        <f>IF(AND(ISERROR(MATCH($V806,Activos!$U$6:$U$1015,0)),ISERROR(MATCH($V806,$U$5:$U805,0))),$V806,"")</f>
        <v/>
      </c>
      <c r="V806" s="48" t="str">
        <f t="shared" si="44"/>
        <v/>
      </c>
      <c r="W806" s="48" t="b">
        <f>IF(OR(COUNTBLANK($E806),COUNTBLANK($V806)),FALSE,IF(ISERROR(MATCH($V806,Activos!$U$6:$U$1015,0)),FALSE,IF(ISERROR(MATCH(INDEX(Activos!$C$6:$C$1015,MATCH($V806,Activos!$U$6:$U$1015,0)),$AH$22:$AH$25,0)),ISERROR(MATCH($E806,$AH$26:$AH$31,0)),ISERROR(MATCH($E806,$AH$22:$AH$25,0)))))</f>
        <v>0</v>
      </c>
      <c r="X806" s="48" t="b">
        <f>IF(OR(COUNTBLANK($E806),COUNTBLANK($V806)),FALSE,IF(ISERROR(MATCH($V806,V$5:$V805,0)),FALSE,IF(ISERROR(MATCH(INDEX($E$6:$E$1015,MATCH($V806,$V$6:$V$1015,0)),$AH$22:$AH$25,0)),ISERROR(MATCH($E806,$AH$26:$AH$31,0)),ISERROR(MATCH($E806,$AH$22:$AH$25,0)))))</f>
        <v>0</v>
      </c>
      <c r="Y806" s="48" t="b">
        <f t="shared" si="45"/>
        <v>0</v>
      </c>
    </row>
    <row r="807" spans="2:25" ht="15.95" customHeight="1" x14ac:dyDescent="0.2">
      <c r="B807" s="257"/>
      <c r="C807" s="53"/>
      <c r="D807" s="86"/>
      <c r="E807" s="42" t="str">
        <f>IF(COUNTBLANK($V807),"",IF($U807&lt;&gt;"","Ingresar Categoria!",IFERROR(INDEX(Activos!$C$6:$C$1015,MATCH($V807,Activos!$U$6:$U$1015,0)),IFERROR(INDEX($E$5:$E806,MATCH($V807,$U$5:$U806,0)),""))))</f>
        <v/>
      </c>
      <c r="F807" s="52"/>
      <c r="G807" s="51"/>
      <c r="H807" s="44"/>
      <c r="I807" s="53"/>
      <c r="J807" s="46"/>
      <c r="K807" s="46"/>
      <c r="L807" s="54"/>
      <c r="M807" s="54"/>
      <c r="N807" s="306" t="str">
        <f>IF(COUNTBLANK($V807),"",IFERROR(INDEX(Activos!$E$6:$E$1015,MATCH($V807,Activos!$U$6:$U$1015,0)),IFERROR(INDEX($N$5:$N806,MATCH($V807,$U$5:$U806,0)),"")))</f>
        <v/>
      </c>
      <c r="O807" s="256"/>
      <c r="P807" s="250"/>
      <c r="Q807" s="55">
        <v>0</v>
      </c>
      <c r="R807" s="48" t="b">
        <f>IF(COUNTBLANK($V807),FALSE,OR(IFERROR(MATCH(INDEX(Activos!$C$6:$C$1015,MATCH($V807,Activos!$U$6:$U$1015,0)),$AH$22:$AH$25,0),FALSE),IFERROR(MATCH(INDEX($E$5:$E806,MATCH($V807,$V$5:$V806,0)),$AH$22:$AH$25,0),FALSE)))</f>
        <v>0</v>
      </c>
      <c r="S807" s="48" t="b">
        <f>OR(IFERROR(MATCH($V807,Activos!$U$6:$U$1015,0),FALSE),IFERROR(MATCH($V807,$V$5:$V806,0),FALSE))</f>
        <v>1</v>
      </c>
      <c r="T807" s="48" t="str">
        <f t="shared" si="43"/>
        <v/>
      </c>
      <c r="U807" s="48" t="str">
        <f>IF(AND(ISERROR(MATCH($V807,Activos!$U$6:$U$1015,0)),ISERROR(MATCH($V807,$U$5:$U806,0))),$V807,"")</f>
        <v/>
      </c>
      <c r="V807" s="48" t="str">
        <f t="shared" si="44"/>
        <v/>
      </c>
      <c r="W807" s="48" t="b">
        <f>IF(OR(COUNTBLANK($E807),COUNTBLANK($V807)),FALSE,IF(ISERROR(MATCH($V807,Activos!$U$6:$U$1015,0)),FALSE,IF(ISERROR(MATCH(INDEX(Activos!$C$6:$C$1015,MATCH($V807,Activos!$U$6:$U$1015,0)),$AH$22:$AH$25,0)),ISERROR(MATCH($E807,$AH$26:$AH$31,0)),ISERROR(MATCH($E807,$AH$22:$AH$25,0)))))</f>
        <v>0</v>
      </c>
      <c r="X807" s="48" t="b">
        <f>IF(OR(COUNTBLANK($E807),COUNTBLANK($V807)),FALSE,IF(ISERROR(MATCH($V807,V$5:$V806,0)),FALSE,IF(ISERROR(MATCH(INDEX($E$6:$E$1015,MATCH($V807,$V$6:$V$1015,0)),$AH$22:$AH$25,0)),ISERROR(MATCH($E807,$AH$26:$AH$31,0)),ISERROR(MATCH($E807,$AH$22:$AH$25,0)))))</f>
        <v>0</v>
      </c>
      <c r="Y807" s="48" t="b">
        <f t="shared" si="45"/>
        <v>0</v>
      </c>
    </row>
    <row r="808" spans="2:25" ht="15.95" customHeight="1" x14ac:dyDescent="0.2">
      <c r="B808" s="257"/>
      <c r="C808" s="53"/>
      <c r="D808" s="86"/>
      <c r="E808" s="42" t="str">
        <f>IF(COUNTBLANK($V808),"",IF($U808&lt;&gt;"","Ingresar Categoria!",IFERROR(INDEX(Activos!$C$6:$C$1015,MATCH($V808,Activos!$U$6:$U$1015,0)),IFERROR(INDEX($E$5:$E807,MATCH($V808,$U$5:$U807,0)),""))))</f>
        <v/>
      </c>
      <c r="F808" s="52"/>
      <c r="G808" s="51"/>
      <c r="H808" s="44"/>
      <c r="I808" s="53"/>
      <c r="J808" s="46"/>
      <c r="K808" s="46"/>
      <c r="L808" s="54"/>
      <c r="M808" s="54"/>
      <c r="N808" s="306" t="str">
        <f>IF(COUNTBLANK($V808),"",IFERROR(INDEX(Activos!$E$6:$E$1015,MATCH($V808,Activos!$U$6:$U$1015,0)),IFERROR(INDEX($N$5:$N807,MATCH($V808,$U$5:$U807,0)),"")))</f>
        <v/>
      </c>
      <c r="O808" s="256"/>
      <c r="P808" s="250"/>
      <c r="Q808" s="55">
        <v>0</v>
      </c>
      <c r="R808" s="48" t="b">
        <f>IF(COUNTBLANK($V808),FALSE,OR(IFERROR(MATCH(INDEX(Activos!$C$6:$C$1015,MATCH($V808,Activos!$U$6:$U$1015,0)),$AH$22:$AH$25,0),FALSE),IFERROR(MATCH(INDEX($E$5:$E807,MATCH($V808,$V$5:$V807,0)),$AH$22:$AH$25,0),FALSE)))</f>
        <v>0</v>
      </c>
      <c r="S808" s="48" t="b">
        <f>OR(IFERROR(MATCH($V808,Activos!$U$6:$U$1015,0),FALSE),IFERROR(MATCH($V808,$V$5:$V807,0),FALSE))</f>
        <v>1</v>
      </c>
      <c r="T808" s="48" t="str">
        <f t="shared" si="43"/>
        <v/>
      </c>
      <c r="U808" s="48" t="str">
        <f>IF(AND(ISERROR(MATCH($V808,Activos!$U$6:$U$1015,0)),ISERROR(MATCH($V808,$U$5:$U807,0))),$V808,"")</f>
        <v/>
      </c>
      <c r="V808" s="48" t="str">
        <f t="shared" si="44"/>
        <v/>
      </c>
      <c r="W808" s="48" t="b">
        <f>IF(OR(COUNTBLANK($E808),COUNTBLANK($V808)),FALSE,IF(ISERROR(MATCH($V808,Activos!$U$6:$U$1015,0)),FALSE,IF(ISERROR(MATCH(INDEX(Activos!$C$6:$C$1015,MATCH($V808,Activos!$U$6:$U$1015,0)),$AH$22:$AH$25,0)),ISERROR(MATCH($E808,$AH$26:$AH$31,0)),ISERROR(MATCH($E808,$AH$22:$AH$25,0)))))</f>
        <v>0</v>
      </c>
      <c r="X808" s="48" t="b">
        <f>IF(OR(COUNTBLANK($E808),COUNTBLANK($V808)),FALSE,IF(ISERROR(MATCH($V808,V$5:$V807,0)),FALSE,IF(ISERROR(MATCH(INDEX($E$6:$E$1015,MATCH($V808,$V$6:$V$1015,0)),$AH$22:$AH$25,0)),ISERROR(MATCH($E808,$AH$26:$AH$31,0)),ISERROR(MATCH($E808,$AH$22:$AH$25,0)))))</f>
        <v>0</v>
      </c>
      <c r="Y808" s="48" t="b">
        <f t="shared" si="45"/>
        <v>0</v>
      </c>
    </row>
    <row r="809" spans="2:25" ht="15.95" customHeight="1" x14ac:dyDescent="0.2">
      <c r="B809" s="257"/>
      <c r="C809" s="53"/>
      <c r="D809" s="86"/>
      <c r="E809" s="42" t="str">
        <f>IF(COUNTBLANK($V809),"",IF($U809&lt;&gt;"","Ingresar Categoria!",IFERROR(INDEX(Activos!$C$6:$C$1015,MATCH($V809,Activos!$U$6:$U$1015,0)),IFERROR(INDEX($E$5:$E808,MATCH($V809,$U$5:$U808,0)),""))))</f>
        <v/>
      </c>
      <c r="F809" s="52"/>
      <c r="G809" s="51"/>
      <c r="H809" s="44"/>
      <c r="I809" s="53"/>
      <c r="J809" s="46"/>
      <c r="K809" s="46"/>
      <c r="L809" s="54"/>
      <c r="M809" s="54"/>
      <c r="N809" s="306" t="str">
        <f>IF(COUNTBLANK($V809),"",IFERROR(INDEX(Activos!$E$6:$E$1015,MATCH($V809,Activos!$U$6:$U$1015,0)),IFERROR(INDEX($N$5:$N808,MATCH($V809,$U$5:$U808,0)),"")))</f>
        <v/>
      </c>
      <c r="O809" s="256"/>
      <c r="P809" s="250"/>
      <c r="Q809" s="55">
        <v>0</v>
      </c>
      <c r="R809" s="48" t="b">
        <f>IF(COUNTBLANK($V809),FALSE,OR(IFERROR(MATCH(INDEX(Activos!$C$6:$C$1015,MATCH($V809,Activos!$U$6:$U$1015,0)),$AH$22:$AH$25,0),FALSE),IFERROR(MATCH(INDEX($E$5:$E808,MATCH($V809,$V$5:$V808,0)),$AH$22:$AH$25,0),FALSE)))</f>
        <v>0</v>
      </c>
      <c r="S809" s="48" t="b">
        <f>OR(IFERROR(MATCH($V809,Activos!$U$6:$U$1015,0),FALSE),IFERROR(MATCH($V809,$V$5:$V808,0),FALSE))</f>
        <v>1</v>
      </c>
      <c r="T809" s="48" t="str">
        <f t="shared" si="43"/>
        <v/>
      </c>
      <c r="U809" s="48" t="str">
        <f>IF(AND(ISERROR(MATCH($V809,Activos!$U$6:$U$1015,0)),ISERROR(MATCH($V809,$U$5:$U808,0))),$V809,"")</f>
        <v/>
      </c>
      <c r="V809" s="48" t="str">
        <f t="shared" si="44"/>
        <v/>
      </c>
      <c r="W809" s="48" t="b">
        <f>IF(OR(COUNTBLANK($E809),COUNTBLANK($V809)),FALSE,IF(ISERROR(MATCH($V809,Activos!$U$6:$U$1015,0)),FALSE,IF(ISERROR(MATCH(INDEX(Activos!$C$6:$C$1015,MATCH($V809,Activos!$U$6:$U$1015,0)),$AH$22:$AH$25,0)),ISERROR(MATCH($E809,$AH$26:$AH$31,0)),ISERROR(MATCH($E809,$AH$22:$AH$25,0)))))</f>
        <v>0</v>
      </c>
      <c r="X809" s="48" t="b">
        <f>IF(OR(COUNTBLANK($E809),COUNTBLANK($V809)),FALSE,IF(ISERROR(MATCH($V809,V$5:$V808,0)),FALSE,IF(ISERROR(MATCH(INDEX($E$6:$E$1015,MATCH($V809,$V$6:$V$1015,0)),$AH$22:$AH$25,0)),ISERROR(MATCH($E809,$AH$26:$AH$31,0)),ISERROR(MATCH($E809,$AH$22:$AH$25,0)))))</f>
        <v>0</v>
      </c>
      <c r="Y809" s="48" t="b">
        <f t="shared" si="45"/>
        <v>0</v>
      </c>
    </row>
    <row r="810" spans="2:25" ht="15.95" customHeight="1" x14ac:dyDescent="0.2">
      <c r="B810" s="257"/>
      <c r="C810" s="53"/>
      <c r="D810" s="86"/>
      <c r="E810" s="42" t="str">
        <f>IF(COUNTBLANK($V810),"",IF($U810&lt;&gt;"","Ingresar Categoria!",IFERROR(INDEX(Activos!$C$6:$C$1015,MATCH($V810,Activos!$U$6:$U$1015,0)),IFERROR(INDEX($E$5:$E809,MATCH($V810,$U$5:$U809,0)),""))))</f>
        <v/>
      </c>
      <c r="F810" s="52"/>
      <c r="G810" s="51"/>
      <c r="H810" s="44"/>
      <c r="I810" s="53"/>
      <c r="J810" s="46"/>
      <c r="K810" s="46"/>
      <c r="L810" s="54"/>
      <c r="M810" s="54"/>
      <c r="N810" s="306" t="str">
        <f>IF(COUNTBLANK($V810),"",IFERROR(INDEX(Activos!$E$6:$E$1015,MATCH($V810,Activos!$U$6:$U$1015,0)),IFERROR(INDEX($N$5:$N809,MATCH($V810,$U$5:$U809,0)),"")))</f>
        <v/>
      </c>
      <c r="O810" s="256"/>
      <c r="P810" s="250"/>
      <c r="Q810" s="55">
        <v>0</v>
      </c>
      <c r="R810" s="48" t="b">
        <f>IF(COUNTBLANK($V810),FALSE,OR(IFERROR(MATCH(INDEX(Activos!$C$6:$C$1015,MATCH($V810,Activos!$U$6:$U$1015,0)),$AH$22:$AH$25,0),FALSE),IFERROR(MATCH(INDEX($E$5:$E809,MATCH($V810,$V$5:$V809,0)),$AH$22:$AH$25,0),FALSE)))</f>
        <v>0</v>
      </c>
      <c r="S810" s="48" t="b">
        <f>OR(IFERROR(MATCH($V810,Activos!$U$6:$U$1015,0),FALSE),IFERROR(MATCH($V810,$V$5:$V809,0),FALSE))</f>
        <v>1</v>
      </c>
      <c r="T810" s="48" t="str">
        <f t="shared" si="43"/>
        <v/>
      </c>
      <c r="U810" s="48" t="str">
        <f>IF(AND(ISERROR(MATCH($V810,Activos!$U$6:$U$1015,0)),ISERROR(MATCH($V810,$U$5:$U809,0))),$V810,"")</f>
        <v/>
      </c>
      <c r="V810" s="48" t="str">
        <f t="shared" si="44"/>
        <v/>
      </c>
      <c r="W810" s="48" t="b">
        <f>IF(OR(COUNTBLANK($E810),COUNTBLANK($V810)),FALSE,IF(ISERROR(MATCH($V810,Activos!$U$6:$U$1015,0)),FALSE,IF(ISERROR(MATCH(INDEX(Activos!$C$6:$C$1015,MATCH($V810,Activos!$U$6:$U$1015,0)),$AH$22:$AH$25,0)),ISERROR(MATCH($E810,$AH$26:$AH$31,0)),ISERROR(MATCH($E810,$AH$22:$AH$25,0)))))</f>
        <v>0</v>
      </c>
      <c r="X810" s="48" t="b">
        <f>IF(OR(COUNTBLANK($E810),COUNTBLANK($V810)),FALSE,IF(ISERROR(MATCH($V810,V$5:$V809,0)),FALSE,IF(ISERROR(MATCH(INDEX($E$6:$E$1015,MATCH($V810,$V$6:$V$1015,0)),$AH$22:$AH$25,0)),ISERROR(MATCH($E810,$AH$26:$AH$31,0)),ISERROR(MATCH($E810,$AH$22:$AH$25,0)))))</f>
        <v>0</v>
      </c>
      <c r="Y810" s="48" t="b">
        <f t="shared" si="45"/>
        <v>0</v>
      </c>
    </row>
    <row r="811" spans="2:25" ht="15.95" customHeight="1" x14ac:dyDescent="0.2">
      <c r="B811" s="257"/>
      <c r="C811" s="53"/>
      <c r="D811" s="86"/>
      <c r="E811" s="42" t="str">
        <f>IF(COUNTBLANK($V811),"",IF($U811&lt;&gt;"","Ingresar Categoria!",IFERROR(INDEX(Activos!$C$6:$C$1015,MATCH($V811,Activos!$U$6:$U$1015,0)),IFERROR(INDEX($E$5:$E810,MATCH($V811,$U$5:$U810,0)),""))))</f>
        <v/>
      </c>
      <c r="F811" s="52"/>
      <c r="G811" s="51"/>
      <c r="H811" s="44"/>
      <c r="I811" s="53"/>
      <c r="J811" s="46"/>
      <c r="K811" s="46"/>
      <c r="L811" s="54"/>
      <c r="M811" s="54"/>
      <c r="N811" s="306" t="str">
        <f>IF(COUNTBLANK($V811),"",IFERROR(INDEX(Activos!$E$6:$E$1015,MATCH($V811,Activos!$U$6:$U$1015,0)),IFERROR(INDEX($N$5:$N810,MATCH($V811,$U$5:$U810,0)),"")))</f>
        <v/>
      </c>
      <c r="O811" s="256"/>
      <c r="P811" s="250"/>
      <c r="Q811" s="55">
        <v>0</v>
      </c>
      <c r="R811" s="48" t="b">
        <f>IF(COUNTBLANK($V811),FALSE,OR(IFERROR(MATCH(INDEX(Activos!$C$6:$C$1015,MATCH($V811,Activos!$U$6:$U$1015,0)),$AH$22:$AH$25,0),FALSE),IFERROR(MATCH(INDEX($E$5:$E810,MATCH($V811,$V$5:$V810,0)),$AH$22:$AH$25,0),FALSE)))</f>
        <v>0</v>
      </c>
      <c r="S811" s="48" t="b">
        <f>OR(IFERROR(MATCH($V811,Activos!$U$6:$U$1015,0),FALSE),IFERROR(MATCH($V811,$V$5:$V810,0),FALSE))</f>
        <v>1</v>
      </c>
      <c r="T811" s="48" t="str">
        <f t="shared" si="43"/>
        <v/>
      </c>
      <c r="U811" s="48" t="str">
        <f>IF(AND(ISERROR(MATCH($V811,Activos!$U$6:$U$1015,0)),ISERROR(MATCH($V811,$U$5:$U810,0))),$V811,"")</f>
        <v/>
      </c>
      <c r="V811" s="48" t="str">
        <f t="shared" si="44"/>
        <v/>
      </c>
      <c r="W811" s="48" t="b">
        <f>IF(OR(COUNTBLANK($E811),COUNTBLANK($V811)),FALSE,IF(ISERROR(MATCH($V811,Activos!$U$6:$U$1015,0)),FALSE,IF(ISERROR(MATCH(INDEX(Activos!$C$6:$C$1015,MATCH($V811,Activos!$U$6:$U$1015,0)),$AH$22:$AH$25,0)),ISERROR(MATCH($E811,$AH$26:$AH$31,0)),ISERROR(MATCH($E811,$AH$22:$AH$25,0)))))</f>
        <v>0</v>
      </c>
      <c r="X811" s="48" t="b">
        <f>IF(OR(COUNTBLANK($E811),COUNTBLANK($V811)),FALSE,IF(ISERROR(MATCH($V811,V$5:$V810,0)),FALSE,IF(ISERROR(MATCH(INDEX($E$6:$E$1015,MATCH($V811,$V$6:$V$1015,0)),$AH$22:$AH$25,0)),ISERROR(MATCH($E811,$AH$26:$AH$31,0)),ISERROR(MATCH($E811,$AH$22:$AH$25,0)))))</f>
        <v>0</v>
      </c>
      <c r="Y811" s="48" t="b">
        <f t="shared" si="45"/>
        <v>0</v>
      </c>
    </row>
    <row r="812" spans="2:25" ht="15.95" customHeight="1" x14ac:dyDescent="0.2">
      <c r="B812" s="257"/>
      <c r="C812" s="53"/>
      <c r="D812" s="86"/>
      <c r="E812" s="42" t="str">
        <f>IF(COUNTBLANK($V812),"",IF($U812&lt;&gt;"","Ingresar Categoria!",IFERROR(INDEX(Activos!$C$6:$C$1015,MATCH($V812,Activos!$U$6:$U$1015,0)),IFERROR(INDEX($E$5:$E811,MATCH($V812,$U$5:$U811,0)),""))))</f>
        <v/>
      </c>
      <c r="F812" s="52"/>
      <c r="G812" s="51"/>
      <c r="H812" s="44"/>
      <c r="I812" s="53"/>
      <c r="J812" s="46"/>
      <c r="K812" s="46"/>
      <c r="L812" s="54"/>
      <c r="M812" s="54"/>
      <c r="N812" s="306" t="str">
        <f>IF(COUNTBLANK($V812),"",IFERROR(INDEX(Activos!$E$6:$E$1015,MATCH($V812,Activos!$U$6:$U$1015,0)),IFERROR(INDEX($N$5:$N811,MATCH($V812,$U$5:$U811,0)),"")))</f>
        <v/>
      </c>
      <c r="O812" s="256"/>
      <c r="P812" s="250"/>
      <c r="Q812" s="55">
        <v>0</v>
      </c>
      <c r="R812" s="48" t="b">
        <f>IF(COUNTBLANK($V812),FALSE,OR(IFERROR(MATCH(INDEX(Activos!$C$6:$C$1015,MATCH($V812,Activos!$U$6:$U$1015,0)),$AH$22:$AH$25,0),FALSE),IFERROR(MATCH(INDEX($E$5:$E811,MATCH($V812,$V$5:$V811,0)),$AH$22:$AH$25,0),FALSE)))</f>
        <v>0</v>
      </c>
      <c r="S812" s="48" t="b">
        <f>OR(IFERROR(MATCH($V812,Activos!$U$6:$U$1015,0),FALSE),IFERROR(MATCH($V812,$V$5:$V811,0),FALSE))</f>
        <v>1</v>
      </c>
      <c r="T812" s="48" t="str">
        <f t="shared" si="43"/>
        <v/>
      </c>
      <c r="U812" s="48" t="str">
        <f>IF(AND(ISERROR(MATCH($V812,Activos!$U$6:$U$1015,0)),ISERROR(MATCH($V812,$U$5:$U811,0))),$V812,"")</f>
        <v/>
      </c>
      <c r="V812" s="48" t="str">
        <f t="shared" si="44"/>
        <v/>
      </c>
      <c r="W812" s="48" t="b">
        <f>IF(OR(COUNTBLANK($E812),COUNTBLANK($V812)),FALSE,IF(ISERROR(MATCH($V812,Activos!$U$6:$U$1015,0)),FALSE,IF(ISERROR(MATCH(INDEX(Activos!$C$6:$C$1015,MATCH($V812,Activos!$U$6:$U$1015,0)),$AH$22:$AH$25,0)),ISERROR(MATCH($E812,$AH$26:$AH$31,0)),ISERROR(MATCH($E812,$AH$22:$AH$25,0)))))</f>
        <v>0</v>
      </c>
      <c r="X812" s="48" t="b">
        <f>IF(OR(COUNTBLANK($E812),COUNTBLANK($V812)),FALSE,IF(ISERROR(MATCH($V812,V$5:$V811,0)),FALSE,IF(ISERROR(MATCH(INDEX($E$6:$E$1015,MATCH($V812,$V$6:$V$1015,0)),$AH$22:$AH$25,0)),ISERROR(MATCH($E812,$AH$26:$AH$31,0)),ISERROR(MATCH($E812,$AH$22:$AH$25,0)))))</f>
        <v>0</v>
      </c>
      <c r="Y812" s="48" t="b">
        <f t="shared" si="45"/>
        <v>0</v>
      </c>
    </row>
    <row r="813" spans="2:25" ht="15.95" customHeight="1" x14ac:dyDescent="0.2">
      <c r="B813" s="257"/>
      <c r="C813" s="53"/>
      <c r="D813" s="86"/>
      <c r="E813" s="42" t="str">
        <f>IF(COUNTBLANK($V813),"",IF($U813&lt;&gt;"","Ingresar Categoria!",IFERROR(INDEX(Activos!$C$6:$C$1015,MATCH($V813,Activos!$U$6:$U$1015,0)),IFERROR(INDEX($E$5:$E812,MATCH($V813,$U$5:$U812,0)),""))))</f>
        <v/>
      </c>
      <c r="F813" s="52"/>
      <c r="G813" s="51"/>
      <c r="H813" s="44"/>
      <c r="I813" s="53"/>
      <c r="J813" s="46"/>
      <c r="K813" s="46"/>
      <c r="L813" s="54"/>
      <c r="M813" s="54"/>
      <c r="N813" s="306" t="str">
        <f>IF(COUNTBLANK($V813),"",IFERROR(INDEX(Activos!$E$6:$E$1015,MATCH($V813,Activos!$U$6:$U$1015,0)),IFERROR(INDEX($N$5:$N812,MATCH($V813,$U$5:$U812,0)),"")))</f>
        <v/>
      </c>
      <c r="O813" s="256"/>
      <c r="P813" s="250"/>
      <c r="Q813" s="55">
        <v>0</v>
      </c>
      <c r="R813" s="48" t="b">
        <f>IF(COUNTBLANK($V813),FALSE,OR(IFERROR(MATCH(INDEX(Activos!$C$6:$C$1015,MATCH($V813,Activos!$U$6:$U$1015,0)),$AH$22:$AH$25,0),FALSE),IFERROR(MATCH(INDEX($E$5:$E812,MATCH($V813,$V$5:$V812,0)),$AH$22:$AH$25,0),FALSE)))</f>
        <v>0</v>
      </c>
      <c r="S813" s="48" t="b">
        <f>OR(IFERROR(MATCH($V813,Activos!$U$6:$U$1015,0),FALSE),IFERROR(MATCH($V813,$V$5:$V812,0),FALSE))</f>
        <v>1</v>
      </c>
      <c r="T813" s="48" t="str">
        <f t="shared" si="43"/>
        <v/>
      </c>
      <c r="U813" s="48" t="str">
        <f>IF(AND(ISERROR(MATCH($V813,Activos!$U$6:$U$1015,0)),ISERROR(MATCH($V813,$U$5:$U812,0))),$V813,"")</f>
        <v/>
      </c>
      <c r="V813" s="48" t="str">
        <f t="shared" si="44"/>
        <v/>
      </c>
      <c r="W813" s="48" t="b">
        <f>IF(OR(COUNTBLANK($E813),COUNTBLANK($V813)),FALSE,IF(ISERROR(MATCH($V813,Activos!$U$6:$U$1015,0)),FALSE,IF(ISERROR(MATCH(INDEX(Activos!$C$6:$C$1015,MATCH($V813,Activos!$U$6:$U$1015,0)),$AH$22:$AH$25,0)),ISERROR(MATCH($E813,$AH$26:$AH$31,0)),ISERROR(MATCH($E813,$AH$22:$AH$25,0)))))</f>
        <v>0</v>
      </c>
      <c r="X813" s="48" t="b">
        <f>IF(OR(COUNTBLANK($E813),COUNTBLANK($V813)),FALSE,IF(ISERROR(MATCH($V813,V$5:$V812,0)),FALSE,IF(ISERROR(MATCH(INDEX($E$6:$E$1015,MATCH($V813,$V$6:$V$1015,0)),$AH$22:$AH$25,0)),ISERROR(MATCH($E813,$AH$26:$AH$31,0)),ISERROR(MATCH($E813,$AH$22:$AH$25,0)))))</f>
        <v>0</v>
      </c>
      <c r="Y813" s="48" t="b">
        <f t="shared" si="45"/>
        <v>0</v>
      </c>
    </row>
    <row r="814" spans="2:25" ht="15.95" customHeight="1" x14ac:dyDescent="0.2">
      <c r="B814" s="257"/>
      <c r="C814" s="53"/>
      <c r="D814" s="86"/>
      <c r="E814" s="42" t="str">
        <f>IF(COUNTBLANK($V814),"",IF($U814&lt;&gt;"","Ingresar Categoria!",IFERROR(INDEX(Activos!$C$6:$C$1015,MATCH($V814,Activos!$U$6:$U$1015,0)),IFERROR(INDEX($E$5:$E813,MATCH($V814,$U$5:$U813,0)),""))))</f>
        <v/>
      </c>
      <c r="F814" s="52"/>
      <c r="G814" s="51"/>
      <c r="H814" s="44"/>
      <c r="I814" s="53"/>
      <c r="J814" s="46"/>
      <c r="K814" s="46"/>
      <c r="L814" s="54"/>
      <c r="M814" s="54"/>
      <c r="N814" s="306" t="str">
        <f>IF(COUNTBLANK($V814),"",IFERROR(INDEX(Activos!$E$6:$E$1015,MATCH($V814,Activos!$U$6:$U$1015,0)),IFERROR(INDEX($N$5:$N813,MATCH($V814,$U$5:$U813,0)),"")))</f>
        <v/>
      </c>
      <c r="O814" s="256"/>
      <c r="P814" s="250"/>
      <c r="Q814" s="55">
        <v>0</v>
      </c>
      <c r="R814" s="48" t="b">
        <f>IF(COUNTBLANK($V814),FALSE,OR(IFERROR(MATCH(INDEX(Activos!$C$6:$C$1015,MATCH($V814,Activos!$U$6:$U$1015,0)),$AH$22:$AH$25,0),FALSE),IFERROR(MATCH(INDEX($E$5:$E813,MATCH($V814,$V$5:$V813,0)),$AH$22:$AH$25,0),FALSE)))</f>
        <v>0</v>
      </c>
      <c r="S814" s="48" t="b">
        <f>OR(IFERROR(MATCH($V814,Activos!$U$6:$U$1015,0),FALSE),IFERROR(MATCH($V814,$V$5:$V813,0),FALSE))</f>
        <v>1</v>
      </c>
      <c r="T814" s="48" t="str">
        <f t="shared" si="43"/>
        <v/>
      </c>
      <c r="U814" s="48" t="str">
        <f>IF(AND(ISERROR(MATCH($V814,Activos!$U$6:$U$1015,0)),ISERROR(MATCH($V814,$U$5:$U813,0))),$V814,"")</f>
        <v/>
      </c>
      <c r="V814" s="48" t="str">
        <f t="shared" si="44"/>
        <v/>
      </c>
      <c r="W814" s="48" t="b">
        <f>IF(OR(COUNTBLANK($E814),COUNTBLANK($V814)),FALSE,IF(ISERROR(MATCH($V814,Activos!$U$6:$U$1015,0)),FALSE,IF(ISERROR(MATCH(INDEX(Activos!$C$6:$C$1015,MATCH($V814,Activos!$U$6:$U$1015,0)),$AH$22:$AH$25,0)),ISERROR(MATCH($E814,$AH$26:$AH$31,0)),ISERROR(MATCH($E814,$AH$22:$AH$25,0)))))</f>
        <v>0</v>
      </c>
      <c r="X814" s="48" t="b">
        <f>IF(OR(COUNTBLANK($E814),COUNTBLANK($V814)),FALSE,IF(ISERROR(MATCH($V814,V$5:$V813,0)),FALSE,IF(ISERROR(MATCH(INDEX($E$6:$E$1015,MATCH($V814,$V$6:$V$1015,0)),$AH$22:$AH$25,0)),ISERROR(MATCH($E814,$AH$26:$AH$31,0)),ISERROR(MATCH($E814,$AH$22:$AH$25,0)))))</f>
        <v>0</v>
      </c>
      <c r="Y814" s="48" t="b">
        <f t="shared" si="45"/>
        <v>0</v>
      </c>
    </row>
    <row r="815" spans="2:25" ht="15.95" customHeight="1" x14ac:dyDescent="0.2">
      <c r="B815" s="257"/>
      <c r="C815" s="53"/>
      <c r="D815" s="86"/>
      <c r="E815" s="42" t="str">
        <f>IF(COUNTBLANK($V815),"",IF($U815&lt;&gt;"","Ingresar Categoria!",IFERROR(INDEX(Activos!$C$6:$C$1015,MATCH($V815,Activos!$U$6:$U$1015,0)),IFERROR(INDEX($E$5:$E814,MATCH($V815,$U$5:$U814,0)),""))))</f>
        <v/>
      </c>
      <c r="F815" s="52"/>
      <c r="G815" s="51"/>
      <c r="H815" s="44"/>
      <c r="I815" s="53"/>
      <c r="J815" s="46"/>
      <c r="K815" s="46"/>
      <c r="L815" s="54"/>
      <c r="M815" s="54"/>
      <c r="N815" s="306" t="str">
        <f>IF(COUNTBLANK($V815),"",IFERROR(INDEX(Activos!$E$6:$E$1015,MATCH($V815,Activos!$U$6:$U$1015,0)),IFERROR(INDEX($N$5:$N814,MATCH($V815,$U$5:$U814,0)),"")))</f>
        <v/>
      </c>
      <c r="O815" s="256"/>
      <c r="P815" s="250"/>
      <c r="Q815" s="55">
        <v>0</v>
      </c>
      <c r="R815" s="48" t="b">
        <f>IF(COUNTBLANK($V815),FALSE,OR(IFERROR(MATCH(INDEX(Activos!$C$6:$C$1015,MATCH($V815,Activos!$U$6:$U$1015,0)),$AH$22:$AH$25,0),FALSE),IFERROR(MATCH(INDEX($E$5:$E814,MATCH($V815,$V$5:$V814,0)),$AH$22:$AH$25,0),FALSE)))</f>
        <v>0</v>
      </c>
      <c r="S815" s="48" t="b">
        <f>OR(IFERROR(MATCH($V815,Activos!$U$6:$U$1015,0),FALSE),IFERROR(MATCH($V815,$V$5:$V814,0),FALSE))</f>
        <v>1</v>
      </c>
      <c r="T815" s="48" t="str">
        <f t="shared" si="43"/>
        <v/>
      </c>
      <c r="U815" s="48" t="str">
        <f>IF(AND(ISERROR(MATCH($V815,Activos!$U$6:$U$1015,0)),ISERROR(MATCH($V815,$U$5:$U814,0))),$V815,"")</f>
        <v/>
      </c>
      <c r="V815" s="48" t="str">
        <f t="shared" si="44"/>
        <v/>
      </c>
      <c r="W815" s="48" t="b">
        <f>IF(OR(COUNTBLANK($E815),COUNTBLANK($V815)),FALSE,IF(ISERROR(MATCH($V815,Activos!$U$6:$U$1015,0)),FALSE,IF(ISERROR(MATCH(INDEX(Activos!$C$6:$C$1015,MATCH($V815,Activos!$U$6:$U$1015,0)),$AH$22:$AH$25,0)),ISERROR(MATCH($E815,$AH$26:$AH$31,0)),ISERROR(MATCH($E815,$AH$22:$AH$25,0)))))</f>
        <v>0</v>
      </c>
      <c r="X815" s="48" t="b">
        <f>IF(OR(COUNTBLANK($E815),COUNTBLANK($V815)),FALSE,IF(ISERROR(MATCH($V815,V$5:$V814,0)),FALSE,IF(ISERROR(MATCH(INDEX($E$6:$E$1015,MATCH($V815,$V$6:$V$1015,0)),$AH$22:$AH$25,0)),ISERROR(MATCH($E815,$AH$26:$AH$31,0)),ISERROR(MATCH($E815,$AH$22:$AH$25,0)))))</f>
        <v>0</v>
      </c>
      <c r="Y815" s="48" t="b">
        <f t="shared" si="45"/>
        <v>0</v>
      </c>
    </row>
    <row r="816" spans="2:25" ht="15.95" customHeight="1" x14ac:dyDescent="0.2">
      <c r="B816" s="257"/>
      <c r="C816" s="53"/>
      <c r="D816" s="86"/>
      <c r="E816" s="42" t="str">
        <f>IF(COUNTBLANK($V816),"",IF($U816&lt;&gt;"","Ingresar Categoria!",IFERROR(INDEX(Activos!$C$6:$C$1015,MATCH($V816,Activos!$U$6:$U$1015,0)),IFERROR(INDEX($E$5:$E815,MATCH($V816,$U$5:$U815,0)),""))))</f>
        <v/>
      </c>
      <c r="F816" s="52"/>
      <c r="G816" s="51"/>
      <c r="H816" s="44"/>
      <c r="I816" s="53"/>
      <c r="J816" s="46"/>
      <c r="K816" s="46"/>
      <c r="L816" s="54"/>
      <c r="M816" s="54"/>
      <c r="N816" s="306" t="str">
        <f>IF(COUNTBLANK($V816),"",IFERROR(INDEX(Activos!$E$6:$E$1015,MATCH($V816,Activos!$U$6:$U$1015,0)),IFERROR(INDEX($N$5:$N815,MATCH($V816,$U$5:$U815,0)),"")))</f>
        <v/>
      </c>
      <c r="O816" s="256"/>
      <c r="P816" s="250"/>
      <c r="Q816" s="55">
        <v>0</v>
      </c>
      <c r="R816" s="48" t="b">
        <f>IF(COUNTBLANK($V816),FALSE,OR(IFERROR(MATCH(INDEX(Activos!$C$6:$C$1015,MATCH($V816,Activos!$U$6:$U$1015,0)),$AH$22:$AH$25,0),FALSE),IFERROR(MATCH(INDEX($E$5:$E815,MATCH($V816,$V$5:$V815,0)),$AH$22:$AH$25,0),FALSE)))</f>
        <v>0</v>
      </c>
      <c r="S816" s="48" t="b">
        <f>OR(IFERROR(MATCH($V816,Activos!$U$6:$U$1015,0),FALSE),IFERROR(MATCH($V816,$V$5:$V815,0),FALSE))</f>
        <v>1</v>
      </c>
      <c r="T816" s="48" t="str">
        <f t="shared" si="43"/>
        <v/>
      </c>
      <c r="U816" s="48" t="str">
        <f>IF(AND(ISERROR(MATCH($V816,Activos!$U$6:$U$1015,0)),ISERROR(MATCH($V816,$U$5:$U815,0))),$V816,"")</f>
        <v/>
      </c>
      <c r="V816" s="48" t="str">
        <f t="shared" si="44"/>
        <v/>
      </c>
      <c r="W816" s="48" t="b">
        <f>IF(OR(COUNTBLANK($E816),COUNTBLANK($V816)),FALSE,IF(ISERROR(MATCH($V816,Activos!$U$6:$U$1015,0)),FALSE,IF(ISERROR(MATCH(INDEX(Activos!$C$6:$C$1015,MATCH($V816,Activos!$U$6:$U$1015,0)),$AH$22:$AH$25,0)),ISERROR(MATCH($E816,$AH$26:$AH$31,0)),ISERROR(MATCH($E816,$AH$22:$AH$25,0)))))</f>
        <v>0</v>
      </c>
      <c r="X816" s="48" t="b">
        <f>IF(OR(COUNTBLANK($E816),COUNTBLANK($V816)),FALSE,IF(ISERROR(MATCH($V816,V$5:$V815,0)),FALSE,IF(ISERROR(MATCH(INDEX($E$6:$E$1015,MATCH($V816,$V$6:$V$1015,0)),$AH$22:$AH$25,0)),ISERROR(MATCH($E816,$AH$26:$AH$31,0)),ISERROR(MATCH($E816,$AH$22:$AH$25,0)))))</f>
        <v>0</v>
      </c>
      <c r="Y816" s="48" t="b">
        <f t="shared" si="45"/>
        <v>0</v>
      </c>
    </row>
    <row r="817" spans="2:25" ht="15.95" customHeight="1" x14ac:dyDescent="0.2">
      <c r="B817" s="257"/>
      <c r="C817" s="53"/>
      <c r="D817" s="86"/>
      <c r="E817" s="42" t="str">
        <f>IF(COUNTBLANK($V817),"",IF($U817&lt;&gt;"","Ingresar Categoria!",IFERROR(INDEX(Activos!$C$6:$C$1015,MATCH($V817,Activos!$U$6:$U$1015,0)),IFERROR(INDEX($E$5:$E816,MATCH($V817,$U$5:$U816,0)),""))))</f>
        <v/>
      </c>
      <c r="F817" s="52"/>
      <c r="G817" s="51"/>
      <c r="H817" s="44"/>
      <c r="I817" s="53"/>
      <c r="J817" s="46"/>
      <c r="K817" s="46"/>
      <c r="L817" s="54"/>
      <c r="M817" s="54"/>
      <c r="N817" s="306" t="str">
        <f>IF(COUNTBLANK($V817),"",IFERROR(INDEX(Activos!$E$6:$E$1015,MATCH($V817,Activos!$U$6:$U$1015,0)),IFERROR(INDEX($N$5:$N816,MATCH($V817,$U$5:$U816,0)),"")))</f>
        <v/>
      </c>
      <c r="O817" s="256"/>
      <c r="P817" s="250"/>
      <c r="Q817" s="55">
        <v>0</v>
      </c>
      <c r="R817" s="48" t="b">
        <f>IF(COUNTBLANK($V817),FALSE,OR(IFERROR(MATCH(INDEX(Activos!$C$6:$C$1015,MATCH($V817,Activos!$U$6:$U$1015,0)),$AH$22:$AH$25,0),FALSE),IFERROR(MATCH(INDEX($E$5:$E816,MATCH($V817,$V$5:$V816,0)),$AH$22:$AH$25,0),FALSE)))</f>
        <v>0</v>
      </c>
      <c r="S817" s="48" t="b">
        <f>OR(IFERROR(MATCH($V817,Activos!$U$6:$U$1015,0),FALSE),IFERROR(MATCH($V817,$V$5:$V816,0),FALSE))</f>
        <v>1</v>
      </c>
      <c r="T817" s="48" t="str">
        <f t="shared" si="43"/>
        <v/>
      </c>
      <c r="U817" s="48" t="str">
        <f>IF(AND(ISERROR(MATCH($V817,Activos!$U$6:$U$1015,0)),ISERROR(MATCH($V817,$U$5:$U816,0))),$V817,"")</f>
        <v/>
      </c>
      <c r="V817" s="48" t="str">
        <f t="shared" si="44"/>
        <v/>
      </c>
      <c r="W817" s="48" t="b">
        <f>IF(OR(COUNTBLANK($E817),COUNTBLANK($V817)),FALSE,IF(ISERROR(MATCH($V817,Activos!$U$6:$U$1015,0)),FALSE,IF(ISERROR(MATCH(INDEX(Activos!$C$6:$C$1015,MATCH($V817,Activos!$U$6:$U$1015,0)),$AH$22:$AH$25,0)),ISERROR(MATCH($E817,$AH$26:$AH$31,0)),ISERROR(MATCH($E817,$AH$22:$AH$25,0)))))</f>
        <v>0</v>
      </c>
      <c r="X817" s="48" t="b">
        <f>IF(OR(COUNTBLANK($E817),COUNTBLANK($V817)),FALSE,IF(ISERROR(MATCH($V817,V$5:$V816,0)),FALSE,IF(ISERROR(MATCH(INDEX($E$6:$E$1015,MATCH($V817,$V$6:$V$1015,0)),$AH$22:$AH$25,0)),ISERROR(MATCH($E817,$AH$26:$AH$31,0)),ISERROR(MATCH($E817,$AH$22:$AH$25,0)))))</f>
        <v>0</v>
      </c>
      <c r="Y817" s="48" t="b">
        <f t="shared" si="45"/>
        <v>0</v>
      </c>
    </row>
    <row r="818" spans="2:25" ht="15.95" customHeight="1" x14ac:dyDescent="0.2">
      <c r="B818" s="257"/>
      <c r="C818" s="53"/>
      <c r="D818" s="86"/>
      <c r="E818" s="42" t="str">
        <f>IF(COUNTBLANK($V818),"",IF($U818&lt;&gt;"","Ingresar Categoria!",IFERROR(INDEX(Activos!$C$6:$C$1015,MATCH($V818,Activos!$U$6:$U$1015,0)),IFERROR(INDEX($E$5:$E817,MATCH($V818,$U$5:$U817,0)),""))))</f>
        <v/>
      </c>
      <c r="F818" s="52"/>
      <c r="G818" s="51"/>
      <c r="H818" s="44"/>
      <c r="I818" s="53"/>
      <c r="J818" s="46"/>
      <c r="K818" s="46"/>
      <c r="L818" s="54"/>
      <c r="M818" s="54"/>
      <c r="N818" s="306" t="str">
        <f>IF(COUNTBLANK($V818),"",IFERROR(INDEX(Activos!$E$6:$E$1015,MATCH($V818,Activos!$U$6:$U$1015,0)),IFERROR(INDEX($N$5:$N817,MATCH($V818,$U$5:$U817,0)),"")))</f>
        <v/>
      </c>
      <c r="O818" s="256"/>
      <c r="P818" s="250"/>
      <c r="Q818" s="55">
        <v>0</v>
      </c>
      <c r="R818" s="48" t="b">
        <f>IF(COUNTBLANK($V818),FALSE,OR(IFERROR(MATCH(INDEX(Activos!$C$6:$C$1015,MATCH($V818,Activos!$U$6:$U$1015,0)),$AH$22:$AH$25,0),FALSE),IFERROR(MATCH(INDEX($E$5:$E817,MATCH($V818,$V$5:$V817,0)),$AH$22:$AH$25,0),FALSE)))</f>
        <v>0</v>
      </c>
      <c r="S818" s="48" t="b">
        <f>OR(IFERROR(MATCH($V818,Activos!$U$6:$U$1015,0),FALSE),IFERROR(MATCH($V818,$V$5:$V817,0),FALSE))</f>
        <v>1</v>
      </c>
      <c r="T818" s="48" t="str">
        <f t="shared" si="43"/>
        <v/>
      </c>
      <c r="U818" s="48" t="str">
        <f>IF(AND(ISERROR(MATCH($V818,Activos!$U$6:$U$1015,0)),ISERROR(MATCH($V818,$U$5:$U817,0))),$V818,"")</f>
        <v/>
      </c>
      <c r="V818" s="48" t="str">
        <f t="shared" si="44"/>
        <v/>
      </c>
      <c r="W818" s="48" t="b">
        <f>IF(OR(COUNTBLANK($E818),COUNTBLANK($V818)),FALSE,IF(ISERROR(MATCH($V818,Activos!$U$6:$U$1015,0)),FALSE,IF(ISERROR(MATCH(INDEX(Activos!$C$6:$C$1015,MATCH($V818,Activos!$U$6:$U$1015,0)),$AH$22:$AH$25,0)),ISERROR(MATCH($E818,$AH$26:$AH$31,0)),ISERROR(MATCH($E818,$AH$22:$AH$25,0)))))</f>
        <v>0</v>
      </c>
      <c r="X818" s="48" t="b">
        <f>IF(OR(COUNTBLANK($E818),COUNTBLANK($V818)),FALSE,IF(ISERROR(MATCH($V818,V$5:$V817,0)),FALSE,IF(ISERROR(MATCH(INDEX($E$6:$E$1015,MATCH($V818,$V$6:$V$1015,0)),$AH$22:$AH$25,0)),ISERROR(MATCH($E818,$AH$26:$AH$31,0)),ISERROR(MATCH($E818,$AH$22:$AH$25,0)))))</f>
        <v>0</v>
      </c>
      <c r="Y818" s="48" t="b">
        <f t="shared" si="45"/>
        <v>0</v>
      </c>
    </row>
    <row r="819" spans="2:25" ht="15.95" customHeight="1" x14ac:dyDescent="0.2">
      <c r="B819" s="257"/>
      <c r="C819" s="53"/>
      <c r="D819" s="86"/>
      <c r="E819" s="42" t="str">
        <f>IF(COUNTBLANK($V819),"",IF($U819&lt;&gt;"","Ingresar Categoria!",IFERROR(INDEX(Activos!$C$6:$C$1015,MATCH($V819,Activos!$U$6:$U$1015,0)),IFERROR(INDEX($E$5:$E818,MATCH($V819,$U$5:$U818,0)),""))))</f>
        <v/>
      </c>
      <c r="F819" s="52"/>
      <c r="G819" s="51"/>
      <c r="H819" s="44"/>
      <c r="I819" s="53"/>
      <c r="J819" s="46"/>
      <c r="K819" s="46"/>
      <c r="L819" s="54"/>
      <c r="M819" s="54"/>
      <c r="N819" s="306" t="str">
        <f>IF(COUNTBLANK($V819),"",IFERROR(INDEX(Activos!$E$6:$E$1015,MATCH($V819,Activos!$U$6:$U$1015,0)),IFERROR(INDEX($N$5:$N818,MATCH($V819,$U$5:$U818,0)),"")))</f>
        <v/>
      </c>
      <c r="O819" s="256"/>
      <c r="P819" s="250"/>
      <c r="Q819" s="55">
        <v>0</v>
      </c>
      <c r="R819" s="48" t="b">
        <f>IF(COUNTBLANK($V819),FALSE,OR(IFERROR(MATCH(INDEX(Activos!$C$6:$C$1015,MATCH($V819,Activos!$U$6:$U$1015,0)),$AH$22:$AH$25,0),FALSE),IFERROR(MATCH(INDEX($E$5:$E818,MATCH($V819,$V$5:$V818,0)),$AH$22:$AH$25,0),FALSE)))</f>
        <v>0</v>
      </c>
      <c r="S819" s="48" t="b">
        <f>OR(IFERROR(MATCH($V819,Activos!$U$6:$U$1015,0),FALSE),IFERROR(MATCH($V819,$V$5:$V818,0),FALSE))</f>
        <v>1</v>
      </c>
      <c r="T819" s="48" t="str">
        <f t="shared" si="43"/>
        <v/>
      </c>
      <c r="U819" s="48" t="str">
        <f>IF(AND(ISERROR(MATCH($V819,Activos!$U$6:$U$1015,0)),ISERROR(MATCH($V819,$U$5:$U818,0))),$V819,"")</f>
        <v/>
      </c>
      <c r="V819" s="48" t="str">
        <f t="shared" si="44"/>
        <v/>
      </c>
      <c r="W819" s="48" t="b">
        <f>IF(OR(COUNTBLANK($E819),COUNTBLANK($V819)),FALSE,IF(ISERROR(MATCH($V819,Activos!$U$6:$U$1015,0)),FALSE,IF(ISERROR(MATCH(INDEX(Activos!$C$6:$C$1015,MATCH($V819,Activos!$U$6:$U$1015,0)),$AH$22:$AH$25,0)),ISERROR(MATCH($E819,$AH$26:$AH$31,0)),ISERROR(MATCH($E819,$AH$22:$AH$25,0)))))</f>
        <v>0</v>
      </c>
      <c r="X819" s="48" t="b">
        <f>IF(OR(COUNTBLANK($E819),COUNTBLANK($V819)),FALSE,IF(ISERROR(MATCH($V819,V$5:$V818,0)),FALSE,IF(ISERROR(MATCH(INDEX($E$6:$E$1015,MATCH($V819,$V$6:$V$1015,0)),$AH$22:$AH$25,0)),ISERROR(MATCH($E819,$AH$26:$AH$31,0)),ISERROR(MATCH($E819,$AH$22:$AH$25,0)))))</f>
        <v>0</v>
      </c>
      <c r="Y819" s="48" t="b">
        <f t="shared" si="45"/>
        <v>0</v>
      </c>
    </row>
    <row r="820" spans="2:25" ht="15.95" customHeight="1" x14ac:dyDescent="0.2">
      <c r="B820" s="257"/>
      <c r="C820" s="53"/>
      <c r="D820" s="86"/>
      <c r="E820" s="42" t="str">
        <f>IF(COUNTBLANK($V820),"",IF($U820&lt;&gt;"","Ingresar Categoria!",IFERROR(INDEX(Activos!$C$6:$C$1015,MATCH($V820,Activos!$U$6:$U$1015,0)),IFERROR(INDEX($E$5:$E819,MATCH($V820,$U$5:$U819,0)),""))))</f>
        <v/>
      </c>
      <c r="F820" s="52"/>
      <c r="G820" s="51"/>
      <c r="H820" s="44"/>
      <c r="I820" s="53"/>
      <c r="J820" s="46"/>
      <c r="K820" s="46"/>
      <c r="L820" s="54"/>
      <c r="M820" s="54"/>
      <c r="N820" s="306" t="str">
        <f>IF(COUNTBLANK($V820),"",IFERROR(INDEX(Activos!$E$6:$E$1015,MATCH($V820,Activos!$U$6:$U$1015,0)),IFERROR(INDEX($N$5:$N819,MATCH($V820,$U$5:$U819,0)),"")))</f>
        <v/>
      </c>
      <c r="O820" s="256"/>
      <c r="P820" s="250"/>
      <c r="Q820" s="55">
        <v>0</v>
      </c>
      <c r="R820" s="48" t="b">
        <f>IF(COUNTBLANK($V820),FALSE,OR(IFERROR(MATCH(INDEX(Activos!$C$6:$C$1015,MATCH($V820,Activos!$U$6:$U$1015,0)),$AH$22:$AH$25,0),FALSE),IFERROR(MATCH(INDEX($E$5:$E819,MATCH($V820,$V$5:$V819,0)),$AH$22:$AH$25,0),FALSE)))</f>
        <v>0</v>
      </c>
      <c r="S820" s="48" t="b">
        <f>OR(IFERROR(MATCH($V820,Activos!$U$6:$U$1015,0),FALSE),IFERROR(MATCH($V820,$V$5:$V819,0),FALSE))</f>
        <v>1</v>
      </c>
      <c r="T820" s="48" t="str">
        <f t="shared" si="43"/>
        <v/>
      </c>
      <c r="U820" s="48" t="str">
        <f>IF(AND(ISERROR(MATCH($V820,Activos!$U$6:$U$1015,0)),ISERROR(MATCH($V820,$U$5:$U819,0))),$V820,"")</f>
        <v/>
      </c>
      <c r="V820" s="48" t="str">
        <f t="shared" si="44"/>
        <v/>
      </c>
      <c r="W820" s="48" t="b">
        <f>IF(OR(COUNTBLANK($E820),COUNTBLANK($V820)),FALSE,IF(ISERROR(MATCH($V820,Activos!$U$6:$U$1015,0)),FALSE,IF(ISERROR(MATCH(INDEX(Activos!$C$6:$C$1015,MATCH($V820,Activos!$U$6:$U$1015,0)),$AH$22:$AH$25,0)),ISERROR(MATCH($E820,$AH$26:$AH$31,0)),ISERROR(MATCH($E820,$AH$22:$AH$25,0)))))</f>
        <v>0</v>
      </c>
      <c r="X820" s="48" t="b">
        <f>IF(OR(COUNTBLANK($E820),COUNTBLANK($V820)),FALSE,IF(ISERROR(MATCH($V820,V$5:$V819,0)),FALSE,IF(ISERROR(MATCH(INDEX($E$6:$E$1015,MATCH($V820,$V$6:$V$1015,0)),$AH$22:$AH$25,0)),ISERROR(MATCH($E820,$AH$26:$AH$31,0)),ISERROR(MATCH($E820,$AH$22:$AH$25,0)))))</f>
        <v>0</v>
      </c>
      <c r="Y820" s="48" t="b">
        <f t="shared" si="45"/>
        <v>0</v>
      </c>
    </row>
    <row r="821" spans="2:25" ht="15.95" customHeight="1" x14ac:dyDescent="0.2">
      <c r="B821" s="257"/>
      <c r="C821" s="53"/>
      <c r="D821" s="86"/>
      <c r="E821" s="42" t="str">
        <f>IF(COUNTBLANK($V821),"",IF($U821&lt;&gt;"","Ingresar Categoria!",IFERROR(INDEX(Activos!$C$6:$C$1015,MATCH($V821,Activos!$U$6:$U$1015,0)),IFERROR(INDEX($E$5:$E820,MATCH($V821,$U$5:$U820,0)),""))))</f>
        <v/>
      </c>
      <c r="F821" s="52"/>
      <c r="G821" s="51"/>
      <c r="H821" s="44"/>
      <c r="I821" s="53"/>
      <c r="J821" s="46"/>
      <c r="K821" s="46"/>
      <c r="L821" s="54"/>
      <c r="M821" s="54"/>
      <c r="N821" s="306" t="str">
        <f>IF(COUNTBLANK($V821),"",IFERROR(INDEX(Activos!$E$6:$E$1015,MATCH($V821,Activos!$U$6:$U$1015,0)),IFERROR(INDEX($N$5:$N820,MATCH($V821,$U$5:$U820,0)),"")))</f>
        <v/>
      </c>
      <c r="O821" s="256"/>
      <c r="P821" s="250"/>
      <c r="Q821" s="55">
        <v>0</v>
      </c>
      <c r="R821" s="48" t="b">
        <f>IF(COUNTBLANK($V821),FALSE,OR(IFERROR(MATCH(INDEX(Activos!$C$6:$C$1015,MATCH($V821,Activos!$U$6:$U$1015,0)),$AH$22:$AH$25,0),FALSE),IFERROR(MATCH(INDEX($E$5:$E820,MATCH($V821,$V$5:$V820,0)),$AH$22:$AH$25,0),FALSE)))</f>
        <v>0</v>
      </c>
      <c r="S821" s="48" t="b">
        <f>OR(IFERROR(MATCH($V821,Activos!$U$6:$U$1015,0),FALSE),IFERROR(MATCH($V821,$V$5:$V820,0),FALSE))</f>
        <v>1</v>
      </c>
      <c r="T821" s="48" t="str">
        <f t="shared" si="43"/>
        <v/>
      </c>
      <c r="U821" s="48" t="str">
        <f>IF(AND(ISERROR(MATCH($V821,Activos!$U$6:$U$1015,0)),ISERROR(MATCH($V821,$U$5:$U820,0))),$V821,"")</f>
        <v/>
      </c>
      <c r="V821" s="48" t="str">
        <f t="shared" si="44"/>
        <v/>
      </c>
      <c r="W821" s="48" t="b">
        <f>IF(OR(COUNTBLANK($E821),COUNTBLANK($V821)),FALSE,IF(ISERROR(MATCH($V821,Activos!$U$6:$U$1015,0)),FALSE,IF(ISERROR(MATCH(INDEX(Activos!$C$6:$C$1015,MATCH($V821,Activos!$U$6:$U$1015,0)),$AH$22:$AH$25,0)),ISERROR(MATCH($E821,$AH$26:$AH$31,0)),ISERROR(MATCH($E821,$AH$22:$AH$25,0)))))</f>
        <v>0</v>
      </c>
      <c r="X821" s="48" t="b">
        <f>IF(OR(COUNTBLANK($E821),COUNTBLANK($V821)),FALSE,IF(ISERROR(MATCH($V821,V$5:$V820,0)),FALSE,IF(ISERROR(MATCH(INDEX($E$6:$E$1015,MATCH($V821,$V$6:$V$1015,0)),$AH$22:$AH$25,0)),ISERROR(MATCH($E821,$AH$26:$AH$31,0)),ISERROR(MATCH($E821,$AH$22:$AH$25,0)))))</f>
        <v>0</v>
      </c>
      <c r="Y821" s="48" t="b">
        <f t="shared" si="45"/>
        <v>0</v>
      </c>
    </row>
    <row r="822" spans="2:25" ht="15.95" customHeight="1" x14ac:dyDescent="0.2">
      <c r="B822" s="257"/>
      <c r="C822" s="53"/>
      <c r="D822" s="86"/>
      <c r="E822" s="42" t="str">
        <f>IF(COUNTBLANK($V822),"",IF($U822&lt;&gt;"","Ingresar Categoria!",IFERROR(INDEX(Activos!$C$6:$C$1015,MATCH($V822,Activos!$U$6:$U$1015,0)),IFERROR(INDEX($E$5:$E821,MATCH($V822,$U$5:$U821,0)),""))))</f>
        <v/>
      </c>
      <c r="F822" s="52"/>
      <c r="G822" s="51"/>
      <c r="H822" s="44"/>
      <c r="I822" s="53"/>
      <c r="J822" s="46"/>
      <c r="K822" s="46"/>
      <c r="L822" s="54"/>
      <c r="M822" s="54"/>
      <c r="N822" s="306" t="str">
        <f>IF(COUNTBLANK($V822),"",IFERROR(INDEX(Activos!$E$6:$E$1015,MATCH($V822,Activos!$U$6:$U$1015,0)),IFERROR(INDEX($N$5:$N821,MATCH($V822,$U$5:$U821,0)),"")))</f>
        <v/>
      </c>
      <c r="O822" s="256"/>
      <c r="P822" s="250"/>
      <c r="Q822" s="55">
        <v>0</v>
      </c>
      <c r="R822" s="48" t="b">
        <f>IF(COUNTBLANK($V822),FALSE,OR(IFERROR(MATCH(INDEX(Activos!$C$6:$C$1015,MATCH($V822,Activos!$U$6:$U$1015,0)),$AH$22:$AH$25,0),FALSE),IFERROR(MATCH(INDEX($E$5:$E821,MATCH($V822,$V$5:$V821,0)),$AH$22:$AH$25,0),FALSE)))</f>
        <v>0</v>
      </c>
      <c r="S822" s="48" t="b">
        <f>OR(IFERROR(MATCH($V822,Activos!$U$6:$U$1015,0),FALSE),IFERROR(MATCH($V822,$V$5:$V821,0),FALSE))</f>
        <v>1</v>
      </c>
      <c r="T822" s="48" t="str">
        <f t="shared" si="43"/>
        <v/>
      </c>
      <c r="U822" s="48" t="str">
        <f>IF(AND(ISERROR(MATCH($V822,Activos!$U$6:$U$1015,0)),ISERROR(MATCH($V822,$U$5:$U821,0))),$V822,"")</f>
        <v/>
      </c>
      <c r="V822" s="48" t="str">
        <f t="shared" si="44"/>
        <v/>
      </c>
      <c r="W822" s="48" t="b">
        <f>IF(OR(COUNTBLANK($E822),COUNTBLANK($V822)),FALSE,IF(ISERROR(MATCH($V822,Activos!$U$6:$U$1015,0)),FALSE,IF(ISERROR(MATCH(INDEX(Activos!$C$6:$C$1015,MATCH($V822,Activos!$U$6:$U$1015,0)),$AH$22:$AH$25,0)),ISERROR(MATCH($E822,$AH$26:$AH$31,0)),ISERROR(MATCH($E822,$AH$22:$AH$25,0)))))</f>
        <v>0</v>
      </c>
      <c r="X822" s="48" t="b">
        <f>IF(OR(COUNTBLANK($E822),COUNTBLANK($V822)),FALSE,IF(ISERROR(MATCH($V822,V$5:$V821,0)),FALSE,IF(ISERROR(MATCH(INDEX($E$6:$E$1015,MATCH($V822,$V$6:$V$1015,0)),$AH$22:$AH$25,0)),ISERROR(MATCH($E822,$AH$26:$AH$31,0)),ISERROR(MATCH($E822,$AH$22:$AH$25,0)))))</f>
        <v>0</v>
      </c>
      <c r="Y822" s="48" t="b">
        <f t="shared" si="45"/>
        <v>0</v>
      </c>
    </row>
    <row r="823" spans="2:25" ht="15.95" customHeight="1" x14ac:dyDescent="0.2">
      <c r="B823" s="257"/>
      <c r="C823" s="53"/>
      <c r="D823" s="86"/>
      <c r="E823" s="42" t="str">
        <f>IF(COUNTBLANK($V823),"",IF($U823&lt;&gt;"","Ingresar Categoria!",IFERROR(INDEX(Activos!$C$6:$C$1015,MATCH($V823,Activos!$U$6:$U$1015,0)),IFERROR(INDEX($E$5:$E822,MATCH($V823,$U$5:$U822,0)),""))))</f>
        <v/>
      </c>
      <c r="F823" s="52"/>
      <c r="G823" s="51"/>
      <c r="H823" s="44"/>
      <c r="I823" s="53"/>
      <c r="J823" s="46"/>
      <c r="K823" s="46"/>
      <c r="L823" s="54"/>
      <c r="M823" s="54"/>
      <c r="N823" s="306" t="str">
        <f>IF(COUNTBLANK($V823),"",IFERROR(INDEX(Activos!$E$6:$E$1015,MATCH($V823,Activos!$U$6:$U$1015,0)),IFERROR(INDEX($N$5:$N822,MATCH($V823,$U$5:$U822,0)),"")))</f>
        <v/>
      </c>
      <c r="O823" s="256"/>
      <c r="P823" s="250"/>
      <c r="Q823" s="55">
        <v>0</v>
      </c>
      <c r="R823" s="48" t="b">
        <f>IF(COUNTBLANK($V823),FALSE,OR(IFERROR(MATCH(INDEX(Activos!$C$6:$C$1015,MATCH($V823,Activos!$U$6:$U$1015,0)),$AH$22:$AH$25,0),FALSE),IFERROR(MATCH(INDEX($E$5:$E822,MATCH($V823,$V$5:$V822,0)),$AH$22:$AH$25,0),FALSE)))</f>
        <v>0</v>
      </c>
      <c r="S823" s="48" t="b">
        <f>OR(IFERROR(MATCH($V823,Activos!$U$6:$U$1015,0),FALSE),IFERROR(MATCH($V823,$V$5:$V822,0),FALSE))</f>
        <v>1</v>
      </c>
      <c r="T823" s="48" t="str">
        <f t="shared" si="43"/>
        <v/>
      </c>
      <c r="U823" s="48" t="str">
        <f>IF(AND(ISERROR(MATCH($V823,Activos!$U$6:$U$1015,0)),ISERROR(MATCH($V823,$U$5:$U822,0))),$V823,"")</f>
        <v/>
      </c>
      <c r="V823" s="48" t="str">
        <f t="shared" si="44"/>
        <v/>
      </c>
      <c r="W823" s="48" t="b">
        <f>IF(OR(COUNTBLANK($E823),COUNTBLANK($V823)),FALSE,IF(ISERROR(MATCH($V823,Activos!$U$6:$U$1015,0)),FALSE,IF(ISERROR(MATCH(INDEX(Activos!$C$6:$C$1015,MATCH($V823,Activos!$U$6:$U$1015,0)),$AH$22:$AH$25,0)),ISERROR(MATCH($E823,$AH$26:$AH$31,0)),ISERROR(MATCH($E823,$AH$22:$AH$25,0)))))</f>
        <v>0</v>
      </c>
      <c r="X823" s="48" t="b">
        <f>IF(OR(COUNTBLANK($E823),COUNTBLANK($V823)),FALSE,IF(ISERROR(MATCH($V823,V$5:$V822,0)),FALSE,IF(ISERROR(MATCH(INDEX($E$6:$E$1015,MATCH($V823,$V$6:$V$1015,0)),$AH$22:$AH$25,0)),ISERROR(MATCH($E823,$AH$26:$AH$31,0)),ISERROR(MATCH($E823,$AH$22:$AH$25,0)))))</f>
        <v>0</v>
      </c>
      <c r="Y823" s="48" t="b">
        <f t="shared" si="45"/>
        <v>0</v>
      </c>
    </row>
    <row r="824" spans="2:25" ht="15.95" customHeight="1" x14ac:dyDescent="0.2">
      <c r="B824" s="257"/>
      <c r="C824" s="53"/>
      <c r="D824" s="86"/>
      <c r="E824" s="42" t="str">
        <f>IF(COUNTBLANK($V824),"",IF($U824&lt;&gt;"","Ingresar Categoria!",IFERROR(INDEX(Activos!$C$6:$C$1015,MATCH($V824,Activos!$U$6:$U$1015,0)),IFERROR(INDEX($E$5:$E823,MATCH($V824,$U$5:$U823,0)),""))))</f>
        <v/>
      </c>
      <c r="F824" s="52"/>
      <c r="G824" s="51"/>
      <c r="H824" s="44"/>
      <c r="I824" s="53"/>
      <c r="J824" s="46"/>
      <c r="K824" s="46"/>
      <c r="L824" s="54"/>
      <c r="M824" s="54"/>
      <c r="N824" s="306" t="str">
        <f>IF(COUNTBLANK($V824),"",IFERROR(INDEX(Activos!$E$6:$E$1015,MATCH($V824,Activos!$U$6:$U$1015,0)),IFERROR(INDEX($N$5:$N823,MATCH($V824,$U$5:$U823,0)),"")))</f>
        <v/>
      </c>
      <c r="O824" s="256"/>
      <c r="P824" s="250"/>
      <c r="Q824" s="55">
        <v>0</v>
      </c>
      <c r="R824" s="48" t="b">
        <f>IF(COUNTBLANK($V824),FALSE,OR(IFERROR(MATCH(INDEX(Activos!$C$6:$C$1015,MATCH($V824,Activos!$U$6:$U$1015,0)),$AH$22:$AH$25,0),FALSE),IFERROR(MATCH(INDEX($E$5:$E823,MATCH($V824,$V$5:$V823,0)),$AH$22:$AH$25,0),FALSE)))</f>
        <v>0</v>
      </c>
      <c r="S824" s="48" t="b">
        <f>OR(IFERROR(MATCH($V824,Activos!$U$6:$U$1015,0),FALSE),IFERROR(MATCH($V824,$V$5:$V823,0),FALSE))</f>
        <v>1</v>
      </c>
      <c r="T824" s="48" t="str">
        <f t="shared" si="43"/>
        <v/>
      </c>
      <c r="U824" s="48" t="str">
        <f>IF(AND(ISERROR(MATCH($V824,Activos!$U$6:$U$1015,0)),ISERROR(MATCH($V824,$U$5:$U823,0))),$V824,"")</f>
        <v/>
      </c>
      <c r="V824" s="48" t="str">
        <f t="shared" si="44"/>
        <v/>
      </c>
      <c r="W824" s="48" t="b">
        <f>IF(OR(COUNTBLANK($E824),COUNTBLANK($V824)),FALSE,IF(ISERROR(MATCH($V824,Activos!$U$6:$U$1015,0)),FALSE,IF(ISERROR(MATCH(INDEX(Activos!$C$6:$C$1015,MATCH($V824,Activos!$U$6:$U$1015,0)),$AH$22:$AH$25,0)),ISERROR(MATCH($E824,$AH$26:$AH$31,0)),ISERROR(MATCH($E824,$AH$22:$AH$25,0)))))</f>
        <v>0</v>
      </c>
      <c r="X824" s="48" t="b">
        <f>IF(OR(COUNTBLANK($E824),COUNTBLANK($V824)),FALSE,IF(ISERROR(MATCH($V824,V$5:$V823,0)),FALSE,IF(ISERROR(MATCH(INDEX($E$6:$E$1015,MATCH($V824,$V$6:$V$1015,0)),$AH$22:$AH$25,0)),ISERROR(MATCH($E824,$AH$26:$AH$31,0)),ISERROR(MATCH($E824,$AH$22:$AH$25,0)))))</f>
        <v>0</v>
      </c>
      <c r="Y824" s="48" t="b">
        <f t="shared" si="45"/>
        <v>0</v>
      </c>
    </row>
    <row r="825" spans="2:25" ht="15.95" customHeight="1" x14ac:dyDescent="0.2">
      <c r="B825" s="257"/>
      <c r="C825" s="53"/>
      <c r="D825" s="86"/>
      <c r="E825" s="42" t="str">
        <f>IF(COUNTBLANK($V825),"",IF($U825&lt;&gt;"","Ingresar Categoria!",IFERROR(INDEX(Activos!$C$6:$C$1015,MATCH($V825,Activos!$U$6:$U$1015,0)),IFERROR(INDEX($E$5:$E824,MATCH($V825,$U$5:$U824,0)),""))))</f>
        <v/>
      </c>
      <c r="F825" s="52"/>
      <c r="G825" s="51"/>
      <c r="H825" s="44"/>
      <c r="I825" s="53"/>
      <c r="J825" s="46"/>
      <c r="K825" s="46"/>
      <c r="L825" s="54"/>
      <c r="M825" s="54"/>
      <c r="N825" s="306" t="str">
        <f>IF(COUNTBLANK($V825),"",IFERROR(INDEX(Activos!$E$6:$E$1015,MATCH($V825,Activos!$U$6:$U$1015,0)),IFERROR(INDEX($N$5:$N824,MATCH($V825,$U$5:$U824,0)),"")))</f>
        <v/>
      </c>
      <c r="O825" s="256"/>
      <c r="P825" s="250"/>
      <c r="Q825" s="55">
        <v>0</v>
      </c>
      <c r="R825" s="48" t="b">
        <f>IF(COUNTBLANK($V825),FALSE,OR(IFERROR(MATCH(INDEX(Activos!$C$6:$C$1015,MATCH($V825,Activos!$U$6:$U$1015,0)),$AH$22:$AH$25,0),FALSE),IFERROR(MATCH(INDEX($E$5:$E824,MATCH($V825,$V$5:$V824,0)),$AH$22:$AH$25,0),FALSE)))</f>
        <v>0</v>
      </c>
      <c r="S825" s="48" t="b">
        <f>OR(IFERROR(MATCH($V825,Activos!$U$6:$U$1015,0),FALSE),IFERROR(MATCH($V825,$V$5:$V824,0),FALSE))</f>
        <v>1</v>
      </c>
      <c r="T825" s="48" t="str">
        <f t="shared" si="43"/>
        <v/>
      </c>
      <c r="U825" s="48" t="str">
        <f>IF(AND(ISERROR(MATCH($V825,Activos!$U$6:$U$1015,0)),ISERROR(MATCH($V825,$U$5:$U824,0))),$V825,"")</f>
        <v/>
      </c>
      <c r="V825" s="48" t="str">
        <f t="shared" si="44"/>
        <v/>
      </c>
      <c r="W825" s="48" t="b">
        <f>IF(OR(COUNTBLANK($E825),COUNTBLANK($V825)),FALSE,IF(ISERROR(MATCH($V825,Activos!$U$6:$U$1015,0)),FALSE,IF(ISERROR(MATCH(INDEX(Activos!$C$6:$C$1015,MATCH($V825,Activos!$U$6:$U$1015,0)),$AH$22:$AH$25,0)),ISERROR(MATCH($E825,$AH$26:$AH$31,0)),ISERROR(MATCH($E825,$AH$22:$AH$25,0)))))</f>
        <v>0</v>
      </c>
      <c r="X825" s="48" t="b">
        <f>IF(OR(COUNTBLANK($E825),COUNTBLANK($V825)),FALSE,IF(ISERROR(MATCH($V825,V$5:$V824,0)),FALSE,IF(ISERROR(MATCH(INDEX($E$6:$E$1015,MATCH($V825,$V$6:$V$1015,0)),$AH$22:$AH$25,0)),ISERROR(MATCH($E825,$AH$26:$AH$31,0)),ISERROR(MATCH($E825,$AH$22:$AH$25,0)))))</f>
        <v>0</v>
      </c>
      <c r="Y825" s="48" t="b">
        <f t="shared" si="45"/>
        <v>0</v>
      </c>
    </row>
    <row r="826" spans="2:25" ht="15.95" customHeight="1" x14ac:dyDescent="0.2">
      <c r="B826" s="257"/>
      <c r="C826" s="53"/>
      <c r="D826" s="86"/>
      <c r="E826" s="42" t="str">
        <f>IF(COUNTBLANK($V826),"",IF($U826&lt;&gt;"","Ingresar Categoria!",IFERROR(INDEX(Activos!$C$6:$C$1015,MATCH($V826,Activos!$U$6:$U$1015,0)),IFERROR(INDEX($E$5:$E825,MATCH($V826,$U$5:$U825,0)),""))))</f>
        <v/>
      </c>
      <c r="F826" s="52"/>
      <c r="G826" s="51"/>
      <c r="H826" s="44"/>
      <c r="I826" s="53"/>
      <c r="J826" s="46"/>
      <c r="K826" s="46"/>
      <c r="L826" s="54"/>
      <c r="M826" s="54"/>
      <c r="N826" s="306" t="str">
        <f>IF(COUNTBLANK($V826),"",IFERROR(INDEX(Activos!$E$6:$E$1015,MATCH($V826,Activos!$U$6:$U$1015,0)),IFERROR(INDEX($N$5:$N825,MATCH($V826,$U$5:$U825,0)),"")))</f>
        <v/>
      </c>
      <c r="O826" s="256"/>
      <c r="P826" s="250"/>
      <c r="Q826" s="55">
        <v>0</v>
      </c>
      <c r="R826" s="48" t="b">
        <f>IF(COUNTBLANK($V826),FALSE,OR(IFERROR(MATCH(INDEX(Activos!$C$6:$C$1015,MATCH($V826,Activos!$U$6:$U$1015,0)),$AH$22:$AH$25,0),FALSE),IFERROR(MATCH(INDEX($E$5:$E825,MATCH($V826,$V$5:$V825,0)),$AH$22:$AH$25,0),FALSE)))</f>
        <v>0</v>
      </c>
      <c r="S826" s="48" t="b">
        <f>OR(IFERROR(MATCH($V826,Activos!$U$6:$U$1015,0),FALSE),IFERROR(MATCH($V826,$V$5:$V825,0),FALSE))</f>
        <v>1</v>
      </c>
      <c r="T826" s="48" t="str">
        <f t="shared" si="43"/>
        <v/>
      </c>
      <c r="U826" s="48" t="str">
        <f>IF(AND(ISERROR(MATCH($V826,Activos!$U$6:$U$1015,0)),ISERROR(MATCH($V826,$U$5:$U825,0))),$V826,"")</f>
        <v/>
      </c>
      <c r="V826" s="48" t="str">
        <f t="shared" si="44"/>
        <v/>
      </c>
      <c r="W826" s="48" t="b">
        <f>IF(OR(COUNTBLANK($E826),COUNTBLANK($V826)),FALSE,IF(ISERROR(MATCH($V826,Activos!$U$6:$U$1015,0)),FALSE,IF(ISERROR(MATCH(INDEX(Activos!$C$6:$C$1015,MATCH($V826,Activos!$U$6:$U$1015,0)),$AH$22:$AH$25,0)),ISERROR(MATCH($E826,$AH$26:$AH$31,0)),ISERROR(MATCH($E826,$AH$22:$AH$25,0)))))</f>
        <v>0</v>
      </c>
      <c r="X826" s="48" t="b">
        <f>IF(OR(COUNTBLANK($E826),COUNTBLANK($V826)),FALSE,IF(ISERROR(MATCH($V826,V$5:$V825,0)),FALSE,IF(ISERROR(MATCH(INDEX($E$6:$E$1015,MATCH($V826,$V$6:$V$1015,0)),$AH$22:$AH$25,0)),ISERROR(MATCH($E826,$AH$26:$AH$31,0)),ISERROR(MATCH($E826,$AH$22:$AH$25,0)))))</f>
        <v>0</v>
      </c>
      <c r="Y826" s="48" t="b">
        <f t="shared" si="45"/>
        <v>0</v>
      </c>
    </row>
    <row r="827" spans="2:25" ht="15.95" customHeight="1" x14ac:dyDescent="0.2">
      <c r="B827" s="257"/>
      <c r="C827" s="53"/>
      <c r="D827" s="86"/>
      <c r="E827" s="42" t="str">
        <f>IF(COUNTBLANK($V827),"",IF($U827&lt;&gt;"","Ingresar Categoria!",IFERROR(INDEX(Activos!$C$6:$C$1015,MATCH($V827,Activos!$U$6:$U$1015,0)),IFERROR(INDEX($E$5:$E826,MATCH($V827,$U$5:$U826,0)),""))))</f>
        <v/>
      </c>
      <c r="F827" s="52"/>
      <c r="G827" s="51"/>
      <c r="H827" s="44"/>
      <c r="I827" s="53"/>
      <c r="J827" s="46"/>
      <c r="K827" s="46"/>
      <c r="L827" s="54"/>
      <c r="M827" s="54"/>
      <c r="N827" s="306" t="str">
        <f>IF(COUNTBLANK($V827),"",IFERROR(INDEX(Activos!$E$6:$E$1015,MATCH($V827,Activos!$U$6:$U$1015,0)),IFERROR(INDEX($N$5:$N826,MATCH($V827,$U$5:$U826,0)),"")))</f>
        <v/>
      </c>
      <c r="O827" s="256"/>
      <c r="P827" s="250"/>
      <c r="Q827" s="55">
        <v>0</v>
      </c>
      <c r="R827" s="48" t="b">
        <f>IF(COUNTBLANK($V827),FALSE,OR(IFERROR(MATCH(INDEX(Activos!$C$6:$C$1015,MATCH($V827,Activos!$U$6:$U$1015,0)),$AH$22:$AH$25,0),FALSE),IFERROR(MATCH(INDEX($E$5:$E826,MATCH($V827,$V$5:$V826,0)),$AH$22:$AH$25,0),FALSE)))</f>
        <v>0</v>
      </c>
      <c r="S827" s="48" t="b">
        <f>OR(IFERROR(MATCH($V827,Activos!$U$6:$U$1015,0),FALSE),IFERROR(MATCH($V827,$V$5:$V826,0),FALSE))</f>
        <v>1</v>
      </c>
      <c r="T827" s="48" t="str">
        <f t="shared" si="43"/>
        <v/>
      </c>
      <c r="U827" s="48" t="str">
        <f>IF(AND(ISERROR(MATCH($V827,Activos!$U$6:$U$1015,0)),ISERROR(MATCH($V827,$U$5:$U826,0))),$V827,"")</f>
        <v/>
      </c>
      <c r="V827" s="48" t="str">
        <f t="shared" si="44"/>
        <v/>
      </c>
      <c r="W827" s="48" t="b">
        <f>IF(OR(COUNTBLANK($E827),COUNTBLANK($V827)),FALSE,IF(ISERROR(MATCH($V827,Activos!$U$6:$U$1015,0)),FALSE,IF(ISERROR(MATCH(INDEX(Activos!$C$6:$C$1015,MATCH($V827,Activos!$U$6:$U$1015,0)),$AH$22:$AH$25,0)),ISERROR(MATCH($E827,$AH$26:$AH$31,0)),ISERROR(MATCH($E827,$AH$22:$AH$25,0)))))</f>
        <v>0</v>
      </c>
      <c r="X827" s="48" t="b">
        <f>IF(OR(COUNTBLANK($E827),COUNTBLANK($V827)),FALSE,IF(ISERROR(MATCH($V827,V$5:$V826,0)),FALSE,IF(ISERROR(MATCH(INDEX($E$6:$E$1015,MATCH($V827,$V$6:$V$1015,0)),$AH$22:$AH$25,0)),ISERROR(MATCH($E827,$AH$26:$AH$31,0)),ISERROR(MATCH($E827,$AH$22:$AH$25,0)))))</f>
        <v>0</v>
      </c>
      <c r="Y827" s="48" t="b">
        <f t="shared" si="45"/>
        <v>0</v>
      </c>
    </row>
    <row r="828" spans="2:25" ht="15.95" customHeight="1" x14ac:dyDescent="0.2">
      <c r="B828" s="257"/>
      <c r="C828" s="53"/>
      <c r="D828" s="86"/>
      <c r="E828" s="42" t="str">
        <f>IF(COUNTBLANK($V828),"",IF($U828&lt;&gt;"","Ingresar Categoria!",IFERROR(INDEX(Activos!$C$6:$C$1015,MATCH($V828,Activos!$U$6:$U$1015,0)),IFERROR(INDEX($E$5:$E827,MATCH($V828,$U$5:$U827,0)),""))))</f>
        <v/>
      </c>
      <c r="F828" s="52"/>
      <c r="G828" s="51"/>
      <c r="H828" s="44"/>
      <c r="I828" s="53"/>
      <c r="J828" s="46"/>
      <c r="K828" s="46"/>
      <c r="L828" s="54"/>
      <c r="M828" s="54"/>
      <c r="N828" s="306" t="str">
        <f>IF(COUNTBLANK($V828),"",IFERROR(INDEX(Activos!$E$6:$E$1015,MATCH($V828,Activos!$U$6:$U$1015,0)),IFERROR(INDEX($N$5:$N827,MATCH($V828,$U$5:$U827,0)),"")))</f>
        <v/>
      </c>
      <c r="O828" s="256"/>
      <c r="P828" s="250"/>
      <c r="Q828" s="55">
        <v>0</v>
      </c>
      <c r="R828" s="48" t="b">
        <f>IF(COUNTBLANK($V828),FALSE,OR(IFERROR(MATCH(INDEX(Activos!$C$6:$C$1015,MATCH($V828,Activos!$U$6:$U$1015,0)),$AH$22:$AH$25,0),FALSE),IFERROR(MATCH(INDEX($E$5:$E827,MATCH($V828,$V$5:$V827,0)),$AH$22:$AH$25,0),FALSE)))</f>
        <v>0</v>
      </c>
      <c r="S828" s="48" t="b">
        <f>OR(IFERROR(MATCH($V828,Activos!$U$6:$U$1015,0),FALSE),IFERROR(MATCH($V828,$V$5:$V827,0),FALSE))</f>
        <v>1</v>
      </c>
      <c r="T828" s="48" t="str">
        <f t="shared" si="43"/>
        <v/>
      </c>
      <c r="U828" s="48" t="str">
        <f>IF(AND(ISERROR(MATCH($V828,Activos!$U$6:$U$1015,0)),ISERROR(MATCH($V828,$U$5:$U827,0))),$V828,"")</f>
        <v/>
      </c>
      <c r="V828" s="48" t="str">
        <f t="shared" si="44"/>
        <v/>
      </c>
      <c r="W828" s="48" t="b">
        <f>IF(OR(COUNTBLANK($E828),COUNTBLANK($V828)),FALSE,IF(ISERROR(MATCH($V828,Activos!$U$6:$U$1015,0)),FALSE,IF(ISERROR(MATCH(INDEX(Activos!$C$6:$C$1015,MATCH($V828,Activos!$U$6:$U$1015,0)),$AH$22:$AH$25,0)),ISERROR(MATCH($E828,$AH$26:$AH$31,0)),ISERROR(MATCH($E828,$AH$22:$AH$25,0)))))</f>
        <v>0</v>
      </c>
      <c r="X828" s="48" t="b">
        <f>IF(OR(COUNTBLANK($E828),COUNTBLANK($V828)),FALSE,IF(ISERROR(MATCH($V828,V$5:$V827,0)),FALSE,IF(ISERROR(MATCH(INDEX($E$6:$E$1015,MATCH($V828,$V$6:$V$1015,0)),$AH$22:$AH$25,0)),ISERROR(MATCH($E828,$AH$26:$AH$31,0)),ISERROR(MATCH($E828,$AH$22:$AH$25,0)))))</f>
        <v>0</v>
      </c>
      <c r="Y828" s="48" t="b">
        <f t="shared" si="45"/>
        <v>0</v>
      </c>
    </row>
    <row r="829" spans="2:25" ht="15.95" customHeight="1" x14ac:dyDescent="0.2">
      <c r="B829" s="257"/>
      <c r="C829" s="53"/>
      <c r="D829" s="86"/>
      <c r="E829" s="42" t="str">
        <f>IF(COUNTBLANK($V829),"",IF($U829&lt;&gt;"","Ingresar Categoria!",IFERROR(INDEX(Activos!$C$6:$C$1015,MATCH($V829,Activos!$U$6:$U$1015,0)),IFERROR(INDEX($E$5:$E828,MATCH($V829,$U$5:$U828,0)),""))))</f>
        <v/>
      </c>
      <c r="F829" s="52"/>
      <c r="G829" s="51"/>
      <c r="H829" s="44"/>
      <c r="I829" s="53"/>
      <c r="J829" s="46"/>
      <c r="K829" s="46"/>
      <c r="L829" s="54"/>
      <c r="M829" s="54"/>
      <c r="N829" s="306" t="str">
        <f>IF(COUNTBLANK($V829),"",IFERROR(INDEX(Activos!$E$6:$E$1015,MATCH($V829,Activos!$U$6:$U$1015,0)),IFERROR(INDEX($N$5:$N828,MATCH($V829,$U$5:$U828,0)),"")))</f>
        <v/>
      </c>
      <c r="O829" s="256"/>
      <c r="P829" s="250"/>
      <c r="Q829" s="55">
        <v>0</v>
      </c>
      <c r="R829" s="48" t="b">
        <f>IF(COUNTBLANK($V829),FALSE,OR(IFERROR(MATCH(INDEX(Activos!$C$6:$C$1015,MATCH($V829,Activos!$U$6:$U$1015,0)),$AH$22:$AH$25,0),FALSE),IFERROR(MATCH(INDEX($E$5:$E828,MATCH($V829,$V$5:$V828,0)),$AH$22:$AH$25,0),FALSE)))</f>
        <v>0</v>
      </c>
      <c r="S829" s="48" t="b">
        <f>OR(IFERROR(MATCH($V829,Activos!$U$6:$U$1015,0),FALSE),IFERROR(MATCH($V829,$V$5:$V828,0),FALSE))</f>
        <v>1</v>
      </c>
      <c r="T829" s="48" t="str">
        <f t="shared" si="43"/>
        <v/>
      </c>
      <c r="U829" s="48" t="str">
        <f>IF(AND(ISERROR(MATCH($V829,Activos!$U$6:$U$1015,0)),ISERROR(MATCH($V829,$U$5:$U828,0))),$V829,"")</f>
        <v/>
      </c>
      <c r="V829" s="48" t="str">
        <f t="shared" si="44"/>
        <v/>
      </c>
      <c r="W829" s="48" t="b">
        <f>IF(OR(COUNTBLANK($E829),COUNTBLANK($V829)),FALSE,IF(ISERROR(MATCH($V829,Activos!$U$6:$U$1015,0)),FALSE,IF(ISERROR(MATCH(INDEX(Activos!$C$6:$C$1015,MATCH($V829,Activos!$U$6:$U$1015,0)),$AH$22:$AH$25,0)),ISERROR(MATCH($E829,$AH$26:$AH$31,0)),ISERROR(MATCH($E829,$AH$22:$AH$25,0)))))</f>
        <v>0</v>
      </c>
      <c r="X829" s="48" t="b">
        <f>IF(OR(COUNTBLANK($E829),COUNTBLANK($V829)),FALSE,IF(ISERROR(MATCH($V829,V$5:$V828,0)),FALSE,IF(ISERROR(MATCH(INDEX($E$6:$E$1015,MATCH($V829,$V$6:$V$1015,0)),$AH$22:$AH$25,0)),ISERROR(MATCH($E829,$AH$26:$AH$31,0)),ISERROR(MATCH($E829,$AH$22:$AH$25,0)))))</f>
        <v>0</v>
      </c>
      <c r="Y829" s="48" t="b">
        <f t="shared" si="45"/>
        <v>0</v>
      </c>
    </row>
    <row r="830" spans="2:25" ht="15.95" customHeight="1" x14ac:dyDescent="0.2">
      <c r="B830" s="257"/>
      <c r="C830" s="53"/>
      <c r="D830" s="86"/>
      <c r="E830" s="42" t="str">
        <f>IF(COUNTBLANK($V830),"",IF($U830&lt;&gt;"","Ingresar Categoria!",IFERROR(INDEX(Activos!$C$6:$C$1015,MATCH($V830,Activos!$U$6:$U$1015,0)),IFERROR(INDEX($E$5:$E829,MATCH($V830,$U$5:$U829,0)),""))))</f>
        <v/>
      </c>
      <c r="F830" s="52"/>
      <c r="G830" s="51"/>
      <c r="H830" s="44"/>
      <c r="I830" s="53"/>
      <c r="J830" s="46"/>
      <c r="K830" s="46"/>
      <c r="L830" s="54"/>
      <c r="M830" s="54"/>
      <c r="N830" s="306" t="str">
        <f>IF(COUNTBLANK($V830),"",IFERROR(INDEX(Activos!$E$6:$E$1015,MATCH($V830,Activos!$U$6:$U$1015,0)),IFERROR(INDEX($N$5:$N829,MATCH($V830,$U$5:$U829,0)),"")))</f>
        <v/>
      </c>
      <c r="O830" s="256"/>
      <c r="P830" s="250"/>
      <c r="Q830" s="55">
        <v>0</v>
      </c>
      <c r="R830" s="48" t="b">
        <f>IF(COUNTBLANK($V830),FALSE,OR(IFERROR(MATCH(INDEX(Activos!$C$6:$C$1015,MATCH($V830,Activos!$U$6:$U$1015,0)),$AH$22:$AH$25,0),FALSE),IFERROR(MATCH(INDEX($E$5:$E829,MATCH($V830,$V$5:$V829,0)),$AH$22:$AH$25,0),FALSE)))</f>
        <v>0</v>
      </c>
      <c r="S830" s="48" t="b">
        <f>OR(IFERROR(MATCH($V830,Activos!$U$6:$U$1015,0),FALSE),IFERROR(MATCH($V830,$V$5:$V829,0),FALSE))</f>
        <v>1</v>
      </c>
      <c r="T830" s="48" t="str">
        <f t="shared" si="43"/>
        <v/>
      </c>
      <c r="U830" s="48" t="str">
        <f>IF(AND(ISERROR(MATCH($V830,Activos!$U$6:$U$1015,0)),ISERROR(MATCH($V830,$U$5:$U829,0))),$V830,"")</f>
        <v/>
      </c>
      <c r="V830" s="48" t="str">
        <f t="shared" si="44"/>
        <v/>
      </c>
      <c r="W830" s="48" t="b">
        <f>IF(OR(COUNTBLANK($E830),COUNTBLANK($V830)),FALSE,IF(ISERROR(MATCH($V830,Activos!$U$6:$U$1015,0)),FALSE,IF(ISERROR(MATCH(INDEX(Activos!$C$6:$C$1015,MATCH($V830,Activos!$U$6:$U$1015,0)),$AH$22:$AH$25,0)),ISERROR(MATCH($E830,$AH$26:$AH$31,0)),ISERROR(MATCH($E830,$AH$22:$AH$25,0)))))</f>
        <v>0</v>
      </c>
      <c r="X830" s="48" t="b">
        <f>IF(OR(COUNTBLANK($E830),COUNTBLANK($V830)),FALSE,IF(ISERROR(MATCH($V830,V$5:$V829,0)),FALSE,IF(ISERROR(MATCH(INDEX($E$6:$E$1015,MATCH($V830,$V$6:$V$1015,0)),$AH$22:$AH$25,0)),ISERROR(MATCH($E830,$AH$26:$AH$31,0)),ISERROR(MATCH($E830,$AH$22:$AH$25,0)))))</f>
        <v>0</v>
      </c>
      <c r="Y830" s="48" t="b">
        <f t="shared" si="45"/>
        <v>0</v>
      </c>
    </row>
    <row r="831" spans="2:25" ht="15.95" customHeight="1" x14ac:dyDescent="0.2">
      <c r="B831" s="257"/>
      <c r="C831" s="53"/>
      <c r="D831" s="86"/>
      <c r="E831" s="42" t="str">
        <f>IF(COUNTBLANK($V831),"",IF($U831&lt;&gt;"","Ingresar Categoria!",IFERROR(INDEX(Activos!$C$6:$C$1015,MATCH($V831,Activos!$U$6:$U$1015,0)),IFERROR(INDEX($E$5:$E830,MATCH($V831,$U$5:$U830,0)),""))))</f>
        <v/>
      </c>
      <c r="F831" s="52"/>
      <c r="G831" s="51"/>
      <c r="H831" s="44"/>
      <c r="I831" s="53"/>
      <c r="J831" s="46"/>
      <c r="K831" s="46"/>
      <c r="L831" s="54"/>
      <c r="M831" s="54"/>
      <c r="N831" s="306" t="str">
        <f>IF(COUNTBLANK($V831),"",IFERROR(INDEX(Activos!$E$6:$E$1015,MATCH($V831,Activos!$U$6:$U$1015,0)),IFERROR(INDEX($N$5:$N830,MATCH($V831,$U$5:$U830,0)),"")))</f>
        <v/>
      </c>
      <c r="O831" s="256"/>
      <c r="P831" s="250"/>
      <c r="Q831" s="55">
        <v>0</v>
      </c>
      <c r="R831" s="48" t="b">
        <f>IF(COUNTBLANK($V831),FALSE,OR(IFERROR(MATCH(INDEX(Activos!$C$6:$C$1015,MATCH($V831,Activos!$U$6:$U$1015,0)),$AH$22:$AH$25,0),FALSE),IFERROR(MATCH(INDEX($E$5:$E830,MATCH($V831,$V$5:$V830,0)),$AH$22:$AH$25,0),FALSE)))</f>
        <v>0</v>
      </c>
      <c r="S831" s="48" t="b">
        <f>OR(IFERROR(MATCH($V831,Activos!$U$6:$U$1015,0),FALSE),IFERROR(MATCH($V831,$V$5:$V830,0),FALSE))</f>
        <v>1</v>
      </c>
      <c r="T831" s="48" t="str">
        <f t="shared" si="43"/>
        <v/>
      </c>
      <c r="U831" s="48" t="str">
        <f>IF(AND(ISERROR(MATCH($V831,Activos!$U$6:$U$1015,0)),ISERROR(MATCH($V831,$U$5:$U830,0))),$V831,"")</f>
        <v/>
      </c>
      <c r="V831" s="48" t="str">
        <f t="shared" si="44"/>
        <v/>
      </c>
      <c r="W831" s="48" t="b">
        <f>IF(OR(COUNTBLANK($E831),COUNTBLANK($V831)),FALSE,IF(ISERROR(MATCH($V831,Activos!$U$6:$U$1015,0)),FALSE,IF(ISERROR(MATCH(INDEX(Activos!$C$6:$C$1015,MATCH($V831,Activos!$U$6:$U$1015,0)),$AH$22:$AH$25,0)),ISERROR(MATCH($E831,$AH$26:$AH$31,0)),ISERROR(MATCH($E831,$AH$22:$AH$25,0)))))</f>
        <v>0</v>
      </c>
      <c r="X831" s="48" t="b">
        <f>IF(OR(COUNTBLANK($E831),COUNTBLANK($V831)),FALSE,IF(ISERROR(MATCH($V831,V$5:$V830,0)),FALSE,IF(ISERROR(MATCH(INDEX($E$6:$E$1015,MATCH($V831,$V$6:$V$1015,0)),$AH$22:$AH$25,0)),ISERROR(MATCH($E831,$AH$26:$AH$31,0)),ISERROR(MATCH($E831,$AH$22:$AH$25,0)))))</f>
        <v>0</v>
      </c>
      <c r="Y831" s="48" t="b">
        <f t="shared" si="45"/>
        <v>0</v>
      </c>
    </row>
    <row r="832" spans="2:25" ht="15.95" customHeight="1" x14ac:dyDescent="0.2">
      <c r="B832" s="257"/>
      <c r="C832" s="53"/>
      <c r="D832" s="86"/>
      <c r="E832" s="42" t="str">
        <f>IF(COUNTBLANK($V832),"",IF($U832&lt;&gt;"","Ingresar Categoria!",IFERROR(INDEX(Activos!$C$6:$C$1015,MATCH($V832,Activos!$U$6:$U$1015,0)),IFERROR(INDEX($E$5:$E831,MATCH($V832,$U$5:$U831,0)),""))))</f>
        <v/>
      </c>
      <c r="F832" s="52"/>
      <c r="G832" s="51"/>
      <c r="H832" s="44"/>
      <c r="I832" s="53"/>
      <c r="J832" s="46"/>
      <c r="K832" s="46"/>
      <c r="L832" s="54"/>
      <c r="M832" s="54"/>
      <c r="N832" s="306" t="str">
        <f>IF(COUNTBLANK($V832),"",IFERROR(INDEX(Activos!$E$6:$E$1015,MATCH($V832,Activos!$U$6:$U$1015,0)),IFERROR(INDEX($N$5:$N831,MATCH($V832,$U$5:$U831,0)),"")))</f>
        <v/>
      </c>
      <c r="O832" s="256"/>
      <c r="P832" s="250"/>
      <c r="Q832" s="55">
        <v>0</v>
      </c>
      <c r="R832" s="48" t="b">
        <f>IF(COUNTBLANK($V832),FALSE,OR(IFERROR(MATCH(INDEX(Activos!$C$6:$C$1015,MATCH($V832,Activos!$U$6:$U$1015,0)),$AH$22:$AH$25,0),FALSE),IFERROR(MATCH(INDEX($E$5:$E831,MATCH($V832,$V$5:$V831,0)),$AH$22:$AH$25,0),FALSE)))</f>
        <v>0</v>
      </c>
      <c r="S832" s="48" t="b">
        <f>OR(IFERROR(MATCH($V832,Activos!$U$6:$U$1015,0),FALSE),IFERROR(MATCH($V832,$V$5:$V831,0),FALSE))</f>
        <v>1</v>
      </c>
      <c r="T832" s="48" t="str">
        <f t="shared" si="43"/>
        <v/>
      </c>
      <c r="U832" s="48" t="str">
        <f>IF(AND(ISERROR(MATCH($V832,Activos!$U$6:$U$1015,0)),ISERROR(MATCH($V832,$U$5:$U831,0))),$V832,"")</f>
        <v/>
      </c>
      <c r="V832" s="48" t="str">
        <f t="shared" si="44"/>
        <v/>
      </c>
      <c r="W832" s="48" t="b">
        <f>IF(OR(COUNTBLANK($E832),COUNTBLANK($V832)),FALSE,IF(ISERROR(MATCH($V832,Activos!$U$6:$U$1015,0)),FALSE,IF(ISERROR(MATCH(INDEX(Activos!$C$6:$C$1015,MATCH($V832,Activos!$U$6:$U$1015,0)),$AH$22:$AH$25,0)),ISERROR(MATCH($E832,$AH$26:$AH$31,0)),ISERROR(MATCH($E832,$AH$22:$AH$25,0)))))</f>
        <v>0</v>
      </c>
      <c r="X832" s="48" t="b">
        <f>IF(OR(COUNTBLANK($E832),COUNTBLANK($V832)),FALSE,IF(ISERROR(MATCH($V832,V$5:$V831,0)),FALSE,IF(ISERROR(MATCH(INDEX($E$6:$E$1015,MATCH($V832,$V$6:$V$1015,0)),$AH$22:$AH$25,0)),ISERROR(MATCH($E832,$AH$26:$AH$31,0)),ISERROR(MATCH($E832,$AH$22:$AH$25,0)))))</f>
        <v>0</v>
      </c>
      <c r="Y832" s="48" t="b">
        <f t="shared" si="45"/>
        <v>0</v>
      </c>
    </row>
    <row r="833" spans="2:25" ht="15.95" customHeight="1" x14ac:dyDescent="0.2">
      <c r="B833" s="257"/>
      <c r="C833" s="53"/>
      <c r="D833" s="86"/>
      <c r="E833" s="42" t="str">
        <f>IF(COUNTBLANK($V833),"",IF($U833&lt;&gt;"","Ingresar Categoria!",IFERROR(INDEX(Activos!$C$6:$C$1015,MATCH($V833,Activos!$U$6:$U$1015,0)),IFERROR(INDEX($E$5:$E832,MATCH($V833,$U$5:$U832,0)),""))))</f>
        <v/>
      </c>
      <c r="F833" s="52"/>
      <c r="G833" s="51"/>
      <c r="H833" s="44"/>
      <c r="I833" s="53"/>
      <c r="J833" s="46"/>
      <c r="K833" s="46"/>
      <c r="L833" s="54"/>
      <c r="M833" s="54"/>
      <c r="N833" s="306" t="str">
        <f>IF(COUNTBLANK($V833),"",IFERROR(INDEX(Activos!$E$6:$E$1015,MATCH($V833,Activos!$U$6:$U$1015,0)),IFERROR(INDEX($N$5:$N832,MATCH($V833,$U$5:$U832,0)),"")))</f>
        <v/>
      </c>
      <c r="O833" s="256"/>
      <c r="P833" s="250"/>
      <c r="Q833" s="55">
        <v>0</v>
      </c>
      <c r="R833" s="48" t="b">
        <f>IF(COUNTBLANK($V833),FALSE,OR(IFERROR(MATCH(INDEX(Activos!$C$6:$C$1015,MATCH($V833,Activos!$U$6:$U$1015,0)),$AH$22:$AH$25,0),FALSE),IFERROR(MATCH(INDEX($E$5:$E832,MATCH($V833,$V$5:$V832,0)),$AH$22:$AH$25,0),FALSE)))</f>
        <v>0</v>
      </c>
      <c r="S833" s="48" t="b">
        <f>OR(IFERROR(MATCH($V833,Activos!$U$6:$U$1015,0),FALSE),IFERROR(MATCH($V833,$V$5:$V832,0),FALSE))</f>
        <v>1</v>
      </c>
      <c r="T833" s="48" t="str">
        <f t="shared" si="43"/>
        <v/>
      </c>
      <c r="U833" s="48" t="str">
        <f>IF(AND(ISERROR(MATCH($V833,Activos!$U$6:$U$1015,0)),ISERROR(MATCH($V833,$U$5:$U832,0))),$V833,"")</f>
        <v/>
      </c>
      <c r="V833" s="48" t="str">
        <f t="shared" si="44"/>
        <v/>
      </c>
      <c r="W833" s="48" t="b">
        <f>IF(OR(COUNTBLANK($E833),COUNTBLANK($V833)),FALSE,IF(ISERROR(MATCH($V833,Activos!$U$6:$U$1015,0)),FALSE,IF(ISERROR(MATCH(INDEX(Activos!$C$6:$C$1015,MATCH($V833,Activos!$U$6:$U$1015,0)),$AH$22:$AH$25,0)),ISERROR(MATCH($E833,$AH$26:$AH$31,0)),ISERROR(MATCH($E833,$AH$22:$AH$25,0)))))</f>
        <v>0</v>
      </c>
      <c r="X833" s="48" t="b">
        <f>IF(OR(COUNTBLANK($E833),COUNTBLANK($V833)),FALSE,IF(ISERROR(MATCH($V833,V$5:$V832,0)),FALSE,IF(ISERROR(MATCH(INDEX($E$6:$E$1015,MATCH($V833,$V$6:$V$1015,0)),$AH$22:$AH$25,0)),ISERROR(MATCH($E833,$AH$26:$AH$31,0)),ISERROR(MATCH($E833,$AH$22:$AH$25,0)))))</f>
        <v>0</v>
      </c>
      <c r="Y833" s="48" t="b">
        <f t="shared" si="45"/>
        <v>0</v>
      </c>
    </row>
    <row r="834" spans="2:25" ht="15.95" customHeight="1" x14ac:dyDescent="0.2">
      <c r="B834" s="257"/>
      <c r="C834" s="53"/>
      <c r="D834" s="86"/>
      <c r="E834" s="42" t="str">
        <f>IF(COUNTBLANK($V834),"",IF($U834&lt;&gt;"","Ingresar Categoria!",IFERROR(INDEX(Activos!$C$6:$C$1015,MATCH($V834,Activos!$U$6:$U$1015,0)),IFERROR(INDEX($E$5:$E833,MATCH($V834,$U$5:$U833,0)),""))))</f>
        <v/>
      </c>
      <c r="F834" s="52"/>
      <c r="G834" s="51"/>
      <c r="H834" s="44"/>
      <c r="I834" s="53"/>
      <c r="J834" s="46"/>
      <c r="K834" s="46"/>
      <c r="L834" s="54"/>
      <c r="M834" s="54"/>
      <c r="N834" s="306" t="str">
        <f>IF(COUNTBLANK($V834),"",IFERROR(INDEX(Activos!$E$6:$E$1015,MATCH($V834,Activos!$U$6:$U$1015,0)),IFERROR(INDEX($N$5:$N833,MATCH($V834,$U$5:$U833,0)),"")))</f>
        <v/>
      </c>
      <c r="O834" s="256"/>
      <c r="P834" s="250"/>
      <c r="Q834" s="55">
        <v>0</v>
      </c>
      <c r="R834" s="48" t="b">
        <f>IF(COUNTBLANK($V834),FALSE,OR(IFERROR(MATCH(INDEX(Activos!$C$6:$C$1015,MATCH($V834,Activos!$U$6:$U$1015,0)),$AH$22:$AH$25,0),FALSE),IFERROR(MATCH(INDEX($E$5:$E833,MATCH($V834,$V$5:$V833,0)),$AH$22:$AH$25,0),FALSE)))</f>
        <v>0</v>
      </c>
      <c r="S834" s="48" t="b">
        <f>OR(IFERROR(MATCH($V834,Activos!$U$6:$U$1015,0),FALSE),IFERROR(MATCH($V834,$V$5:$V833,0),FALSE))</f>
        <v>1</v>
      </c>
      <c r="T834" s="48" t="str">
        <f t="shared" si="43"/>
        <v/>
      </c>
      <c r="U834" s="48" t="str">
        <f>IF(AND(ISERROR(MATCH($V834,Activos!$U$6:$U$1015,0)),ISERROR(MATCH($V834,$U$5:$U833,0))),$V834,"")</f>
        <v/>
      </c>
      <c r="V834" s="48" t="str">
        <f t="shared" si="44"/>
        <v/>
      </c>
      <c r="W834" s="48" t="b">
        <f>IF(OR(COUNTBLANK($E834),COUNTBLANK($V834)),FALSE,IF(ISERROR(MATCH($V834,Activos!$U$6:$U$1015,0)),FALSE,IF(ISERROR(MATCH(INDEX(Activos!$C$6:$C$1015,MATCH($V834,Activos!$U$6:$U$1015,0)),$AH$22:$AH$25,0)),ISERROR(MATCH($E834,$AH$26:$AH$31,0)),ISERROR(MATCH($E834,$AH$22:$AH$25,0)))))</f>
        <v>0</v>
      </c>
      <c r="X834" s="48" t="b">
        <f>IF(OR(COUNTBLANK($E834),COUNTBLANK($V834)),FALSE,IF(ISERROR(MATCH($V834,V$5:$V833,0)),FALSE,IF(ISERROR(MATCH(INDEX($E$6:$E$1015,MATCH($V834,$V$6:$V$1015,0)),$AH$22:$AH$25,0)),ISERROR(MATCH($E834,$AH$26:$AH$31,0)),ISERROR(MATCH($E834,$AH$22:$AH$25,0)))))</f>
        <v>0</v>
      </c>
      <c r="Y834" s="48" t="b">
        <f t="shared" si="45"/>
        <v>0</v>
      </c>
    </row>
    <row r="835" spans="2:25" ht="15.95" customHeight="1" x14ac:dyDescent="0.2">
      <c r="B835" s="257"/>
      <c r="C835" s="53"/>
      <c r="D835" s="86"/>
      <c r="E835" s="42" t="str">
        <f>IF(COUNTBLANK($V835),"",IF($U835&lt;&gt;"","Ingresar Categoria!",IFERROR(INDEX(Activos!$C$6:$C$1015,MATCH($V835,Activos!$U$6:$U$1015,0)),IFERROR(INDEX($E$5:$E834,MATCH($V835,$U$5:$U834,0)),""))))</f>
        <v/>
      </c>
      <c r="F835" s="52"/>
      <c r="G835" s="51"/>
      <c r="H835" s="44"/>
      <c r="I835" s="53"/>
      <c r="J835" s="46"/>
      <c r="K835" s="46"/>
      <c r="L835" s="54"/>
      <c r="M835" s="54"/>
      <c r="N835" s="306" t="str">
        <f>IF(COUNTBLANK($V835),"",IFERROR(INDEX(Activos!$E$6:$E$1015,MATCH($V835,Activos!$U$6:$U$1015,0)),IFERROR(INDEX($N$5:$N834,MATCH($V835,$U$5:$U834,0)),"")))</f>
        <v/>
      </c>
      <c r="O835" s="256"/>
      <c r="P835" s="250"/>
      <c r="Q835" s="55">
        <v>0</v>
      </c>
      <c r="R835" s="48" t="b">
        <f>IF(COUNTBLANK($V835),FALSE,OR(IFERROR(MATCH(INDEX(Activos!$C$6:$C$1015,MATCH($V835,Activos!$U$6:$U$1015,0)),$AH$22:$AH$25,0),FALSE),IFERROR(MATCH(INDEX($E$5:$E834,MATCH($V835,$V$5:$V834,0)),$AH$22:$AH$25,0),FALSE)))</f>
        <v>0</v>
      </c>
      <c r="S835" s="48" t="b">
        <f>OR(IFERROR(MATCH($V835,Activos!$U$6:$U$1015,0),FALSE),IFERROR(MATCH($V835,$V$5:$V834,0),FALSE))</f>
        <v>1</v>
      </c>
      <c r="T835" s="48" t="str">
        <f t="shared" si="43"/>
        <v/>
      </c>
      <c r="U835" s="48" t="str">
        <f>IF(AND(ISERROR(MATCH($V835,Activos!$U$6:$U$1015,0)),ISERROR(MATCH($V835,$U$5:$U834,0))),$V835,"")</f>
        <v/>
      </c>
      <c r="V835" s="48" t="str">
        <f t="shared" si="44"/>
        <v/>
      </c>
      <c r="W835" s="48" t="b">
        <f>IF(OR(COUNTBLANK($E835),COUNTBLANK($V835)),FALSE,IF(ISERROR(MATCH($V835,Activos!$U$6:$U$1015,0)),FALSE,IF(ISERROR(MATCH(INDEX(Activos!$C$6:$C$1015,MATCH($V835,Activos!$U$6:$U$1015,0)),$AH$22:$AH$25,0)),ISERROR(MATCH($E835,$AH$26:$AH$31,0)),ISERROR(MATCH($E835,$AH$22:$AH$25,0)))))</f>
        <v>0</v>
      </c>
      <c r="X835" s="48" t="b">
        <f>IF(OR(COUNTBLANK($E835),COUNTBLANK($V835)),FALSE,IF(ISERROR(MATCH($V835,V$5:$V834,0)),FALSE,IF(ISERROR(MATCH(INDEX($E$6:$E$1015,MATCH($V835,$V$6:$V$1015,0)),$AH$22:$AH$25,0)),ISERROR(MATCH($E835,$AH$26:$AH$31,0)),ISERROR(MATCH($E835,$AH$22:$AH$25,0)))))</f>
        <v>0</v>
      </c>
      <c r="Y835" s="48" t="b">
        <f t="shared" si="45"/>
        <v>0</v>
      </c>
    </row>
    <row r="836" spans="2:25" ht="15.95" customHeight="1" x14ac:dyDescent="0.2">
      <c r="B836" s="257"/>
      <c r="C836" s="53"/>
      <c r="D836" s="86"/>
      <c r="E836" s="42" t="str">
        <f>IF(COUNTBLANK($V836),"",IF($U836&lt;&gt;"","Ingresar Categoria!",IFERROR(INDEX(Activos!$C$6:$C$1015,MATCH($V836,Activos!$U$6:$U$1015,0)),IFERROR(INDEX($E$5:$E835,MATCH($V836,$U$5:$U835,0)),""))))</f>
        <v/>
      </c>
      <c r="F836" s="52"/>
      <c r="G836" s="51"/>
      <c r="H836" s="44"/>
      <c r="I836" s="53"/>
      <c r="J836" s="46"/>
      <c r="K836" s="46"/>
      <c r="L836" s="54"/>
      <c r="M836" s="54"/>
      <c r="N836" s="306" t="str">
        <f>IF(COUNTBLANK($V836),"",IFERROR(INDEX(Activos!$E$6:$E$1015,MATCH($V836,Activos!$U$6:$U$1015,0)),IFERROR(INDEX($N$5:$N835,MATCH($V836,$U$5:$U835,0)),"")))</f>
        <v/>
      </c>
      <c r="O836" s="256"/>
      <c r="P836" s="250"/>
      <c r="Q836" s="55">
        <v>0</v>
      </c>
      <c r="R836" s="48" t="b">
        <f>IF(COUNTBLANK($V836),FALSE,OR(IFERROR(MATCH(INDEX(Activos!$C$6:$C$1015,MATCH($V836,Activos!$U$6:$U$1015,0)),$AH$22:$AH$25,0),FALSE),IFERROR(MATCH(INDEX($E$5:$E835,MATCH($V836,$V$5:$V835,0)),$AH$22:$AH$25,0),FALSE)))</f>
        <v>0</v>
      </c>
      <c r="S836" s="48" t="b">
        <f>OR(IFERROR(MATCH($V836,Activos!$U$6:$U$1015,0),FALSE),IFERROR(MATCH($V836,$V$5:$V835,0),FALSE))</f>
        <v>1</v>
      </c>
      <c r="T836" s="48" t="str">
        <f t="shared" si="43"/>
        <v/>
      </c>
      <c r="U836" s="48" t="str">
        <f>IF(AND(ISERROR(MATCH($V836,Activos!$U$6:$U$1015,0)),ISERROR(MATCH($V836,$U$5:$U835,0))),$V836,"")</f>
        <v/>
      </c>
      <c r="V836" s="48" t="str">
        <f t="shared" si="44"/>
        <v/>
      </c>
      <c r="W836" s="48" t="b">
        <f>IF(OR(COUNTBLANK($E836),COUNTBLANK($V836)),FALSE,IF(ISERROR(MATCH($V836,Activos!$U$6:$U$1015,0)),FALSE,IF(ISERROR(MATCH(INDEX(Activos!$C$6:$C$1015,MATCH($V836,Activos!$U$6:$U$1015,0)),$AH$22:$AH$25,0)),ISERROR(MATCH($E836,$AH$26:$AH$31,0)),ISERROR(MATCH($E836,$AH$22:$AH$25,0)))))</f>
        <v>0</v>
      </c>
      <c r="X836" s="48" t="b">
        <f>IF(OR(COUNTBLANK($E836),COUNTBLANK($V836)),FALSE,IF(ISERROR(MATCH($V836,V$5:$V835,0)),FALSE,IF(ISERROR(MATCH(INDEX($E$6:$E$1015,MATCH($V836,$V$6:$V$1015,0)),$AH$22:$AH$25,0)),ISERROR(MATCH($E836,$AH$26:$AH$31,0)),ISERROR(MATCH($E836,$AH$22:$AH$25,0)))))</f>
        <v>0</v>
      </c>
      <c r="Y836" s="48" t="b">
        <f t="shared" si="45"/>
        <v>0</v>
      </c>
    </row>
    <row r="837" spans="2:25" ht="15.95" customHeight="1" x14ac:dyDescent="0.2">
      <c r="B837" s="257"/>
      <c r="C837" s="53"/>
      <c r="D837" s="86"/>
      <c r="E837" s="42" t="str">
        <f>IF(COUNTBLANK($V837),"",IF($U837&lt;&gt;"","Ingresar Categoria!",IFERROR(INDEX(Activos!$C$6:$C$1015,MATCH($V837,Activos!$U$6:$U$1015,0)),IFERROR(INDEX($E$5:$E836,MATCH($V837,$U$5:$U836,0)),""))))</f>
        <v/>
      </c>
      <c r="F837" s="52"/>
      <c r="G837" s="51"/>
      <c r="H837" s="44"/>
      <c r="I837" s="53"/>
      <c r="J837" s="46"/>
      <c r="K837" s="46"/>
      <c r="L837" s="54"/>
      <c r="M837" s="54"/>
      <c r="N837" s="306" t="str">
        <f>IF(COUNTBLANK($V837),"",IFERROR(INDEX(Activos!$E$6:$E$1015,MATCH($V837,Activos!$U$6:$U$1015,0)),IFERROR(INDEX($N$5:$N836,MATCH($V837,$U$5:$U836,0)),"")))</f>
        <v/>
      </c>
      <c r="O837" s="256"/>
      <c r="P837" s="250"/>
      <c r="Q837" s="55">
        <v>0</v>
      </c>
      <c r="R837" s="48" t="b">
        <f>IF(COUNTBLANK($V837),FALSE,OR(IFERROR(MATCH(INDEX(Activos!$C$6:$C$1015,MATCH($V837,Activos!$U$6:$U$1015,0)),$AH$22:$AH$25,0),FALSE),IFERROR(MATCH(INDEX($E$5:$E836,MATCH($V837,$V$5:$V836,0)),$AH$22:$AH$25,0),FALSE)))</f>
        <v>0</v>
      </c>
      <c r="S837" s="48" t="b">
        <f>OR(IFERROR(MATCH($V837,Activos!$U$6:$U$1015,0),FALSE),IFERROR(MATCH($V837,$V$5:$V836,0),FALSE))</f>
        <v>1</v>
      </c>
      <c r="T837" s="48" t="str">
        <f t="shared" si="43"/>
        <v/>
      </c>
      <c r="U837" s="48" t="str">
        <f>IF(AND(ISERROR(MATCH($V837,Activos!$U$6:$U$1015,0)),ISERROR(MATCH($V837,$U$5:$U836,0))),$V837,"")</f>
        <v/>
      </c>
      <c r="V837" s="48" t="str">
        <f t="shared" si="44"/>
        <v/>
      </c>
      <c r="W837" s="48" t="b">
        <f>IF(OR(COUNTBLANK($E837),COUNTBLANK($V837)),FALSE,IF(ISERROR(MATCH($V837,Activos!$U$6:$U$1015,0)),FALSE,IF(ISERROR(MATCH(INDEX(Activos!$C$6:$C$1015,MATCH($V837,Activos!$U$6:$U$1015,0)),$AH$22:$AH$25,0)),ISERROR(MATCH($E837,$AH$26:$AH$31,0)),ISERROR(MATCH($E837,$AH$22:$AH$25,0)))))</f>
        <v>0</v>
      </c>
      <c r="X837" s="48" t="b">
        <f>IF(OR(COUNTBLANK($E837),COUNTBLANK($V837)),FALSE,IF(ISERROR(MATCH($V837,V$5:$V836,0)),FALSE,IF(ISERROR(MATCH(INDEX($E$6:$E$1015,MATCH($V837,$V$6:$V$1015,0)),$AH$22:$AH$25,0)),ISERROR(MATCH($E837,$AH$26:$AH$31,0)),ISERROR(MATCH($E837,$AH$22:$AH$25,0)))))</f>
        <v>0</v>
      </c>
      <c r="Y837" s="48" t="b">
        <f t="shared" si="45"/>
        <v>0</v>
      </c>
    </row>
    <row r="838" spans="2:25" ht="15.95" customHeight="1" x14ac:dyDescent="0.2">
      <c r="B838" s="257"/>
      <c r="C838" s="53"/>
      <c r="D838" s="86"/>
      <c r="E838" s="42" t="str">
        <f>IF(COUNTBLANK($V838),"",IF($U838&lt;&gt;"","Ingresar Categoria!",IFERROR(INDEX(Activos!$C$6:$C$1015,MATCH($V838,Activos!$U$6:$U$1015,0)),IFERROR(INDEX($E$5:$E837,MATCH($V838,$U$5:$U837,0)),""))))</f>
        <v/>
      </c>
      <c r="F838" s="52"/>
      <c r="G838" s="51"/>
      <c r="H838" s="44"/>
      <c r="I838" s="53"/>
      <c r="J838" s="46"/>
      <c r="K838" s="46"/>
      <c r="L838" s="54"/>
      <c r="M838" s="54"/>
      <c r="N838" s="306" t="str">
        <f>IF(COUNTBLANK($V838),"",IFERROR(INDEX(Activos!$E$6:$E$1015,MATCH($V838,Activos!$U$6:$U$1015,0)),IFERROR(INDEX($N$5:$N837,MATCH($V838,$U$5:$U837,0)),"")))</f>
        <v/>
      </c>
      <c r="O838" s="256"/>
      <c r="P838" s="250"/>
      <c r="Q838" s="55">
        <v>0</v>
      </c>
      <c r="R838" s="48" t="b">
        <f>IF(COUNTBLANK($V838),FALSE,OR(IFERROR(MATCH(INDEX(Activos!$C$6:$C$1015,MATCH($V838,Activos!$U$6:$U$1015,0)),$AH$22:$AH$25,0),FALSE),IFERROR(MATCH(INDEX($E$5:$E837,MATCH($V838,$V$5:$V837,0)),$AH$22:$AH$25,0),FALSE)))</f>
        <v>0</v>
      </c>
      <c r="S838" s="48" t="b">
        <f>OR(IFERROR(MATCH($V838,Activos!$U$6:$U$1015,0),FALSE),IFERROR(MATCH($V838,$V$5:$V837,0),FALSE))</f>
        <v>1</v>
      </c>
      <c r="T838" s="48" t="str">
        <f t="shared" ref="T838:T901" si="46">IF(COUNTIFS($V$6:$V$1015,$V838)&gt;1,$V838,"")</f>
        <v/>
      </c>
      <c r="U838" s="48" t="str">
        <f>IF(AND(ISERROR(MATCH($V838,Activos!$U$6:$U$1015,0)),ISERROR(MATCH($V838,$U$5:$U837,0))),$V838,"")</f>
        <v/>
      </c>
      <c r="V838" s="48" t="str">
        <f t="shared" si="44"/>
        <v/>
      </c>
      <c r="W838" s="48" t="b">
        <f>IF(OR(COUNTBLANK($E838),COUNTBLANK($V838)),FALSE,IF(ISERROR(MATCH($V838,Activos!$U$6:$U$1015,0)),FALSE,IF(ISERROR(MATCH(INDEX(Activos!$C$6:$C$1015,MATCH($V838,Activos!$U$6:$U$1015,0)),$AH$22:$AH$25,0)),ISERROR(MATCH($E838,$AH$26:$AH$31,0)),ISERROR(MATCH($E838,$AH$22:$AH$25,0)))))</f>
        <v>0</v>
      </c>
      <c r="X838" s="48" t="b">
        <f>IF(OR(COUNTBLANK($E838),COUNTBLANK($V838)),FALSE,IF(ISERROR(MATCH($V838,V$5:$V837,0)),FALSE,IF(ISERROR(MATCH(INDEX($E$6:$E$1015,MATCH($V838,$V$6:$V$1015,0)),$AH$22:$AH$25,0)),ISERROR(MATCH($E838,$AH$26:$AH$31,0)),ISERROR(MATCH($E838,$AH$22:$AH$25,0)))))</f>
        <v>0</v>
      </c>
      <c r="Y838" s="48" t="b">
        <f t="shared" si="45"/>
        <v>0</v>
      </c>
    </row>
    <row r="839" spans="2:25" ht="15.95" customHeight="1" x14ac:dyDescent="0.2">
      <c r="B839" s="257"/>
      <c r="C839" s="53"/>
      <c r="D839" s="86"/>
      <c r="E839" s="42" t="str">
        <f>IF(COUNTBLANK($V839),"",IF($U839&lt;&gt;"","Ingresar Categoria!",IFERROR(INDEX(Activos!$C$6:$C$1015,MATCH($V839,Activos!$U$6:$U$1015,0)),IFERROR(INDEX($E$5:$E838,MATCH($V839,$U$5:$U838,0)),""))))</f>
        <v/>
      </c>
      <c r="F839" s="52"/>
      <c r="G839" s="51"/>
      <c r="H839" s="44"/>
      <c r="I839" s="53"/>
      <c r="J839" s="46"/>
      <c r="K839" s="46"/>
      <c r="L839" s="54"/>
      <c r="M839" s="54"/>
      <c r="N839" s="306" t="str">
        <f>IF(COUNTBLANK($V839),"",IFERROR(INDEX(Activos!$E$6:$E$1015,MATCH($V839,Activos!$U$6:$U$1015,0)),IFERROR(INDEX($N$5:$N838,MATCH($V839,$U$5:$U838,0)),"")))</f>
        <v/>
      </c>
      <c r="O839" s="256"/>
      <c r="P839" s="250"/>
      <c r="Q839" s="55">
        <v>0</v>
      </c>
      <c r="R839" s="48" t="b">
        <f>IF(COUNTBLANK($V839),FALSE,OR(IFERROR(MATCH(INDEX(Activos!$C$6:$C$1015,MATCH($V839,Activos!$U$6:$U$1015,0)),$AH$22:$AH$25,0),FALSE),IFERROR(MATCH(INDEX($E$5:$E838,MATCH($V839,$V$5:$V838,0)),$AH$22:$AH$25,0),FALSE)))</f>
        <v>0</v>
      </c>
      <c r="S839" s="48" t="b">
        <f>OR(IFERROR(MATCH($V839,Activos!$U$6:$U$1015,0),FALSE),IFERROR(MATCH($V839,$V$5:$V838,0),FALSE))</f>
        <v>1</v>
      </c>
      <c r="T839" s="48" t="str">
        <f t="shared" si="46"/>
        <v/>
      </c>
      <c r="U839" s="48" t="str">
        <f>IF(AND(ISERROR(MATCH($V839,Activos!$U$6:$U$1015,0)),ISERROR(MATCH($V839,$U$5:$U838,0))),$V839,"")</f>
        <v/>
      </c>
      <c r="V839" s="48" t="str">
        <f t="shared" ref="V839:V902" si="47">TEXT(TRIM(CLEAN($F839)),"??????")</f>
        <v/>
      </c>
      <c r="W839" s="48" t="b">
        <f>IF(OR(COUNTBLANK($E839),COUNTBLANK($V839)),FALSE,IF(ISERROR(MATCH($V839,Activos!$U$6:$U$1015,0)),FALSE,IF(ISERROR(MATCH(INDEX(Activos!$C$6:$C$1015,MATCH($V839,Activos!$U$6:$U$1015,0)),$AH$22:$AH$25,0)),ISERROR(MATCH($E839,$AH$26:$AH$31,0)),ISERROR(MATCH($E839,$AH$22:$AH$25,0)))))</f>
        <v>0</v>
      </c>
      <c r="X839" s="48" t="b">
        <f>IF(OR(COUNTBLANK($E839),COUNTBLANK($V839)),FALSE,IF(ISERROR(MATCH($V839,V$5:$V838,0)),FALSE,IF(ISERROR(MATCH(INDEX($E$6:$E$1015,MATCH($V839,$V$6:$V$1015,0)),$AH$22:$AH$25,0)),ISERROR(MATCH($E839,$AH$26:$AH$31,0)),ISERROR(MATCH($E839,$AH$22:$AH$25,0)))))</f>
        <v>0</v>
      </c>
      <c r="Y839" s="48" t="b">
        <f t="shared" ref="Y839:Y902" si="48">AND(ISTEXT($J839)+ISTEXT($K839)&gt;0,COUNTBLANK($J839:$K839)&lt;2)</f>
        <v>0</v>
      </c>
    </row>
    <row r="840" spans="2:25" ht="15.95" customHeight="1" x14ac:dyDescent="0.2">
      <c r="B840" s="257"/>
      <c r="C840" s="53"/>
      <c r="D840" s="86"/>
      <c r="E840" s="42" t="str">
        <f>IF(COUNTBLANK($V840),"",IF($U840&lt;&gt;"","Ingresar Categoria!",IFERROR(INDEX(Activos!$C$6:$C$1015,MATCH($V840,Activos!$U$6:$U$1015,0)),IFERROR(INDEX($E$5:$E839,MATCH($V840,$U$5:$U839,0)),""))))</f>
        <v/>
      </c>
      <c r="F840" s="52"/>
      <c r="G840" s="51"/>
      <c r="H840" s="44"/>
      <c r="I840" s="53"/>
      <c r="J840" s="46"/>
      <c r="K840" s="46"/>
      <c r="L840" s="54"/>
      <c r="M840" s="54"/>
      <c r="N840" s="306" t="str">
        <f>IF(COUNTBLANK($V840),"",IFERROR(INDEX(Activos!$E$6:$E$1015,MATCH($V840,Activos!$U$6:$U$1015,0)),IFERROR(INDEX($N$5:$N839,MATCH($V840,$U$5:$U839,0)),"")))</f>
        <v/>
      </c>
      <c r="O840" s="256"/>
      <c r="P840" s="250"/>
      <c r="Q840" s="55">
        <v>0</v>
      </c>
      <c r="R840" s="48" t="b">
        <f>IF(COUNTBLANK($V840),FALSE,OR(IFERROR(MATCH(INDEX(Activos!$C$6:$C$1015,MATCH($V840,Activos!$U$6:$U$1015,0)),$AH$22:$AH$25,0),FALSE),IFERROR(MATCH(INDEX($E$5:$E839,MATCH($V840,$V$5:$V839,0)),$AH$22:$AH$25,0),FALSE)))</f>
        <v>0</v>
      </c>
      <c r="S840" s="48" t="b">
        <f>OR(IFERROR(MATCH($V840,Activos!$U$6:$U$1015,0),FALSE),IFERROR(MATCH($V840,$V$5:$V839,0),FALSE))</f>
        <v>1</v>
      </c>
      <c r="T840" s="48" t="str">
        <f t="shared" si="46"/>
        <v/>
      </c>
      <c r="U840" s="48" t="str">
        <f>IF(AND(ISERROR(MATCH($V840,Activos!$U$6:$U$1015,0)),ISERROR(MATCH($V840,$U$5:$U839,0))),$V840,"")</f>
        <v/>
      </c>
      <c r="V840" s="48" t="str">
        <f t="shared" si="47"/>
        <v/>
      </c>
      <c r="W840" s="48" t="b">
        <f>IF(OR(COUNTBLANK($E840),COUNTBLANK($V840)),FALSE,IF(ISERROR(MATCH($V840,Activos!$U$6:$U$1015,0)),FALSE,IF(ISERROR(MATCH(INDEX(Activos!$C$6:$C$1015,MATCH($V840,Activos!$U$6:$U$1015,0)),$AH$22:$AH$25,0)),ISERROR(MATCH($E840,$AH$26:$AH$31,0)),ISERROR(MATCH($E840,$AH$22:$AH$25,0)))))</f>
        <v>0</v>
      </c>
      <c r="X840" s="48" t="b">
        <f>IF(OR(COUNTBLANK($E840),COUNTBLANK($V840)),FALSE,IF(ISERROR(MATCH($V840,V$5:$V839,0)),FALSE,IF(ISERROR(MATCH(INDEX($E$6:$E$1015,MATCH($V840,$V$6:$V$1015,0)),$AH$22:$AH$25,0)),ISERROR(MATCH($E840,$AH$26:$AH$31,0)),ISERROR(MATCH($E840,$AH$22:$AH$25,0)))))</f>
        <v>0</v>
      </c>
      <c r="Y840" s="48" t="b">
        <f t="shared" si="48"/>
        <v>0</v>
      </c>
    </row>
    <row r="841" spans="2:25" ht="15.95" customHeight="1" x14ac:dyDescent="0.2">
      <c r="B841" s="257"/>
      <c r="C841" s="53"/>
      <c r="D841" s="86"/>
      <c r="E841" s="42" t="str">
        <f>IF(COUNTBLANK($V841),"",IF($U841&lt;&gt;"","Ingresar Categoria!",IFERROR(INDEX(Activos!$C$6:$C$1015,MATCH($V841,Activos!$U$6:$U$1015,0)),IFERROR(INDEX($E$5:$E840,MATCH($V841,$U$5:$U840,0)),""))))</f>
        <v/>
      </c>
      <c r="F841" s="52"/>
      <c r="G841" s="51"/>
      <c r="H841" s="44"/>
      <c r="I841" s="53"/>
      <c r="J841" s="46"/>
      <c r="K841" s="46"/>
      <c r="L841" s="54"/>
      <c r="M841" s="54"/>
      <c r="N841" s="306" t="str">
        <f>IF(COUNTBLANK($V841),"",IFERROR(INDEX(Activos!$E$6:$E$1015,MATCH($V841,Activos!$U$6:$U$1015,0)),IFERROR(INDEX($N$5:$N840,MATCH($V841,$U$5:$U840,0)),"")))</f>
        <v/>
      </c>
      <c r="O841" s="256"/>
      <c r="P841" s="250"/>
      <c r="Q841" s="55">
        <v>0</v>
      </c>
      <c r="R841" s="48" t="b">
        <f>IF(COUNTBLANK($V841),FALSE,OR(IFERROR(MATCH(INDEX(Activos!$C$6:$C$1015,MATCH($V841,Activos!$U$6:$U$1015,0)),$AH$22:$AH$25,0),FALSE),IFERROR(MATCH(INDEX($E$5:$E840,MATCH($V841,$V$5:$V840,0)),$AH$22:$AH$25,0),FALSE)))</f>
        <v>0</v>
      </c>
      <c r="S841" s="48" t="b">
        <f>OR(IFERROR(MATCH($V841,Activos!$U$6:$U$1015,0),FALSE),IFERROR(MATCH($V841,$V$5:$V840,0),FALSE))</f>
        <v>1</v>
      </c>
      <c r="T841" s="48" t="str">
        <f t="shared" si="46"/>
        <v/>
      </c>
      <c r="U841" s="48" t="str">
        <f>IF(AND(ISERROR(MATCH($V841,Activos!$U$6:$U$1015,0)),ISERROR(MATCH($V841,$U$5:$U840,0))),$V841,"")</f>
        <v/>
      </c>
      <c r="V841" s="48" t="str">
        <f t="shared" si="47"/>
        <v/>
      </c>
      <c r="W841" s="48" t="b">
        <f>IF(OR(COUNTBLANK($E841),COUNTBLANK($V841)),FALSE,IF(ISERROR(MATCH($V841,Activos!$U$6:$U$1015,0)),FALSE,IF(ISERROR(MATCH(INDEX(Activos!$C$6:$C$1015,MATCH($V841,Activos!$U$6:$U$1015,0)),$AH$22:$AH$25,0)),ISERROR(MATCH($E841,$AH$26:$AH$31,0)),ISERROR(MATCH($E841,$AH$22:$AH$25,0)))))</f>
        <v>0</v>
      </c>
      <c r="X841" s="48" t="b">
        <f>IF(OR(COUNTBLANK($E841),COUNTBLANK($V841)),FALSE,IF(ISERROR(MATCH($V841,V$5:$V840,0)),FALSE,IF(ISERROR(MATCH(INDEX($E$6:$E$1015,MATCH($V841,$V$6:$V$1015,0)),$AH$22:$AH$25,0)),ISERROR(MATCH($E841,$AH$26:$AH$31,0)),ISERROR(MATCH($E841,$AH$22:$AH$25,0)))))</f>
        <v>0</v>
      </c>
      <c r="Y841" s="48" t="b">
        <f t="shared" si="48"/>
        <v>0</v>
      </c>
    </row>
    <row r="842" spans="2:25" ht="15.95" customHeight="1" x14ac:dyDescent="0.2">
      <c r="B842" s="257"/>
      <c r="C842" s="53"/>
      <c r="D842" s="86"/>
      <c r="E842" s="42" t="str">
        <f>IF(COUNTBLANK($V842),"",IF($U842&lt;&gt;"","Ingresar Categoria!",IFERROR(INDEX(Activos!$C$6:$C$1015,MATCH($V842,Activos!$U$6:$U$1015,0)),IFERROR(INDEX($E$5:$E841,MATCH($V842,$U$5:$U841,0)),""))))</f>
        <v/>
      </c>
      <c r="F842" s="52"/>
      <c r="G842" s="51"/>
      <c r="H842" s="44"/>
      <c r="I842" s="53"/>
      <c r="J842" s="46"/>
      <c r="K842" s="46"/>
      <c r="L842" s="54"/>
      <c r="M842" s="54"/>
      <c r="N842" s="306" t="str">
        <f>IF(COUNTBLANK($V842),"",IFERROR(INDEX(Activos!$E$6:$E$1015,MATCH($V842,Activos!$U$6:$U$1015,0)),IFERROR(INDEX($N$5:$N841,MATCH($V842,$U$5:$U841,0)),"")))</f>
        <v/>
      </c>
      <c r="O842" s="256"/>
      <c r="P842" s="250"/>
      <c r="Q842" s="55">
        <v>0</v>
      </c>
      <c r="R842" s="48" t="b">
        <f>IF(COUNTBLANK($V842),FALSE,OR(IFERROR(MATCH(INDEX(Activos!$C$6:$C$1015,MATCH($V842,Activos!$U$6:$U$1015,0)),$AH$22:$AH$25,0),FALSE),IFERROR(MATCH(INDEX($E$5:$E841,MATCH($V842,$V$5:$V841,0)),$AH$22:$AH$25,0),FALSE)))</f>
        <v>0</v>
      </c>
      <c r="S842" s="48" t="b">
        <f>OR(IFERROR(MATCH($V842,Activos!$U$6:$U$1015,0),FALSE),IFERROR(MATCH($V842,$V$5:$V841,0),FALSE))</f>
        <v>1</v>
      </c>
      <c r="T842" s="48" t="str">
        <f t="shared" si="46"/>
        <v/>
      </c>
      <c r="U842" s="48" t="str">
        <f>IF(AND(ISERROR(MATCH($V842,Activos!$U$6:$U$1015,0)),ISERROR(MATCH($V842,$U$5:$U841,0))),$V842,"")</f>
        <v/>
      </c>
      <c r="V842" s="48" t="str">
        <f t="shared" si="47"/>
        <v/>
      </c>
      <c r="W842" s="48" t="b">
        <f>IF(OR(COUNTBLANK($E842),COUNTBLANK($V842)),FALSE,IF(ISERROR(MATCH($V842,Activos!$U$6:$U$1015,0)),FALSE,IF(ISERROR(MATCH(INDEX(Activos!$C$6:$C$1015,MATCH($V842,Activos!$U$6:$U$1015,0)),$AH$22:$AH$25,0)),ISERROR(MATCH($E842,$AH$26:$AH$31,0)),ISERROR(MATCH($E842,$AH$22:$AH$25,0)))))</f>
        <v>0</v>
      </c>
      <c r="X842" s="48" t="b">
        <f>IF(OR(COUNTBLANK($E842),COUNTBLANK($V842)),FALSE,IF(ISERROR(MATCH($V842,V$5:$V841,0)),FALSE,IF(ISERROR(MATCH(INDEX($E$6:$E$1015,MATCH($V842,$V$6:$V$1015,0)),$AH$22:$AH$25,0)),ISERROR(MATCH($E842,$AH$26:$AH$31,0)),ISERROR(MATCH($E842,$AH$22:$AH$25,0)))))</f>
        <v>0</v>
      </c>
      <c r="Y842" s="48" t="b">
        <f t="shared" si="48"/>
        <v>0</v>
      </c>
    </row>
    <row r="843" spans="2:25" ht="15.95" customHeight="1" x14ac:dyDescent="0.2">
      <c r="B843" s="257"/>
      <c r="C843" s="53"/>
      <c r="D843" s="86"/>
      <c r="E843" s="42" t="str">
        <f>IF(COUNTBLANK($V843),"",IF($U843&lt;&gt;"","Ingresar Categoria!",IFERROR(INDEX(Activos!$C$6:$C$1015,MATCH($V843,Activos!$U$6:$U$1015,0)),IFERROR(INDEX($E$5:$E842,MATCH($V843,$U$5:$U842,0)),""))))</f>
        <v/>
      </c>
      <c r="F843" s="52"/>
      <c r="G843" s="51"/>
      <c r="H843" s="44"/>
      <c r="I843" s="53"/>
      <c r="J843" s="46"/>
      <c r="K843" s="46"/>
      <c r="L843" s="54"/>
      <c r="M843" s="54"/>
      <c r="N843" s="306" t="str">
        <f>IF(COUNTBLANK($V843),"",IFERROR(INDEX(Activos!$E$6:$E$1015,MATCH($V843,Activos!$U$6:$U$1015,0)),IFERROR(INDEX($N$5:$N842,MATCH($V843,$U$5:$U842,0)),"")))</f>
        <v/>
      </c>
      <c r="O843" s="256"/>
      <c r="P843" s="250"/>
      <c r="Q843" s="55">
        <v>0</v>
      </c>
      <c r="R843" s="48" t="b">
        <f>IF(COUNTBLANK($V843),FALSE,OR(IFERROR(MATCH(INDEX(Activos!$C$6:$C$1015,MATCH($V843,Activos!$U$6:$U$1015,0)),$AH$22:$AH$25,0),FALSE),IFERROR(MATCH(INDEX($E$5:$E842,MATCH($V843,$V$5:$V842,0)),$AH$22:$AH$25,0),FALSE)))</f>
        <v>0</v>
      </c>
      <c r="S843" s="48" t="b">
        <f>OR(IFERROR(MATCH($V843,Activos!$U$6:$U$1015,0),FALSE),IFERROR(MATCH($V843,$V$5:$V842,0),FALSE))</f>
        <v>1</v>
      </c>
      <c r="T843" s="48" t="str">
        <f t="shared" si="46"/>
        <v/>
      </c>
      <c r="U843" s="48" t="str">
        <f>IF(AND(ISERROR(MATCH($V843,Activos!$U$6:$U$1015,0)),ISERROR(MATCH($V843,$U$5:$U842,0))),$V843,"")</f>
        <v/>
      </c>
      <c r="V843" s="48" t="str">
        <f t="shared" si="47"/>
        <v/>
      </c>
      <c r="W843" s="48" t="b">
        <f>IF(OR(COUNTBLANK($E843),COUNTBLANK($V843)),FALSE,IF(ISERROR(MATCH($V843,Activos!$U$6:$U$1015,0)),FALSE,IF(ISERROR(MATCH(INDEX(Activos!$C$6:$C$1015,MATCH($V843,Activos!$U$6:$U$1015,0)),$AH$22:$AH$25,0)),ISERROR(MATCH($E843,$AH$26:$AH$31,0)),ISERROR(MATCH($E843,$AH$22:$AH$25,0)))))</f>
        <v>0</v>
      </c>
      <c r="X843" s="48" t="b">
        <f>IF(OR(COUNTBLANK($E843),COUNTBLANK($V843)),FALSE,IF(ISERROR(MATCH($V843,V$5:$V842,0)),FALSE,IF(ISERROR(MATCH(INDEX($E$6:$E$1015,MATCH($V843,$V$6:$V$1015,0)),$AH$22:$AH$25,0)),ISERROR(MATCH($E843,$AH$26:$AH$31,0)),ISERROR(MATCH($E843,$AH$22:$AH$25,0)))))</f>
        <v>0</v>
      </c>
      <c r="Y843" s="48" t="b">
        <f t="shared" si="48"/>
        <v>0</v>
      </c>
    </row>
    <row r="844" spans="2:25" ht="15.95" customHeight="1" x14ac:dyDescent="0.2">
      <c r="B844" s="257"/>
      <c r="C844" s="53"/>
      <c r="D844" s="86"/>
      <c r="E844" s="42" t="str">
        <f>IF(COUNTBLANK($V844),"",IF($U844&lt;&gt;"","Ingresar Categoria!",IFERROR(INDEX(Activos!$C$6:$C$1015,MATCH($V844,Activos!$U$6:$U$1015,0)),IFERROR(INDEX($E$5:$E843,MATCH($V844,$U$5:$U843,0)),""))))</f>
        <v/>
      </c>
      <c r="F844" s="52"/>
      <c r="G844" s="51"/>
      <c r="H844" s="44"/>
      <c r="I844" s="53"/>
      <c r="J844" s="46"/>
      <c r="K844" s="46"/>
      <c r="L844" s="54"/>
      <c r="M844" s="54"/>
      <c r="N844" s="306" t="str">
        <f>IF(COUNTBLANK($V844),"",IFERROR(INDEX(Activos!$E$6:$E$1015,MATCH($V844,Activos!$U$6:$U$1015,0)),IFERROR(INDEX($N$5:$N843,MATCH($V844,$U$5:$U843,0)),"")))</f>
        <v/>
      </c>
      <c r="O844" s="256"/>
      <c r="P844" s="250"/>
      <c r="Q844" s="55">
        <v>0</v>
      </c>
      <c r="R844" s="48" t="b">
        <f>IF(COUNTBLANK($V844),FALSE,OR(IFERROR(MATCH(INDEX(Activos!$C$6:$C$1015,MATCH($V844,Activos!$U$6:$U$1015,0)),$AH$22:$AH$25,0),FALSE),IFERROR(MATCH(INDEX($E$5:$E843,MATCH($V844,$V$5:$V843,0)),$AH$22:$AH$25,0),FALSE)))</f>
        <v>0</v>
      </c>
      <c r="S844" s="48" t="b">
        <f>OR(IFERROR(MATCH($V844,Activos!$U$6:$U$1015,0),FALSE),IFERROR(MATCH($V844,$V$5:$V843,0),FALSE))</f>
        <v>1</v>
      </c>
      <c r="T844" s="48" t="str">
        <f t="shared" si="46"/>
        <v/>
      </c>
      <c r="U844" s="48" t="str">
        <f>IF(AND(ISERROR(MATCH($V844,Activos!$U$6:$U$1015,0)),ISERROR(MATCH($V844,$U$5:$U843,0))),$V844,"")</f>
        <v/>
      </c>
      <c r="V844" s="48" t="str">
        <f t="shared" si="47"/>
        <v/>
      </c>
      <c r="W844" s="48" t="b">
        <f>IF(OR(COUNTBLANK($E844),COUNTBLANK($V844)),FALSE,IF(ISERROR(MATCH($V844,Activos!$U$6:$U$1015,0)),FALSE,IF(ISERROR(MATCH(INDEX(Activos!$C$6:$C$1015,MATCH($V844,Activos!$U$6:$U$1015,0)),$AH$22:$AH$25,0)),ISERROR(MATCH($E844,$AH$26:$AH$31,0)),ISERROR(MATCH($E844,$AH$22:$AH$25,0)))))</f>
        <v>0</v>
      </c>
      <c r="X844" s="48" t="b">
        <f>IF(OR(COUNTBLANK($E844),COUNTBLANK($V844)),FALSE,IF(ISERROR(MATCH($V844,V$5:$V843,0)),FALSE,IF(ISERROR(MATCH(INDEX($E$6:$E$1015,MATCH($V844,$V$6:$V$1015,0)),$AH$22:$AH$25,0)),ISERROR(MATCH($E844,$AH$26:$AH$31,0)),ISERROR(MATCH($E844,$AH$22:$AH$25,0)))))</f>
        <v>0</v>
      </c>
      <c r="Y844" s="48" t="b">
        <f t="shared" si="48"/>
        <v>0</v>
      </c>
    </row>
    <row r="845" spans="2:25" ht="15.95" customHeight="1" x14ac:dyDescent="0.2">
      <c r="B845" s="257"/>
      <c r="C845" s="53"/>
      <c r="D845" s="86"/>
      <c r="E845" s="42" t="str">
        <f>IF(COUNTBLANK($V845),"",IF($U845&lt;&gt;"","Ingresar Categoria!",IFERROR(INDEX(Activos!$C$6:$C$1015,MATCH($V845,Activos!$U$6:$U$1015,0)),IFERROR(INDEX($E$5:$E844,MATCH($V845,$U$5:$U844,0)),""))))</f>
        <v/>
      </c>
      <c r="F845" s="52"/>
      <c r="G845" s="51"/>
      <c r="H845" s="44"/>
      <c r="I845" s="53"/>
      <c r="J845" s="46"/>
      <c r="K845" s="46"/>
      <c r="L845" s="54"/>
      <c r="M845" s="54"/>
      <c r="N845" s="306" t="str">
        <f>IF(COUNTBLANK($V845),"",IFERROR(INDEX(Activos!$E$6:$E$1015,MATCH($V845,Activos!$U$6:$U$1015,0)),IFERROR(INDEX($N$5:$N844,MATCH($V845,$U$5:$U844,0)),"")))</f>
        <v/>
      </c>
      <c r="O845" s="256"/>
      <c r="P845" s="250"/>
      <c r="Q845" s="55">
        <v>0</v>
      </c>
      <c r="R845" s="48" t="b">
        <f>IF(COUNTBLANK($V845),FALSE,OR(IFERROR(MATCH(INDEX(Activos!$C$6:$C$1015,MATCH($V845,Activos!$U$6:$U$1015,0)),$AH$22:$AH$25,0),FALSE),IFERROR(MATCH(INDEX($E$5:$E844,MATCH($V845,$V$5:$V844,0)),$AH$22:$AH$25,0),FALSE)))</f>
        <v>0</v>
      </c>
      <c r="S845" s="48" t="b">
        <f>OR(IFERROR(MATCH($V845,Activos!$U$6:$U$1015,0),FALSE),IFERROR(MATCH($V845,$V$5:$V844,0),FALSE))</f>
        <v>1</v>
      </c>
      <c r="T845" s="48" t="str">
        <f t="shared" si="46"/>
        <v/>
      </c>
      <c r="U845" s="48" t="str">
        <f>IF(AND(ISERROR(MATCH($V845,Activos!$U$6:$U$1015,0)),ISERROR(MATCH($V845,$U$5:$U844,0))),$V845,"")</f>
        <v/>
      </c>
      <c r="V845" s="48" t="str">
        <f t="shared" si="47"/>
        <v/>
      </c>
      <c r="W845" s="48" t="b">
        <f>IF(OR(COUNTBLANK($E845),COUNTBLANK($V845)),FALSE,IF(ISERROR(MATCH($V845,Activos!$U$6:$U$1015,0)),FALSE,IF(ISERROR(MATCH(INDEX(Activos!$C$6:$C$1015,MATCH($V845,Activos!$U$6:$U$1015,0)),$AH$22:$AH$25,0)),ISERROR(MATCH($E845,$AH$26:$AH$31,0)),ISERROR(MATCH($E845,$AH$22:$AH$25,0)))))</f>
        <v>0</v>
      </c>
      <c r="X845" s="48" t="b">
        <f>IF(OR(COUNTBLANK($E845),COUNTBLANK($V845)),FALSE,IF(ISERROR(MATCH($V845,V$5:$V844,0)),FALSE,IF(ISERROR(MATCH(INDEX($E$6:$E$1015,MATCH($V845,$V$6:$V$1015,0)),$AH$22:$AH$25,0)),ISERROR(MATCH($E845,$AH$26:$AH$31,0)),ISERROR(MATCH($E845,$AH$22:$AH$25,0)))))</f>
        <v>0</v>
      </c>
      <c r="Y845" s="48" t="b">
        <f t="shared" si="48"/>
        <v>0</v>
      </c>
    </row>
    <row r="846" spans="2:25" ht="15.95" customHeight="1" x14ac:dyDescent="0.2">
      <c r="B846" s="257"/>
      <c r="C846" s="53"/>
      <c r="D846" s="86"/>
      <c r="E846" s="42" t="str">
        <f>IF(COUNTBLANK($V846),"",IF($U846&lt;&gt;"","Ingresar Categoria!",IFERROR(INDEX(Activos!$C$6:$C$1015,MATCH($V846,Activos!$U$6:$U$1015,0)),IFERROR(INDEX($E$5:$E845,MATCH($V846,$U$5:$U845,0)),""))))</f>
        <v/>
      </c>
      <c r="F846" s="52"/>
      <c r="G846" s="51"/>
      <c r="H846" s="44"/>
      <c r="I846" s="53"/>
      <c r="J846" s="46"/>
      <c r="K846" s="46"/>
      <c r="L846" s="54"/>
      <c r="M846" s="54"/>
      <c r="N846" s="306" t="str">
        <f>IF(COUNTBLANK($V846),"",IFERROR(INDEX(Activos!$E$6:$E$1015,MATCH($V846,Activos!$U$6:$U$1015,0)),IFERROR(INDEX($N$5:$N845,MATCH($V846,$U$5:$U845,0)),"")))</f>
        <v/>
      </c>
      <c r="O846" s="256"/>
      <c r="P846" s="250"/>
      <c r="Q846" s="55">
        <v>0</v>
      </c>
      <c r="R846" s="48" t="b">
        <f>IF(COUNTBLANK($V846),FALSE,OR(IFERROR(MATCH(INDEX(Activos!$C$6:$C$1015,MATCH($V846,Activos!$U$6:$U$1015,0)),$AH$22:$AH$25,0),FALSE),IFERROR(MATCH(INDEX($E$5:$E845,MATCH($V846,$V$5:$V845,0)),$AH$22:$AH$25,0),FALSE)))</f>
        <v>0</v>
      </c>
      <c r="S846" s="48" t="b">
        <f>OR(IFERROR(MATCH($V846,Activos!$U$6:$U$1015,0),FALSE),IFERROR(MATCH($V846,$V$5:$V845,0),FALSE))</f>
        <v>1</v>
      </c>
      <c r="T846" s="48" t="str">
        <f t="shared" si="46"/>
        <v/>
      </c>
      <c r="U846" s="48" t="str">
        <f>IF(AND(ISERROR(MATCH($V846,Activos!$U$6:$U$1015,0)),ISERROR(MATCH($V846,$U$5:$U845,0))),$V846,"")</f>
        <v/>
      </c>
      <c r="V846" s="48" t="str">
        <f t="shared" si="47"/>
        <v/>
      </c>
      <c r="W846" s="48" t="b">
        <f>IF(OR(COUNTBLANK($E846),COUNTBLANK($V846)),FALSE,IF(ISERROR(MATCH($V846,Activos!$U$6:$U$1015,0)),FALSE,IF(ISERROR(MATCH(INDEX(Activos!$C$6:$C$1015,MATCH($V846,Activos!$U$6:$U$1015,0)),$AH$22:$AH$25,0)),ISERROR(MATCH($E846,$AH$26:$AH$31,0)),ISERROR(MATCH($E846,$AH$22:$AH$25,0)))))</f>
        <v>0</v>
      </c>
      <c r="X846" s="48" t="b">
        <f>IF(OR(COUNTBLANK($E846),COUNTBLANK($V846)),FALSE,IF(ISERROR(MATCH($V846,V$5:$V845,0)),FALSE,IF(ISERROR(MATCH(INDEX($E$6:$E$1015,MATCH($V846,$V$6:$V$1015,0)),$AH$22:$AH$25,0)),ISERROR(MATCH($E846,$AH$26:$AH$31,0)),ISERROR(MATCH($E846,$AH$22:$AH$25,0)))))</f>
        <v>0</v>
      </c>
      <c r="Y846" s="48" t="b">
        <f t="shared" si="48"/>
        <v>0</v>
      </c>
    </row>
    <row r="847" spans="2:25" ht="15.95" customHeight="1" x14ac:dyDescent="0.2">
      <c r="B847" s="257"/>
      <c r="C847" s="53"/>
      <c r="D847" s="86"/>
      <c r="E847" s="42" t="str">
        <f>IF(COUNTBLANK($V847),"",IF($U847&lt;&gt;"","Ingresar Categoria!",IFERROR(INDEX(Activos!$C$6:$C$1015,MATCH($V847,Activos!$U$6:$U$1015,0)),IFERROR(INDEX($E$5:$E846,MATCH($V847,$U$5:$U846,0)),""))))</f>
        <v/>
      </c>
      <c r="F847" s="52"/>
      <c r="G847" s="51"/>
      <c r="H847" s="44"/>
      <c r="I847" s="53"/>
      <c r="J847" s="46"/>
      <c r="K847" s="46"/>
      <c r="L847" s="54"/>
      <c r="M847" s="54"/>
      <c r="N847" s="306" t="str">
        <f>IF(COUNTBLANK($V847),"",IFERROR(INDEX(Activos!$E$6:$E$1015,MATCH($V847,Activos!$U$6:$U$1015,0)),IFERROR(INDEX($N$5:$N846,MATCH($V847,$U$5:$U846,0)),"")))</f>
        <v/>
      </c>
      <c r="O847" s="256"/>
      <c r="P847" s="250"/>
      <c r="Q847" s="55">
        <v>0</v>
      </c>
      <c r="R847" s="48" t="b">
        <f>IF(COUNTBLANK($V847),FALSE,OR(IFERROR(MATCH(INDEX(Activos!$C$6:$C$1015,MATCH($V847,Activos!$U$6:$U$1015,0)),$AH$22:$AH$25,0),FALSE),IFERROR(MATCH(INDEX($E$5:$E846,MATCH($V847,$V$5:$V846,0)),$AH$22:$AH$25,0),FALSE)))</f>
        <v>0</v>
      </c>
      <c r="S847" s="48" t="b">
        <f>OR(IFERROR(MATCH($V847,Activos!$U$6:$U$1015,0),FALSE),IFERROR(MATCH($V847,$V$5:$V846,0),FALSE))</f>
        <v>1</v>
      </c>
      <c r="T847" s="48" t="str">
        <f t="shared" si="46"/>
        <v/>
      </c>
      <c r="U847" s="48" t="str">
        <f>IF(AND(ISERROR(MATCH($V847,Activos!$U$6:$U$1015,0)),ISERROR(MATCH($V847,$U$5:$U846,0))),$V847,"")</f>
        <v/>
      </c>
      <c r="V847" s="48" t="str">
        <f t="shared" si="47"/>
        <v/>
      </c>
      <c r="W847" s="48" t="b">
        <f>IF(OR(COUNTBLANK($E847),COUNTBLANK($V847)),FALSE,IF(ISERROR(MATCH($V847,Activos!$U$6:$U$1015,0)),FALSE,IF(ISERROR(MATCH(INDEX(Activos!$C$6:$C$1015,MATCH($V847,Activos!$U$6:$U$1015,0)),$AH$22:$AH$25,0)),ISERROR(MATCH($E847,$AH$26:$AH$31,0)),ISERROR(MATCH($E847,$AH$22:$AH$25,0)))))</f>
        <v>0</v>
      </c>
      <c r="X847" s="48" t="b">
        <f>IF(OR(COUNTBLANK($E847),COUNTBLANK($V847)),FALSE,IF(ISERROR(MATCH($V847,V$5:$V846,0)),FALSE,IF(ISERROR(MATCH(INDEX($E$6:$E$1015,MATCH($V847,$V$6:$V$1015,0)),$AH$22:$AH$25,0)),ISERROR(MATCH($E847,$AH$26:$AH$31,0)),ISERROR(MATCH($E847,$AH$22:$AH$25,0)))))</f>
        <v>0</v>
      </c>
      <c r="Y847" s="48" t="b">
        <f t="shared" si="48"/>
        <v>0</v>
      </c>
    </row>
    <row r="848" spans="2:25" ht="15.95" customHeight="1" x14ac:dyDescent="0.2">
      <c r="B848" s="257"/>
      <c r="C848" s="53"/>
      <c r="D848" s="86"/>
      <c r="E848" s="42" t="str">
        <f>IF(COUNTBLANK($V848),"",IF($U848&lt;&gt;"","Ingresar Categoria!",IFERROR(INDEX(Activos!$C$6:$C$1015,MATCH($V848,Activos!$U$6:$U$1015,0)),IFERROR(INDEX($E$5:$E847,MATCH($V848,$U$5:$U847,0)),""))))</f>
        <v/>
      </c>
      <c r="F848" s="52"/>
      <c r="G848" s="51"/>
      <c r="H848" s="44"/>
      <c r="I848" s="53"/>
      <c r="J848" s="46"/>
      <c r="K848" s="46"/>
      <c r="L848" s="54"/>
      <c r="M848" s="54"/>
      <c r="N848" s="306" t="str">
        <f>IF(COUNTBLANK($V848),"",IFERROR(INDEX(Activos!$E$6:$E$1015,MATCH($V848,Activos!$U$6:$U$1015,0)),IFERROR(INDEX($N$5:$N847,MATCH($V848,$U$5:$U847,0)),"")))</f>
        <v/>
      </c>
      <c r="O848" s="256"/>
      <c r="P848" s="250"/>
      <c r="Q848" s="55">
        <v>0</v>
      </c>
      <c r="R848" s="48" t="b">
        <f>IF(COUNTBLANK($V848),FALSE,OR(IFERROR(MATCH(INDEX(Activos!$C$6:$C$1015,MATCH($V848,Activos!$U$6:$U$1015,0)),$AH$22:$AH$25,0),FALSE),IFERROR(MATCH(INDEX($E$5:$E847,MATCH($V848,$V$5:$V847,0)),$AH$22:$AH$25,0),FALSE)))</f>
        <v>0</v>
      </c>
      <c r="S848" s="48" t="b">
        <f>OR(IFERROR(MATCH($V848,Activos!$U$6:$U$1015,0),FALSE),IFERROR(MATCH($V848,$V$5:$V847,0),FALSE))</f>
        <v>1</v>
      </c>
      <c r="T848" s="48" t="str">
        <f t="shared" si="46"/>
        <v/>
      </c>
      <c r="U848" s="48" t="str">
        <f>IF(AND(ISERROR(MATCH($V848,Activos!$U$6:$U$1015,0)),ISERROR(MATCH($V848,$U$5:$U847,0))),$V848,"")</f>
        <v/>
      </c>
      <c r="V848" s="48" t="str">
        <f t="shared" si="47"/>
        <v/>
      </c>
      <c r="W848" s="48" t="b">
        <f>IF(OR(COUNTBLANK($E848),COUNTBLANK($V848)),FALSE,IF(ISERROR(MATCH($V848,Activos!$U$6:$U$1015,0)),FALSE,IF(ISERROR(MATCH(INDEX(Activos!$C$6:$C$1015,MATCH($V848,Activos!$U$6:$U$1015,0)),$AH$22:$AH$25,0)),ISERROR(MATCH($E848,$AH$26:$AH$31,0)),ISERROR(MATCH($E848,$AH$22:$AH$25,0)))))</f>
        <v>0</v>
      </c>
      <c r="X848" s="48" t="b">
        <f>IF(OR(COUNTBLANK($E848),COUNTBLANK($V848)),FALSE,IF(ISERROR(MATCH($V848,V$5:$V847,0)),FALSE,IF(ISERROR(MATCH(INDEX($E$6:$E$1015,MATCH($V848,$V$6:$V$1015,0)),$AH$22:$AH$25,0)),ISERROR(MATCH($E848,$AH$26:$AH$31,0)),ISERROR(MATCH($E848,$AH$22:$AH$25,0)))))</f>
        <v>0</v>
      </c>
      <c r="Y848" s="48" t="b">
        <f t="shared" si="48"/>
        <v>0</v>
      </c>
    </row>
    <row r="849" spans="2:25" ht="15.95" customHeight="1" x14ac:dyDescent="0.2">
      <c r="B849" s="257"/>
      <c r="C849" s="53"/>
      <c r="D849" s="86"/>
      <c r="E849" s="42" t="str">
        <f>IF(COUNTBLANK($V849),"",IF($U849&lt;&gt;"","Ingresar Categoria!",IFERROR(INDEX(Activos!$C$6:$C$1015,MATCH($V849,Activos!$U$6:$U$1015,0)),IFERROR(INDEX($E$5:$E848,MATCH($V849,$U$5:$U848,0)),""))))</f>
        <v/>
      </c>
      <c r="F849" s="52"/>
      <c r="G849" s="51"/>
      <c r="H849" s="44"/>
      <c r="I849" s="53"/>
      <c r="J849" s="46"/>
      <c r="K849" s="46"/>
      <c r="L849" s="54"/>
      <c r="M849" s="54"/>
      <c r="N849" s="306" t="str">
        <f>IF(COUNTBLANK($V849),"",IFERROR(INDEX(Activos!$E$6:$E$1015,MATCH($V849,Activos!$U$6:$U$1015,0)),IFERROR(INDEX($N$5:$N848,MATCH($V849,$U$5:$U848,0)),"")))</f>
        <v/>
      </c>
      <c r="O849" s="256"/>
      <c r="P849" s="250"/>
      <c r="Q849" s="55">
        <v>0</v>
      </c>
      <c r="R849" s="48" t="b">
        <f>IF(COUNTBLANK($V849),FALSE,OR(IFERROR(MATCH(INDEX(Activos!$C$6:$C$1015,MATCH($V849,Activos!$U$6:$U$1015,0)),$AH$22:$AH$25,0),FALSE),IFERROR(MATCH(INDEX($E$5:$E848,MATCH($V849,$V$5:$V848,0)),$AH$22:$AH$25,0),FALSE)))</f>
        <v>0</v>
      </c>
      <c r="S849" s="48" t="b">
        <f>OR(IFERROR(MATCH($V849,Activos!$U$6:$U$1015,0),FALSE),IFERROR(MATCH($V849,$V$5:$V848,0),FALSE))</f>
        <v>1</v>
      </c>
      <c r="T849" s="48" t="str">
        <f t="shared" si="46"/>
        <v/>
      </c>
      <c r="U849" s="48" t="str">
        <f>IF(AND(ISERROR(MATCH($V849,Activos!$U$6:$U$1015,0)),ISERROR(MATCH($V849,$U$5:$U848,0))),$V849,"")</f>
        <v/>
      </c>
      <c r="V849" s="48" t="str">
        <f t="shared" si="47"/>
        <v/>
      </c>
      <c r="W849" s="48" t="b">
        <f>IF(OR(COUNTBLANK($E849),COUNTBLANK($V849)),FALSE,IF(ISERROR(MATCH($V849,Activos!$U$6:$U$1015,0)),FALSE,IF(ISERROR(MATCH(INDEX(Activos!$C$6:$C$1015,MATCH($V849,Activos!$U$6:$U$1015,0)),$AH$22:$AH$25,0)),ISERROR(MATCH($E849,$AH$26:$AH$31,0)),ISERROR(MATCH($E849,$AH$22:$AH$25,0)))))</f>
        <v>0</v>
      </c>
      <c r="X849" s="48" t="b">
        <f>IF(OR(COUNTBLANK($E849),COUNTBLANK($V849)),FALSE,IF(ISERROR(MATCH($V849,V$5:$V848,0)),FALSE,IF(ISERROR(MATCH(INDEX($E$6:$E$1015,MATCH($V849,$V$6:$V$1015,0)),$AH$22:$AH$25,0)),ISERROR(MATCH($E849,$AH$26:$AH$31,0)),ISERROR(MATCH($E849,$AH$22:$AH$25,0)))))</f>
        <v>0</v>
      </c>
      <c r="Y849" s="48" t="b">
        <f t="shared" si="48"/>
        <v>0</v>
      </c>
    </row>
    <row r="850" spans="2:25" ht="15.95" customHeight="1" x14ac:dyDescent="0.2">
      <c r="B850" s="257"/>
      <c r="C850" s="53"/>
      <c r="D850" s="86"/>
      <c r="E850" s="42" t="str">
        <f>IF(COUNTBLANK($V850),"",IF($U850&lt;&gt;"","Ingresar Categoria!",IFERROR(INDEX(Activos!$C$6:$C$1015,MATCH($V850,Activos!$U$6:$U$1015,0)),IFERROR(INDEX($E$5:$E849,MATCH($V850,$U$5:$U849,0)),""))))</f>
        <v/>
      </c>
      <c r="F850" s="52"/>
      <c r="G850" s="51"/>
      <c r="H850" s="44"/>
      <c r="I850" s="53"/>
      <c r="J850" s="46"/>
      <c r="K850" s="46"/>
      <c r="L850" s="54"/>
      <c r="M850" s="54"/>
      <c r="N850" s="306" t="str">
        <f>IF(COUNTBLANK($V850),"",IFERROR(INDEX(Activos!$E$6:$E$1015,MATCH($V850,Activos!$U$6:$U$1015,0)),IFERROR(INDEX($N$5:$N849,MATCH($V850,$U$5:$U849,0)),"")))</f>
        <v/>
      </c>
      <c r="O850" s="256"/>
      <c r="P850" s="250"/>
      <c r="Q850" s="55">
        <v>0</v>
      </c>
      <c r="R850" s="48" t="b">
        <f>IF(COUNTBLANK($V850),FALSE,OR(IFERROR(MATCH(INDEX(Activos!$C$6:$C$1015,MATCH($V850,Activos!$U$6:$U$1015,0)),$AH$22:$AH$25,0),FALSE),IFERROR(MATCH(INDEX($E$5:$E849,MATCH($V850,$V$5:$V849,0)),$AH$22:$AH$25,0),FALSE)))</f>
        <v>0</v>
      </c>
      <c r="S850" s="48" t="b">
        <f>OR(IFERROR(MATCH($V850,Activos!$U$6:$U$1015,0),FALSE),IFERROR(MATCH($V850,$V$5:$V849,0),FALSE))</f>
        <v>1</v>
      </c>
      <c r="T850" s="48" t="str">
        <f t="shared" si="46"/>
        <v/>
      </c>
      <c r="U850" s="48" t="str">
        <f>IF(AND(ISERROR(MATCH($V850,Activos!$U$6:$U$1015,0)),ISERROR(MATCH($V850,$U$5:$U849,0))),$V850,"")</f>
        <v/>
      </c>
      <c r="V850" s="48" t="str">
        <f t="shared" si="47"/>
        <v/>
      </c>
      <c r="W850" s="48" t="b">
        <f>IF(OR(COUNTBLANK($E850),COUNTBLANK($V850)),FALSE,IF(ISERROR(MATCH($V850,Activos!$U$6:$U$1015,0)),FALSE,IF(ISERROR(MATCH(INDEX(Activos!$C$6:$C$1015,MATCH($V850,Activos!$U$6:$U$1015,0)),$AH$22:$AH$25,0)),ISERROR(MATCH($E850,$AH$26:$AH$31,0)),ISERROR(MATCH($E850,$AH$22:$AH$25,0)))))</f>
        <v>0</v>
      </c>
      <c r="X850" s="48" t="b">
        <f>IF(OR(COUNTBLANK($E850),COUNTBLANK($V850)),FALSE,IF(ISERROR(MATCH($V850,V$5:$V849,0)),FALSE,IF(ISERROR(MATCH(INDEX($E$6:$E$1015,MATCH($V850,$V$6:$V$1015,0)),$AH$22:$AH$25,0)),ISERROR(MATCH($E850,$AH$26:$AH$31,0)),ISERROR(MATCH($E850,$AH$22:$AH$25,0)))))</f>
        <v>0</v>
      </c>
      <c r="Y850" s="48" t="b">
        <f t="shared" si="48"/>
        <v>0</v>
      </c>
    </row>
    <row r="851" spans="2:25" ht="15.95" customHeight="1" x14ac:dyDescent="0.2">
      <c r="B851" s="257"/>
      <c r="C851" s="53"/>
      <c r="D851" s="86"/>
      <c r="E851" s="42" t="str">
        <f>IF(COUNTBLANK($V851),"",IF($U851&lt;&gt;"","Ingresar Categoria!",IFERROR(INDEX(Activos!$C$6:$C$1015,MATCH($V851,Activos!$U$6:$U$1015,0)),IFERROR(INDEX($E$5:$E850,MATCH($V851,$U$5:$U850,0)),""))))</f>
        <v/>
      </c>
      <c r="F851" s="52"/>
      <c r="G851" s="51"/>
      <c r="H851" s="44"/>
      <c r="I851" s="53"/>
      <c r="J851" s="46"/>
      <c r="K851" s="46"/>
      <c r="L851" s="54"/>
      <c r="M851" s="54"/>
      <c r="N851" s="306" t="str">
        <f>IF(COUNTBLANK($V851),"",IFERROR(INDEX(Activos!$E$6:$E$1015,MATCH($V851,Activos!$U$6:$U$1015,0)),IFERROR(INDEX($N$5:$N850,MATCH($V851,$U$5:$U850,0)),"")))</f>
        <v/>
      </c>
      <c r="O851" s="256"/>
      <c r="P851" s="250"/>
      <c r="Q851" s="55">
        <v>0</v>
      </c>
      <c r="R851" s="48" t="b">
        <f>IF(COUNTBLANK($V851),FALSE,OR(IFERROR(MATCH(INDEX(Activos!$C$6:$C$1015,MATCH($V851,Activos!$U$6:$U$1015,0)),$AH$22:$AH$25,0),FALSE),IFERROR(MATCH(INDEX($E$5:$E850,MATCH($V851,$V$5:$V850,0)),$AH$22:$AH$25,0),FALSE)))</f>
        <v>0</v>
      </c>
      <c r="S851" s="48" t="b">
        <f>OR(IFERROR(MATCH($V851,Activos!$U$6:$U$1015,0),FALSE),IFERROR(MATCH($V851,$V$5:$V850,0),FALSE))</f>
        <v>1</v>
      </c>
      <c r="T851" s="48" t="str">
        <f t="shared" si="46"/>
        <v/>
      </c>
      <c r="U851" s="48" t="str">
        <f>IF(AND(ISERROR(MATCH($V851,Activos!$U$6:$U$1015,0)),ISERROR(MATCH($V851,$U$5:$U850,0))),$V851,"")</f>
        <v/>
      </c>
      <c r="V851" s="48" t="str">
        <f t="shared" si="47"/>
        <v/>
      </c>
      <c r="W851" s="48" t="b">
        <f>IF(OR(COUNTBLANK($E851),COUNTBLANK($V851)),FALSE,IF(ISERROR(MATCH($V851,Activos!$U$6:$U$1015,0)),FALSE,IF(ISERROR(MATCH(INDEX(Activos!$C$6:$C$1015,MATCH($V851,Activos!$U$6:$U$1015,0)),$AH$22:$AH$25,0)),ISERROR(MATCH($E851,$AH$26:$AH$31,0)),ISERROR(MATCH($E851,$AH$22:$AH$25,0)))))</f>
        <v>0</v>
      </c>
      <c r="X851" s="48" t="b">
        <f>IF(OR(COUNTBLANK($E851),COUNTBLANK($V851)),FALSE,IF(ISERROR(MATCH($V851,V$5:$V850,0)),FALSE,IF(ISERROR(MATCH(INDEX($E$6:$E$1015,MATCH($V851,$V$6:$V$1015,0)),$AH$22:$AH$25,0)),ISERROR(MATCH($E851,$AH$26:$AH$31,0)),ISERROR(MATCH($E851,$AH$22:$AH$25,0)))))</f>
        <v>0</v>
      </c>
      <c r="Y851" s="48" t="b">
        <f t="shared" si="48"/>
        <v>0</v>
      </c>
    </row>
    <row r="852" spans="2:25" ht="15.95" customHeight="1" x14ac:dyDescent="0.2">
      <c r="B852" s="257"/>
      <c r="C852" s="53"/>
      <c r="D852" s="86"/>
      <c r="E852" s="42" t="str">
        <f>IF(COUNTBLANK($V852),"",IF($U852&lt;&gt;"","Ingresar Categoria!",IFERROR(INDEX(Activos!$C$6:$C$1015,MATCH($V852,Activos!$U$6:$U$1015,0)),IFERROR(INDEX($E$5:$E851,MATCH($V852,$U$5:$U851,0)),""))))</f>
        <v/>
      </c>
      <c r="F852" s="52"/>
      <c r="G852" s="51"/>
      <c r="H852" s="44"/>
      <c r="I852" s="53"/>
      <c r="J852" s="46"/>
      <c r="K852" s="46"/>
      <c r="L852" s="54"/>
      <c r="M852" s="54"/>
      <c r="N852" s="306" t="str">
        <f>IF(COUNTBLANK($V852),"",IFERROR(INDEX(Activos!$E$6:$E$1015,MATCH($V852,Activos!$U$6:$U$1015,0)),IFERROR(INDEX($N$5:$N851,MATCH($V852,$U$5:$U851,0)),"")))</f>
        <v/>
      </c>
      <c r="O852" s="256"/>
      <c r="P852" s="250"/>
      <c r="Q852" s="55">
        <v>0</v>
      </c>
      <c r="R852" s="48" t="b">
        <f>IF(COUNTBLANK($V852),FALSE,OR(IFERROR(MATCH(INDEX(Activos!$C$6:$C$1015,MATCH($V852,Activos!$U$6:$U$1015,0)),$AH$22:$AH$25,0),FALSE),IFERROR(MATCH(INDEX($E$5:$E851,MATCH($V852,$V$5:$V851,0)),$AH$22:$AH$25,0),FALSE)))</f>
        <v>0</v>
      </c>
      <c r="S852" s="48" t="b">
        <f>OR(IFERROR(MATCH($V852,Activos!$U$6:$U$1015,0),FALSE),IFERROR(MATCH($V852,$V$5:$V851,0),FALSE))</f>
        <v>1</v>
      </c>
      <c r="T852" s="48" t="str">
        <f t="shared" si="46"/>
        <v/>
      </c>
      <c r="U852" s="48" t="str">
        <f>IF(AND(ISERROR(MATCH($V852,Activos!$U$6:$U$1015,0)),ISERROR(MATCH($V852,$U$5:$U851,0))),$V852,"")</f>
        <v/>
      </c>
      <c r="V852" s="48" t="str">
        <f t="shared" si="47"/>
        <v/>
      </c>
      <c r="W852" s="48" t="b">
        <f>IF(OR(COUNTBLANK($E852),COUNTBLANK($V852)),FALSE,IF(ISERROR(MATCH($V852,Activos!$U$6:$U$1015,0)),FALSE,IF(ISERROR(MATCH(INDEX(Activos!$C$6:$C$1015,MATCH($V852,Activos!$U$6:$U$1015,0)),$AH$22:$AH$25,0)),ISERROR(MATCH($E852,$AH$26:$AH$31,0)),ISERROR(MATCH($E852,$AH$22:$AH$25,0)))))</f>
        <v>0</v>
      </c>
      <c r="X852" s="48" t="b">
        <f>IF(OR(COUNTBLANK($E852),COUNTBLANK($V852)),FALSE,IF(ISERROR(MATCH($V852,V$5:$V851,0)),FALSE,IF(ISERROR(MATCH(INDEX($E$6:$E$1015,MATCH($V852,$V$6:$V$1015,0)),$AH$22:$AH$25,0)),ISERROR(MATCH($E852,$AH$26:$AH$31,0)),ISERROR(MATCH($E852,$AH$22:$AH$25,0)))))</f>
        <v>0</v>
      </c>
      <c r="Y852" s="48" t="b">
        <f t="shared" si="48"/>
        <v>0</v>
      </c>
    </row>
    <row r="853" spans="2:25" ht="15.95" customHeight="1" x14ac:dyDescent="0.2">
      <c r="B853" s="257"/>
      <c r="C853" s="53"/>
      <c r="D853" s="86"/>
      <c r="E853" s="42" t="str">
        <f>IF(COUNTBLANK($V853),"",IF($U853&lt;&gt;"","Ingresar Categoria!",IFERROR(INDEX(Activos!$C$6:$C$1015,MATCH($V853,Activos!$U$6:$U$1015,0)),IFERROR(INDEX($E$5:$E852,MATCH($V853,$U$5:$U852,0)),""))))</f>
        <v/>
      </c>
      <c r="F853" s="52"/>
      <c r="G853" s="51"/>
      <c r="H853" s="44"/>
      <c r="I853" s="53"/>
      <c r="J853" s="46"/>
      <c r="K853" s="46"/>
      <c r="L853" s="54"/>
      <c r="M853" s="54"/>
      <c r="N853" s="306" t="str">
        <f>IF(COUNTBLANK($V853),"",IFERROR(INDEX(Activos!$E$6:$E$1015,MATCH($V853,Activos!$U$6:$U$1015,0)),IFERROR(INDEX($N$5:$N852,MATCH($V853,$U$5:$U852,0)),"")))</f>
        <v/>
      </c>
      <c r="O853" s="256"/>
      <c r="P853" s="250"/>
      <c r="Q853" s="55">
        <v>0</v>
      </c>
      <c r="R853" s="48" t="b">
        <f>IF(COUNTBLANK($V853),FALSE,OR(IFERROR(MATCH(INDEX(Activos!$C$6:$C$1015,MATCH($V853,Activos!$U$6:$U$1015,0)),$AH$22:$AH$25,0),FALSE),IFERROR(MATCH(INDEX($E$5:$E852,MATCH($V853,$V$5:$V852,0)),$AH$22:$AH$25,0),FALSE)))</f>
        <v>0</v>
      </c>
      <c r="S853" s="48" t="b">
        <f>OR(IFERROR(MATCH($V853,Activos!$U$6:$U$1015,0),FALSE),IFERROR(MATCH($V853,$V$5:$V852,0),FALSE))</f>
        <v>1</v>
      </c>
      <c r="T853" s="48" t="str">
        <f t="shared" si="46"/>
        <v/>
      </c>
      <c r="U853" s="48" t="str">
        <f>IF(AND(ISERROR(MATCH($V853,Activos!$U$6:$U$1015,0)),ISERROR(MATCH($V853,$U$5:$U852,0))),$V853,"")</f>
        <v/>
      </c>
      <c r="V853" s="48" t="str">
        <f t="shared" si="47"/>
        <v/>
      </c>
      <c r="W853" s="48" t="b">
        <f>IF(OR(COUNTBLANK($E853),COUNTBLANK($V853)),FALSE,IF(ISERROR(MATCH($V853,Activos!$U$6:$U$1015,0)),FALSE,IF(ISERROR(MATCH(INDEX(Activos!$C$6:$C$1015,MATCH($V853,Activos!$U$6:$U$1015,0)),$AH$22:$AH$25,0)),ISERROR(MATCH($E853,$AH$26:$AH$31,0)),ISERROR(MATCH($E853,$AH$22:$AH$25,0)))))</f>
        <v>0</v>
      </c>
      <c r="X853" s="48" t="b">
        <f>IF(OR(COUNTBLANK($E853),COUNTBLANK($V853)),FALSE,IF(ISERROR(MATCH($V853,V$5:$V852,0)),FALSE,IF(ISERROR(MATCH(INDEX($E$6:$E$1015,MATCH($V853,$V$6:$V$1015,0)),$AH$22:$AH$25,0)),ISERROR(MATCH($E853,$AH$26:$AH$31,0)),ISERROR(MATCH($E853,$AH$22:$AH$25,0)))))</f>
        <v>0</v>
      </c>
      <c r="Y853" s="48" t="b">
        <f t="shared" si="48"/>
        <v>0</v>
      </c>
    </row>
    <row r="854" spans="2:25" ht="15.95" customHeight="1" x14ac:dyDescent="0.2">
      <c r="B854" s="257"/>
      <c r="C854" s="53"/>
      <c r="D854" s="86"/>
      <c r="E854" s="42" t="str">
        <f>IF(COUNTBLANK($V854),"",IF($U854&lt;&gt;"","Ingresar Categoria!",IFERROR(INDEX(Activos!$C$6:$C$1015,MATCH($V854,Activos!$U$6:$U$1015,0)),IFERROR(INDEX($E$5:$E853,MATCH($V854,$U$5:$U853,0)),""))))</f>
        <v/>
      </c>
      <c r="F854" s="52"/>
      <c r="G854" s="51"/>
      <c r="H854" s="44"/>
      <c r="I854" s="53"/>
      <c r="J854" s="46"/>
      <c r="K854" s="46"/>
      <c r="L854" s="54"/>
      <c r="M854" s="54"/>
      <c r="N854" s="306" t="str">
        <f>IF(COUNTBLANK($V854),"",IFERROR(INDEX(Activos!$E$6:$E$1015,MATCH($V854,Activos!$U$6:$U$1015,0)),IFERROR(INDEX($N$5:$N853,MATCH($V854,$U$5:$U853,0)),"")))</f>
        <v/>
      </c>
      <c r="O854" s="256"/>
      <c r="P854" s="250"/>
      <c r="Q854" s="55">
        <v>0</v>
      </c>
      <c r="R854" s="48" t="b">
        <f>IF(COUNTBLANK($V854),FALSE,OR(IFERROR(MATCH(INDEX(Activos!$C$6:$C$1015,MATCH($V854,Activos!$U$6:$U$1015,0)),$AH$22:$AH$25,0),FALSE),IFERROR(MATCH(INDEX($E$5:$E853,MATCH($V854,$V$5:$V853,0)),$AH$22:$AH$25,0),FALSE)))</f>
        <v>0</v>
      </c>
      <c r="S854" s="48" t="b">
        <f>OR(IFERROR(MATCH($V854,Activos!$U$6:$U$1015,0),FALSE),IFERROR(MATCH($V854,$V$5:$V853,0),FALSE))</f>
        <v>1</v>
      </c>
      <c r="T854" s="48" t="str">
        <f t="shared" si="46"/>
        <v/>
      </c>
      <c r="U854" s="48" t="str">
        <f>IF(AND(ISERROR(MATCH($V854,Activos!$U$6:$U$1015,0)),ISERROR(MATCH($V854,$U$5:$U853,0))),$V854,"")</f>
        <v/>
      </c>
      <c r="V854" s="48" t="str">
        <f t="shared" si="47"/>
        <v/>
      </c>
      <c r="W854" s="48" t="b">
        <f>IF(OR(COUNTBLANK($E854),COUNTBLANK($V854)),FALSE,IF(ISERROR(MATCH($V854,Activos!$U$6:$U$1015,0)),FALSE,IF(ISERROR(MATCH(INDEX(Activos!$C$6:$C$1015,MATCH($V854,Activos!$U$6:$U$1015,0)),$AH$22:$AH$25,0)),ISERROR(MATCH($E854,$AH$26:$AH$31,0)),ISERROR(MATCH($E854,$AH$22:$AH$25,0)))))</f>
        <v>0</v>
      </c>
      <c r="X854" s="48" t="b">
        <f>IF(OR(COUNTBLANK($E854),COUNTBLANK($V854)),FALSE,IF(ISERROR(MATCH($V854,V$5:$V853,0)),FALSE,IF(ISERROR(MATCH(INDEX($E$6:$E$1015,MATCH($V854,$V$6:$V$1015,0)),$AH$22:$AH$25,0)),ISERROR(MATCH($E854,$AH$26:$AH$31,0)),ISERROR(MATCH($E854,$AH$22:$AH$25,0)))))</f>
        <v>0</v>
      </c>
      <c r="Y854" s="48" t="b">
        <f t="shared" si="48"/>
        <v>0</v>
      </c>
    </row>
    <row r="855" spans="2:25" ht="15.95" customHeight="1" x14ac:dyDescent="0.2">
      <c r="B855" s="257"/>
      <c r="C855" s="53"/>
      <c r="D855" s="86"/>
      <c r="E855" s="42" t="str">
        <f>IF(COUNTBLANK($V855),"",IF($U855&lt;&gt;"","Ingresar Categoria!",IFERROR(INDEX(Activos!$C$6:$C$1015,MATCH($V855,Activos!$U$6:$U$1015,0)),IFERROR(INDEX($E$5:$E854,MATCH($V855,$U$5:$U854,0)),""))))</f>
        <v/>
      </c>
      <c r="F855" s="52"/>
      <c r="G855" s="51"/>
      <c r="H855" s="44"/>
      <c r="I855" s="53"/>
      <c r="J855" s="46"/>
      <c r="K855" s="46"/>
      <c r="L855" s="54"/>
      <c r="M855" s="54"/>
      <c r="N855" s="306" t="str">
        <f>IF(COUNTBLANK($V855),"",IFERROR(INDEX(Activos!$E$6:$E$1015,MATCH($V855,Activos!$U$6:$U$1015,0)),IFERROR(INDEX($N$5:$N854,MATCH($V855,$U$5:$U854,0)),"")))</f>
        <v/>
      </c>
      <c r="O855" s="256"/>
      <c r="P855" s="250"/>
      <c r="Q855" s="55">
        <v>0</v>
      </c>
      <c r="R855" s="48" t="b">
        <f>IF(COUNTBLANK($V855),FALSE,OR(IFERROR(MATCH(INDEX(Activos!$C$6:$C$1015,MATCH($V855,Activos!$U$6:$U$1015,0)),$AH$22:$AH$25,0),FALSE),IFERROR(MATCH(INDEX($E$5:$E854,MATCH($V855,$V$5:$V854,0)),$AH$22:$AH$25,0),FALSE)))</f>
        <v>0</v>
      </c>
      <c r="S855" s="48" t="b">
        <f>OR(IFERROR(MATCH($V855,Activos!$U$6:$U$1015,0),FALSE),IFERROR(MATCH($V855,$V$5:$V854,0),FALSE))</f>
        <v>1</v>
      </c>
      <c r="T855" s="48" t="str">
        <f t="shared" si="46"/>
        <v/>
      </c>
      <c r="U855" s="48" t="str">
        <f>IF(AND(ISERROR(MATCH($V855,Activos!$U$6:$U$1015,0)),ISERROR(MATCH($V855,$U$5:$U854,0))),$V855,"")</f>
        <v/>
      </c>
      <c r="V855" s="48" t="str">
        <f t="shared" si="47"/>
        <v/>
      </c>
      <c r="W855" s="48" t="b">
        <f>IF(OR(COUNTBLANK($E855),COUNTBLANK($V855)),FALSE,IF(ISERROR(MATCH($V855,Activos!$U$6:$U$1015,0)),FALSE,IF(ISERROR(MATCH(INDEX(Activos!$C$6:$C$1015,MATCH($V855,Activos!$U$6:$U$1015,0)),$AH$22:$AH$25,0)),ISERROR(MATCH($E855,$AH$26:$AH$31,0)),ISERROR(MATCH($E855,$AH$22:$AH$25,0)))))</f>
        <v>0</v>
      </c>
      <c r="X855" s="48" t="b">
        <f>IF(OR(COUNTBLANK($E855),COUNTBLANK($V855)),FALSE,IF(ISERROR(MATCH($V855,V$5:$V854,0)),FALSE,IF(ISERROR(MATCH(INDEX($E$6:$E$1015,MATCH($V855,$V$6:$V$1015,0)),$AH$22:$AH$25,0)),ISERROR(MATCH($E855,$AH$26:$AH$31,0)),ISERROR(MATCH($E855,$AH$22:$AH$25,0)))))</f>
        <v>0</v>
      </c>
      <c r="Y855" s="48" t="b">
        <f t="shared" si="48"/>
        <v>0</v>
      </c>
    </row>
    <row r="856" spans="2:25" ht="15.95" customHeight="1" x14ac:dyDescent="0.2">
      <c r="B856" s="257"/>
      <c r="C856" s="53"/>
      <c r="D856" s="86"/>
      <c r="E856" s="42" t="str">
        <f>IF(COUNTBLANK($V856),"",IF($U856&lt;&gt;"","Ingresar Categoria!",IFERROR(INDEX(Activos!$C$6:$C$1015,MATCH($V856,Activos!$U$6:$U$1015,0)),IFERROR(INDEX($E$5:$E855,MATCH($V856,$U$5:$U855,0)),""))))</f>
        <v/>
      </c>
      <c r="F856" s="52"/>
      <c r="G856" s="51"/>
      <c r="H856" s="44"/>
      <c r="I856" s="53"/>
      <c r="J856" s="46"/>
      <c r="K856" s="46"/>
      <c r="L856" s="54"/>
      <c r="M856" s="54"/>
      <c r="N856" s="306" t="str">
        <f>IF(COUNTBLANK($V856),"",IFERROR(INDEX(Activos!$E$6:$E$1015,MATCH($V856,Activos!$U$6:$U$1015,0)),IFERROR(INDEX($N$5:$N855,MATCH($V856,$U$5:$U855,0)),"")))</f>
        <v/>
      </c>
      <c r="O856" s="256"/>
      <c r="P856" s="250"/>
      <c r="Q856" s="55">
        <v>0</v>
      </c>
      <c r="R856" s="48" t="b">
        <f>IF(COUNTBLANK($V856),FALSE,OR(IFERROR(MATCH(INDEX(Activos!$C$6:$C$1015,MATCH($V856,Activos!$U$6:$U$1015,0)),$AH$22:$AH$25,0),FALSE),IFERROR(MATCH(INDEX($E$5:$E855,MATCH($V856,$V$5:$V855,0)),$AH$22:$AH$25,0),FALSE)))</f>
        <v>0</v>
      </c>
      <c r="S856" s="48" t="b">
        <f>OR(IFERROR(MATCH($V856,Activos!$U$6:$U$1015,0),FALSE),IFERROR(MATCH($V856,$V$5:$V855,0),FALSE))</f>
        <v>1</v>
      </c>
      <c r="T856" s="48" t="str">
        <f t="shared" si="46"/>
        <v/>
      </c>
      <c r="U856" s="48" t="str">
        <f>IF(AND(ISERROR(MATCH($V856,Activos!$U$6:$U$1015,0)),ISERROR(MATCH($V856,$U$5:$U855,0))),$V856,"")</f>
        <v/>
      </c>
      <c r="V856" s="48" t="str">
        <f t="shared" si="47"/>
        <v/>
      </c>
      <c r="W856" s="48" t="b">
        <f>IF(OR(COUNTBLANK($E856),COUNTBLANK($V856)),FALSE,IF(ISERROR(MATCH($V856,Activos!$U$6:$U$1015,0)),FALSE,IF(ISERROR(MATCH(INDEX(Activos!$C$6:$C$1015,MATCH($V856,Activos!$U$6:$U$1015,0)),$AH$22:$AH$25,0)),ISERROR(MATCH($E856,$AH$26:$AH$31,0)),ISERROR(MATCH($E856,$AH$22:$AH$25,0)))))</f>
        <v>0</v>
      </c>
      <c r="X856" s="48" t="b">
        <f>IF(OR(COUNTBLANK($E856),COUNTBLANK($V856)),FALSE,IF(ISERROR(MATCH($V856,V$5:$V855,0)),FALSE,IF(ISERROR(MATCH(INDEX($E$6:$E$1015,MATCH($V856,$V$6:$V$1015,0)),$AH$22:$AH$25,0)),ISERROR(MATCH($E856,$AH$26:$AH$31,0)),ISERROR(MATCH($E856,$AH$22:$AH$25,0)))))</f>
        <v>0</v>
      </c>
      <c r="Y856" s="48" t="b">
        <f t="shared" si="48"/>
        <v>0</v>
      </c>
    </row>
    <row r="857" spans="2:25" ht="15.95" customHeight="1" x14ac:dyDescent="0.2">
      <c r="B857" s="257"/>
      <c r="C857" s="53"/>
      <c r="D857" s="86"/>
      <c r="E857" s="42" t="str">
        <f>IF(COUNTBLANK($V857),"",IF($U857&lt;&gt;"","Ingresar Categoria!",IFERROR(INDEX(Activos!$C$6:$C$1015,MATCH($V857,Activos!$U$6:$U$1015,0)),IFERROR(INDEX($E$5:$E856,MATCH($V857,$U$5:$U856,0)),""))))</f>
        <v/>
      </c>
      <c r="F857" s="52"/>
      <c r="G857" s="51"/>
      <c r="H857" s="44"/>
      <c r="I857" s="53"/>
      <c r="J857" s="46"/>
      <c r="K857" s="46"/>
      <c r="L857" s="54"/>
      <c r="M857" s="54"/>
      <c r="N857" s="306" t="str">
        <f>IF(COUNTBLANK($V857),"",IFERROR(INDEX(Activos!$E$6:$E$1015,MATCH($V857,Activos!$U$6:$U$1015,0)),IFERROR(INDEX($N$5:$N856,MATCH($V857,$U$5:$U856,0)),"")))</f>
        <v/>
      </c>
      <c r="O857" s="256"/>
      <c r="P857" s="250"/>
      <c r="Q857" s="55">
        <v>0</v>
      </c>
      <c r="R857" s="48" t="b">
        <f>IF(COUNTBLANK($V857),FALSE,OR(IFERROR(MATCH(INDEX(Activos!$C$6:$C$1015,MATCH($V857,Activos!$U$6:$U$1015,0)),$AH$22:$AH$25,0),FALSE),IFERROR(MATCH(INDEX($E$5:$E856,MATCH($V857,$V$5:$V856,0)),$AH$22:$AH$25,0),FALSE)))</f>
        <v>0</v>
      </c>
      <c r="S857" s="48" t="b">
        <f>OR(IFERROR(MATCH($V857,Activos!$U$6:$U$1015,0),FALSE),IFERROR(MATCH($V857,$V$5:$V856,0),FALSE))</f>
        <v>1</v>
      </c>
      <c r="T857" s="48" t="str">
        <f t="shared" si="46"/>
        <v/>
      </c>
      <c r="U857" s="48" t="str">
        <f>IF(AND(ISERROR(MATCH($V857,Activos!$U$6:$U$1015,0)),ISERROR(MATCH($V857,$U$5:$U856,0))),$V857,"")</f>
        <v/>
      </c>
      <c r="V857" s="48" t="str">
        <f t="shared" si="47"/>
        <v/>
      </c>
      <c r="W857" s="48" t="b">
        <f>IF(OR(COUNTBLANK($E857),COUNTBLANK($V857)),FALSE,IF(ISERROR(MATCH($V857,Activos!$U$6:$U$1015,0)),FALSE,IF(ISERROR(MATCH(INDEX(Activos!$C$6:$C$1015,MATCH($V857,Activos!$U$6:$U$1015,0)),$AH$22:$AH$25,0)),ISERROR(MATCH($E857,$AH$26:$AH$31,0)),ISERROR(MATCH($E857,$AH$22:$AH$25,0)))))</f>
        <v>0</v>
      </c>
      <c r="X857" s="48" t="b">
        <f>IF(OR(COUNTBLANK($E857),COUNTBLANK($V857)),FALSE,IF(ISERROR(MATCH($V857,V$5:$V856,0)),FALSE,IF(ISERROR(MATCH(INDEX($E$6:$E$1015,MATCH($V857,$V$6:$V$1015,0)),$AH$22:$AH$25,0)),ISERROR(MATCH($E857,$AH$26:$AH$31,0)),ISERROR(MATCH($E857,$AH$22:$AH$25,0)))))</f>
        <v>0</v>
      </c>
      <c r="Y857" s="48" t="b">
        <f t="shared" si="48"/>
        <v>0</v>
      </c>
    </row>
    <row r="858" spans="2:25" ht="15.95" customHeight="1" x14ac:dyDescent="0.2">
      <c r="B858" s="257"/>
      <c r="C858" s="53"/>
      <c r="D858" s="86"/>
      <c r="E858" s="42" t="str">
        <f>IF(COUNTBLANK($V858),"",IF($U858&lt;&gt;"","Ingresar Categoria!",IFERROR(INDEX(Activos!$C$6:$C$1015,MATCH($V858,Activos!$U$6:$U$1015,0)),IFERROR(INDEX($E$5:$E857,MATCH($V858,$U$5:$U857,0)),""))))</f>
        <v/>
      </c>
      <c r="F858" s="52"/>
      <c r="G858" s="51"/>
      <c r="H858" s="44"/>
      <c r="I858" s="53"/>
      <c r="J858" s="46"/>
      <c r="K858" s="46"/>
      <c r="L858" s="54"/>
      <c r="M858" s="54"/>
      <c r="N858" s="306" t="str">
        <f>IF(COUNTBLANK($V858),"",IFERROR(INDEX(Activos!$E$6:$E$1015,MATCH($V858,Activos!$U$6:$U$1015,0)),IFERROR(INDEX($N$5:$N857,MATCH($V858,$U$5:$U857,0)),"")))</f>
        <v/>
      </c>
      <c r="O858" s="256"/>
      <c r="P858" s="250"/>
      <c r="Q858" s="55">
        <v>0</v>
      </c>
      <c r="R858" s="48" t="b">
        <f>IF(COUNTBLANK($V858),FALSE,OR(IFERROR(MATCH(INDEX(Activos!$C$6:$C$1015,MATCH($V858,Activos!$U$6:$U$1015,0)),$AH$22:$AH$25,0),FALSE),IFERROR(MATCH(INDEX($E$5:$E857,MATCH($V858,$V$5:$V857,0)),$AH$22:$AH$25,0),FALSE)))</f>
        <v>0</v>
      </c>
      <c r="S858" s="48" t="b">
        <f>OR(IFERROR(MATCH($V858,Activos!$U$6:$U$1015,0),FALSE),IFERROR(MATCH($V858,$V$5:$V857,0),FALSE))</f>
        <v>1</v>
      </c>
      <c r="T858" s="48" t="str">
        <f t="shared" si="46"/>
        <v/>
      </c>
      <c r="U858" s="48" t="str">
        <f>IF(AND(ISERROR(MATCH($V858,Activos!$U$6:$U$1015,0)),ISERROR(MATCH($V858,$U$5:$U857,0))),$V858,"")</f>
        <v/>
      </c>
      <c r="V858" s="48" t="str">
        <f t="shared" si="47"/>
        <v/>
      </c>
      <c r="W858" s="48" t="b">
        <f>IF(OR(COUNTBLANK($E858),COUNTBLANK($V858)),FALSE,IF(ISERROR(MATCH($V858,Activos!$U$6:$U$1015,0)),FALSE,IF(ISERROR(MATCH(INDEX(Activos!$C$6:$C$1015,MATCH($V858,Activos!$U$6:$U$1015,0)),$AH$22:$AH$25,0)),ISERROR(MATCH($E858,$AH$26:$AH$31,0)),ISERROR(MATCH($E858,$AH$22:$AH$25,0)))))</f>
        <v>0</v>
      </c>
      <c r="X858" s="48" t="b">
        <f>IF(OR(COUNTBLANK($E858),COUNTBLANK($V858)),FALSE,IF(ISERROR(MATCH($V858,V$5:$V857,0)),FALSE,IF(ISERROR(MATCH(INDEX($E$6:$E$1015,MATCH($V858,$V$6:$V$1015,0)),$AH$22:$AH$25,0)),ISERROR(MATCH($E858,$AH$26:$AH$31,0)),ISERROR(MATCH($E858,$AH$22:$AH$25,0)))))</f>
        <v>0</v>
      </c>
      <c r="Y858" s="48" t="b">
        <f t="shared" si="48"/>
        <v>0</v>
      </c>
    </row>
    <row r="859" spans="2:25" ht="15.95" customHeight="1" x14ac:dyDescent="0.2">
      <c r="B859" s="257"/>
      <c r="C859" s="53"/>
      <c r="D859" s="86"/>
      <c r="E859" s="42" t="str">
        <f>IF(COUNTBLANK($V859),"",IF($U859&lt;&gt;"","Ingresar Categoria!",IFERROR(INDEX(Activos!$C$6:$C$1015,MATCH($V859,Activos!$U$6:$U$1015,0)),IFERROR(INDEX($E$5:$E858,MATCH($V859,$U$5:$U858,0)),""))))</f>
        <v/>
      </c>
      <c r="F859" s="52"/>
      <c r="G859" s="51"/>
      <c r="H859" s="44"/>
      <c r="I859" s="53"/>
      <c r="J859" s="46"/>
      <c r="K859" s="46"/>
      <c r="L859" s="54"/>
      <c r="M859" s="54"/>
      <c r="N859" s="306" t="str">
        <f>IF(COUNTBLANK($V859),"",IFERROR(INDEX(Activos!$E$6:$E$1015,MATCH($V859,Activos!$U$6:$U$1015,0)),IFERROR(INDEX($N$5:$N858,MATCH($V859,$U$5:$U858,0)),"")))</f>
        <v/>
      </c>
      <c r="O859" s="256"/>
      <c r="P859" s="250"/>
      <c r="Q859" s="55">
        <v>0</v>
      </c>
      <c r="R859" s="48" t="b">
        <f>IF(COUNTBLANK($V859),FALSE,OR(IFERROR(MATCH(INDEX(Activos!$C$6:$C$1015,MATCH($V859,Activos!$U$6:$U$1015,0)),$AH$22:$AH$25,0),FALSE),IFERROR(MATCH(INDEX($E$5:$E858,MATCH($V859,$V$5:$V858,0)),$AH$22:$AH$25,0),FALSE)))</f>
        <v>0</v>
      </c>
      <c r="S859" s="48" t="b">
        <f>OR(IFERROR(MATCH($V859,Activos!$U$6:$U$1015,0),FALSE),IFERROR(MATCH($V859,$V$5:$V858,0),FALSE))</f>
        <v>1</v>
      </c>
      <c r="T859" s="48" t="str">
        <f t="shared" si="46"/>
        <v/>
      </c>
      <c r="U859" s="48" t="str">
        <f>IF(AND(ISERROR(MATCH($V859,Activos!$U$6:$U$1015,0)),ISERROR(MATCH($V859,$U$5:$U858,0))),$V859,"")</f>
        <v/>
      </c>
      <c r="V859" s="48" t="str">
        <f t="shared" si="47"/>
        <v/>
      </c>
      <c r="W859" s="48" t="b">
        <f>IF(OR(COUNTBLANK($E859),COUNTBLANK($V859)),FALSE,IF(ISERROR(MATCH($V859,Activos!$U$6:$U$1015,0)),FALSE,IF(ISERROR(MATCH(INDEX(Activos!$C$6:$C$1015,MATCH($V859,Activos!$U$6:$U$1015,0)),$AH$22:$AH$25,0)),ISERROR(MATCH($E859,$AH$26:$AH$31,0)),ISERROR(MATCH($E859,$AH$22:$AH$25,0)))))</f>
        <v>0</v>
      </c>
      <c r="X859" s="48" t="b">
        <f>IF(OR(COUNTBLANK($E859),COUNTBLANK($V859)),FALSE,IF(ISERROR(MATCH($V859,V$5:$V858,0)),FALSE,IF(ISERROR(MATCH(INDEX($E$6:$E$1015,MATCH($V859,$V$6:$V$1015,0)),$AH$22:$AH$25,0)),ISERROR(MATCH($E859,$AH$26:$AH$31,0)),ISERROR(MATCH($E859,$AH$22:$AH$25,0)))))</f>
        <v>0</v>
      </c>
      <c r="Y859" s="48" t="b">
        <f t="shared" si="48"/>
        <v>0</v>
      </c>
    </row>
    <row r="860" spans="2:25" ht="15.95" customHeight="1" x14ac:dyDescent="0.2">
      <c r="B860" s="257"/>
      <c r="C860" s="53"/>
      <c r="D860" s="86"/>
      <c r="E860" s="42" t="str">
        <f>IF(COUNTBLANK($V860),"",IF($U860&lt;&gt;"","Ingresar Categoria!",IFERROR(INDEX(Activos!$C$6:$C$1015,MATCH($V860,Activos!$U$6:$U$1015,0)),IFERROR(INDEX($E$5:$E859,MATCH($V860,$U$5:$U859,0)),""))))</f>
        <v/>
      </c>
      <c r="F860" s="52"/>
      <c r="G860" s="51"/>
      <c r="H860" s="44"/>
      <c r="I860" s="53"/>
      <c r="J860" s="46"/>
      <c r="K860" s="46"/>
      <c r="L860" s="54"/>
      <c r="M860" s="54"/>
      <c r="N860" s="306" t="str">
        <f>IF(COUNTBLANK($V860),"",IFERROR(INDEX(Activos!$E$6:$E$1015,MATCH($V860,Activos!$U$6:$U$1015,0)),IFERROR(INDEX($N$5:$N859,MATCH($V860,$U$5:$U859,0)),"")))</f>
        <v/>
      </c>
      <c r="O860" s="256"/>
      <c r="P860" s="250"/>
      <c r="Q860" s="55">
        <v>0</v>
      </c>
      <c r="R860" s="48" t="b">
        <f>IF(COUNTBLANK($V860),FALSE,OR(IFERROR(MATCH(INDEX(Activos!$C$6:$C$1015,MATCH($V860,Activos!$U$6:$U$1015,0)),$AH$22:$AH$25,0),FALSE),IFERROR(MATCH(INDEX($E$5:$E859,MATCH($V860,$V$5:$V859,0)),$AH$22:$AH$25,0),FALSE)))</f>
        <v>0</v>
      </c>
      <c r="S860" s="48" t="b">
        <f>OR(IFERROR(MATCH($V860,Activos!$U$6:$U$1015,0),FALSE),IFERROR(MATCH($V860,$V$5:$V859,0),FALSE))</f>
        <v>1</v>
      </c>
      <c r="T860" s="48" t="str">
        <f t="shared" si="46"/>
        <v/>
      </c>
      <c r="U860" s="48" t="str">
        <f>IF(AND(ISERROR(MATCH($V860,Activos!$U$6:$U$1015,0)),ISERROR(MATCH($V860,$U$5:$U859,0))),$V860,"")</f>
        <v/>
      </c>
      <c r="V860" s="48" t="str">
        <f t="shared" si="47"/>
        <v/>
      </c>
      <c r="W860" s="48" t="b">
        <f>IF(OR(COUNTBLANK($E860),COUNTBLANK($V860)),FALSE,IF(ISERROR(MATCH($V860,Activos!$U$6:$U$1015,0)),FALSE,IF(ISERROR(MATCH(INDEX(Activos!$C$6:$C$1015,MATCH($V860,Activos!$U$6:$U$1015,0)),$AH$22:$AH$25,0)),ISERROR(MATCH($E860,$AH$26:$AH$31,0)),ISERROR(MATCH($E860,$AH$22:$AH$25,0)))))</f>
        <v>0</v>
      </c>
      <c r="X860" s="48" t="b">
        <f>IF(OR(COUNTBLANK($E860),COUNTBLANK($V860)),FALSE,IF(ISERROR(MATCH($V860,V$5:$V859,0)),FALSE,IF(ISERROR(MATCH(INDEX($E$6:$E$1015,MATCH($V860,$V$6:$V$1015,0)),$AH$22:$AH$25,0)),ISERROR(MATCH($E860,$AH$26:$AH$31,0)),ISERROR(MATCH($E860,$AH$22:$AH$25,0)))))</f>
        <v>0</v>
      </c>
      <c r="Y860" s="48" t="b">
        <f t="shared" si="48"/>
        <v>0</v>
      </c>
    </row>
    <row r="861" spans="2:25" ht="15.95" customHeight="1" x14ac:dyDescent="0.2">
      <c r="B861" s="257"/>
      <c r="C861" s="53"/>
      <c r="D861" s="86"/>
      <c r="E861" s="42" t="str">
        <f>IF(COUNTBLANK($V861),"",IF($U861&lt;&gt;"","Ingresar Categoria!",IFERROR(INDEX(Activos!$C$6:$C$1015,MATCH($V861,Activos!$U$6:$U$1015,0)),IFERROR(INDEX($E$5:$E860,MATCH($V861,$U$5:$U860,0)),""))))</f>
        <v/>
      </c>
      <c r="F861" s="52"/>
      <c r="G861" s="51"/>
      <c r="H861" s="44"/>
      <c r="I861" s="53"/>
      <c r="J861" s="46"/>
      <c r="K861" s="46"/>
      <c r="L861" s="54"/>
      <c r="M861" s="54"/>
      <c r="N861" s="306" t="str">
        <f>IF(COUNTBLANK($V861),"",IFERROR(INDEX(Activos!$E$6:$E$1015,MATCH($V861,Activos!$U$6:$U$1015,0)),IFERROR(INDEX($N$5:$N860,MATCH($V861,$U$5:$U860,0)),"")))</f>
        <v/>
      </c>
      <c r="O861" s="256"/>
      <c r="P861" s="250"/>
      <c r="Q861" s="55">
        <v>0</v>
      </c>
      <c r="R861" s="48" t="b">
        <f>IF(COUNTBLANK($V861),FALSE,OR(IFERROR(MATCH(INDEX(Activos!$C$6:$C$1015,MATCH($V861,Activos!$U$6:$U$1015,0)),$AH$22:$AH$25,0),FALSE),IFERROR(MATCH(INDEX($E$5:$E860,MATCH($V861,$V$5:$V860,0)),$AH$22:$AH$25,0),FALSE)))</f>
        <v>0</v>
      </c>
      <c r="S861" s="48" t="b">
        <f>OR(IFERROR(MATCH($V861,Activos!$U$6:$U$1015,0),FALSE),IFERROR(MATCH($V861,$V$5:$V860,0),FALSE))</f>
        <v>1</v>
      </c>
      <c r="T861" s="48" t="str">
        <f t="shared" si="46"/>
        <v/>
      </c>
      <c r="U861" s="48" t="str">
        <f>IF(AND(ISERROR(MATCH($V861,Activos!$U$6:$U$1015,0)),ISERROR(MATCH($V861,$U$5:$U860,0))),$V861,"")</f>
        <v/>
      </c>
      <c r="V861" s="48" t="str">
        <f t="shared" si="47"/>
        <v/>
      </c>
      <c r="W861" s="48" t="b">
        <f>IF(OR(COUNTBLANK($E861),COUNTBLANK($V861)),FALSE,IF(ISERROR(MATCH($V861,Activos!$U$6:$U$1015,0)),FALSE,IF(ISERROR(MATCH(INDEX(Activos!$C$6:$C$1015,MATCH($V861,Activos!$U$6:$U$1015,0)),$AH$22:$AH$25,0)),ISERROR(MATCH($E861,$AH$26:$AH$31,0)),ISERROR(MATCH($E861,$AH$22:$AH$25,0)))))</f>
        <v>0</v>
      </c>
      <c r="X861" s="48" t="b">
        <f>IF(OR(COUNTBLANK($E861),COUNTBLANK($V861)),FALSE,IF(ISERROR(MATCH($V861,V$5:$V860,0)),FALSE,IF(ISERROR(MATCH(INDEX($E$6:$E$1015,MATCH($V861,$V$6:$V$1015,0)),$AH$22:$AH$25,0)),ISERROR(MATCH($E861,$AH$26:$AH$31,0)),ISERROR(MATCH($E861,$AH$22:$AH$25,0)))))</f>
        <v>0</v>
      </c>
      <c r="Y861" s="48" t="b">
        <f t="shared" si="48"/>
        <v>0</v>
      </c>
    </row>
    <row r="862" spans="2:25" ht="15.95" customHeight="1" x14ac:dyDescent="0.2">
      <c r="B862" s="257"/>
      <c r="C862" s="53"/>
      <c r="D862" s="86"/>
      <c r="E862" s="42" t="str">
        <f>IF(COUNTBLANK($V862),"",IF($U862&lt;&gt;"","Ingresar Categoria!",IFERROR(INDEX(Activos!$C$6:$C$1015,MATCH($V862,Activos!$U$6:$U$1015,0)),IFERROR(INDEX($E$5:$E861,MATCH($V862,$U$5:$U861,0)),""))))</f>
        <v/>
      </c>
      <c r="F862" s="52"/>
      <c r="G862" s="51"/>
      <c r="H862" s="44"/>
      <c r="I862" s="53"/>
      <c r="J862" s="46"/>
      <c r="K862" s="46"/>
      <c r="L862" s="54"/>
      <c r="M862" s="54"/>
      <c r="N862" s="306" t="str">
        <f>IF(COUNTBLANK($V862),"",IFERROR(INDEX(Activos!$E$6:$E$1015,MATCH($V862,Activos!$U$6:$U$1015,0)),IFERROR(INDEX($N$5:$N861,MATCH($V862,$U$5:$U861,0)),"")))</f>
        <v/>
      </c>
      <c r="O862" s="256"/>
      <c r="P862" s="250"/>
      <c r="Q862" s="55">
        <v>0</v>
      </c>
      <c r="R862" s="48" t="b">
        <f>IF(COUNTBLANK($V862),FALSE,OR(IFERROR(MATCH(INDEX(Activos!$C$6:$C$1015,MATCH($V862,Activos!$U$6:$U$1015,0)),$AH$22:$AH$25,0),FALSE),IFERROR(MATCH(INDEX($E$5:$E861,MATCH($V862,$V$5:$V861,0)),$AH$22:$AH$25,0),FALSE)))</f>
        <v>0</v>
      </c>
      <c r="S862" s="48" t="b">
        <f>OR(IFERROR(MATCH($V862,Activos!$U$6:$U$1015,0),FALSE),IFERROR(MATCH($V862,$V$5:$V861,0),FALSE))</f>
        <v>1</v>
      </c>
      <c r="T862" s="48" t="str">
        <f t="shared" si="46"/>
        <v/>
      </c>
      <c r="U862" s="48" t="str">
        <f>IF(AND(ISERROR(MATCH($V862,Activos!$U$6:$U$1015,0)),ISERROR(MATCH($V862,$U$5:$U861,0))),$V862,"")</f>
        <v/>
      </c>
      <c r="V862" s="48" t="str">
        <f t="shared" si="47"/>
        <v/>
      </c>
      <c r="W862" s="48" t="b">
        <f>IF(OR(COUNTBLANK($E862),COUNTBLANK($V862)),FALSE,IF(ISERROR(MATCH($V862,Activos!$U$6:$U$1015,0)),FALSE,IF(ISERROR(MATCH(INDEX(Activos!$C$6:$C$1015,MATCH($V862,Activos!$U$6:$U$1015,0)),$AH$22:$AH$25,0)),ISERROR(MATCH($E862,$AH$26:$AH$31,0)),ISERROR(MATCH($E862,$AH$22:$AH$25,0)))))</f>
        <v>0</v>
      </c>
      <c r="X862" s="48" t="b">
        <f>IF(OR(COUNTBLANK($E862),COUNTBLANK($V862)),FALSE,IF(ISERROR(MATCH($V862,V$5:$V861,0)),FALSE,IF(ISERROR(MATCH(INDEX($E$6:$E$1015,MATCH($V862,$V$6:$V$1015,0)),$AH$22:$AH$25,0)),ISERROR(MATCH($E862,$AH$26:$AH$31,0)),ISERROR(MATCH($E862,$AH$22:$AH$25,0)))))</f>
        <v>0</v>
      </c>
      <c r="Y862" s="48" t="b">
        <f t="shared" si="48"/>
        <v>0</v>
      </c>
    </row>
    <row r="863" spans="2:25" ht="15.95" customHeight="1" x14ac:dyDescent="0.2">
      <c r="B863" s="257"/>
      <c r="C863" s="53"/>
      <c r="D863" s="86"/>
      <c r="E863" s="42" t="str">
        <f>IF(COUNTBLANK($V863),"",IF($U863&lt;&gt;"","Ingresar Categoria!",IFERROR(INDEX(Activos!$C$6:$C$1015,MATCH($V863,Activos!$U$6:$U$1015,0)),IFERROR(INDEX($E$5:$E862,MATCH($V863,$U$5:$U862,0)),""))))</f>
        <v/>
      </c>
      <c r="F863" s="52"/>
      <c r="G863" s="51"/>
      <c r="H863" s="44"/>
      <c r="I863" s="53"/>
      <c r="J863" s="46"/>
      <c r="K863" s="46"/>
      <c r="L863" s="54"/>
      <c r="M863" s="54"/>
      <c r="N863" s="306" t="str">
        <f>IF(COUNTBLANK($V863),"",IFERROR(INDEX(Activos!$E$6:$E$1015,MATCH($V863,Activos!$U$6:$U$1015,0)),IFERROR(INDEX($N$5:$N862,MATCH($V863,$U$5:$U862,0)),"")))</f>
        <v/>
      </c>
      <c r="O863" s="256"/>
      <c r="P863" s="250"/>
      <c r="Q863" s="55">
        <v>0</v>
      </c>
      <c r="R863" s="48" t="b">
        <f>IF(COUNTBLANK($V863),FALSE,OR(IFERROR(MATCH(INDEX(Activos!$C$6:$C$1015,MATCH($V863,Activos!$U$6:$U$1015,0)),$AH$22:$AH$25,0),FALSE),IFERROR(MATCH(INDEX($E$5:$E862,MATCH($V863,$V$5:$V862,0)),$AH$22:$AH$25,0),FALSE)))</f>
        <v>0</v>
      </c>
      <c r="S863" s="48" t="b">
        <f>OR(IFERROR(MATCH($V863,Activos!$U$6:$U$1015,0),FALSE),IFERROR(MATCH($V863,$V$5:$V862,0),FALSE))</f>
        <v>1</v>
      </c>
      <c r="T863" s="48" t="str">
        <f t="shared" si="46"/>
        <v/>
      </c>
      <c r="U863" s="48" t="str">
        <f>IF(AND(ISERROR(MATCH($V863,Activos!$U$6:$U$1015,0)),ISERROR(MATCH($V863,$U$5:$U862,0))),$V863,"")</f>
        <v/>
      </c>
      <c r="V863" s="48" t="str">
        <f t="shared" si="47"/>
        <v/>
      </c>
      <c r="W863" s="48" t="b">
        <f>IF(OR(COUNTBLANK($E863),COUNTBLANK($V863)),FALSE,IF(ISERROR(MATCH($V863,Activos!$U$6:$U$1015,0)),FALSE,IF(ISERROR(MATCH(INDEX(Activos!$C$6:$C$1015,MATCH($V863,Activos!$U$6:$U$1015,0)),$AH$22:$AH$25,0)),ISERROR(MATCH($E863,$AH$26:$AH$31,0)),ISERROR(MATCH($E863,$AH$22:$AH$25,0)))))</f>
        <v>0</v>
      </c>
      <c r="X863" s="48" t="b">
        <f>IF(OR(COUNTBLANK($E863),COUNTBLANK($V863)),FALSE,IF(ISERROR(MATCH($V863,V$5:$V862,0)),FALSE,IF(ISERROR(MATCH(INDEX($E$6:$E$1015,MATCH($V863,$V$6:$V$1015,0)),$AH$22:$AH$25,0)),ISERROR(MATCH($E863,$AH$26:$AH$31,0)),ISERROR(MATCH($E863,$AH$22:$AH$25,0)))))</f>
        <v>0</v>
      </c>
      <c r="Y863" s="48" t="b">
        <f t="shared" si="48"/>
        <v>0</v>
      </c>
    </row>
    <row r="864" spans="2:25" ht="15.95" customHeight="1" x14ac:dyDescent="0.2">
      <c r="B864" s="257"/>
      <c r="C864" s="53"/>
      <c r="D864" s="86"/>
      <c r="E864" s="42" t="str">
        <f>IF(COUNTBLANK($V864),"",IF($U864&lt;&gt;"","Ingresar Categoria!",IFERROR(INDEX(Activos!$C$6:$C$1015,MATCH($V864,Activos!$U$6:$U$1015,0)),IFERROR(INDEX($E$5:$E863,MATCH($V864,$U$5:$U863,0)),""))))</f>
        <v/>
      </c>
      <c r="F864" s="52"/>
      <c r="G864" s="51"/>
      <c r="H864" s="44"/>
      <c r="I864" s="53"/>
      <c r="J864" s="46"/>
      <c r="K864" s="46"/>
      <c r="L864" s="54"/>
      <c r="M864" s="54"/>
      <c r="N864" s="306" t="str">
        <f>IF(COUNTBLANK($V864),"",IFERROR(INDEX(Activos!$E$6:$E$1015,MATCH($V864,Activos!$U$6:$U$1015,0)),IFERROR(INDEX($N$5:$N863,MATCH($V864,$U$5:$U863,0)),"")))</f>
        <v/>
      </c>
      <c r="O864" s="256"/>
      <c r="P864" s="250"/>
      <c r="Q864" s="55">
        <v>0</v>
      </c>
      <c r="R864" s="48" t="b">
        <f>IF(COUNTBLANK($V864),FALSE,OR(IFERROR(MATCH(INDEX(Activos!$C$6:$C$1015,MATCH($V864,Activos!$U$6:$U$1015,0)),$AH$22:$AH$25,0),FALSE),IFERROR(MATCH(INDEX($E$5:$E863,MATCH($V864,$V$5:$V863,0)),$AH$22:$AH$25,0),FALSE)))</f>
        <v>0</v>
      </c>
      <c r="S864" s="48" t="b">
        <f>OR(IFERROR(MATCH($V864,Activos!$U$6:$U$1015,0),FALSE),IFERROR(MATCH($V864,$V$5:$V863,0),FALSE))</f>
        <v>1</v>
      </c>
      <c r="T864" s="48" t="str">
        <f t="shared" si="46"/>
        <v/>
      </c>
      <c r="U864" s="48" t="str">
        <f>IF(AND(ISERROR(MATCH($V864,Activos!$U$6:$U$1015,0)),ISERROR(MATCH($V864,$U$5:$U863,0))),$V864,"")</f>
        <v/>
      </c>
      <c r="V864" s="48" t="str">
        <f t="shared" si="47"/>
        <v/>
      </c>
      <c r="W864" s="48" t="b">
        <f>IF(OR(COUNTBLANK($E864),COUNTBLANK($V864)),FALSE,IF(ISERROR(MATCH($V864,Activos!$U$6:$U$1015,0)),FALSE,IF(ISERROR(MATCH(INDEX(Activos!$C$6:$C$1015,MATCH($V864,Activos!$U$6:$U$1015,0)),$AH$22:$AH$25,0)),ISERROR(MATCH($E864,$AH$26:$AH$31,0)),ISERROR(MATCH($E864,$AH$22:$AH$25,0)))))</f>
        <v>0</v>
      </c>
      <c r="X864" s="48" t="b">
        <f>IF(OR(COUNTBLANK($E864),COUNTBLANK($V864)),FALSE,IF(ISERROR(MATCH($V864,V$5:$V863,0)),FALSE,IF(ISERROR(MATCH(INDEX($E$6:$E$1015,MATCH($V864,$V$6:$V$1015,0)),$AH$22:$AH$25,0)),ISERROR(MATCH($E864,$AH$26:$AH$31,0)),ISERROR(MATCH($E864,$AH$22:$AH$25,0)))))</f>
        <v>0</v>
      </c>
      <c r="Y864" s="48" t="b">
        <f t="shared" si="48"/>
        <v>0</v>
      </c>
    </row>
    <row r="865" spans="2:25" ht="15.95" customHeight="1" x14ac:dyDescent="0.2">
      <c r="B865" s="257"/>
      <c r="C865" s="53"/>
      <c r="D865" s="86"/>
      <c r="E865" s="42" t="str">
        <f>IF(COUNTBLANK($V865),"",IF($U865&lt;&gt;"","Ingresar Categoria!",IFERROR(INDEX(Activos!$C$6:$C$1015,MATCH($V865,Activos!$U$6:$U$1015,0)),IFERROR(INDEX($E$5:$E864,MATCH($V865,$U$5:$U864,0)),""))))</f>
        <v/>
      </c>
      <c r="F865" s="52"/>
      <c r="G865" s="51"/>
      <c r="H865" s="44"/>
      <c r="I865" s="53"/>
      <c r="J865" s="46"/>
      <c r="K865" s="46"/>
      <c r="L865" s="54"/>
      <c r="M865" s="54"/>
      <c r="N865" s="306" t="str">
        <f>IF(COUNTBLANK($V865),"",IFERROR(INDEX(Activos!$E$6:$E$1015,MATCH($V865,Activos!$U$6:$U$1015,0)),IFERROR(INDEX($N$5:$N864,MATCH($V865,$U$5:$U864,0)),"")))</f>
        <v/>
      </c>
      <c r="O865" s="256"/>
      <c r="P865" s="250"/>
      <c r="Q865" s="55">
        <v>0</v>
      </c>
      <c r="R865" s="48" t="b">
        <f>IF(COUNTBLANK($V865),FALSE,OR(IFERROR(MATCH(INDEX(Activos!$C$6:$C$1015,MATCH($V865,Activos!$U$6:$U$1015,0)),$AH$22:$AH$25,0),FALSE),IFERROR(MATCH(INDEX($E$5:$E864,MATCH($V865,$V$5:$V864,0)),$AH$22:$AH$25,0),FALSE)))</f>
        <v>0</v>
      </c>
      <c r="S865" s="48" t="b">
        <f>OR(IFERROR(MATCH($V865,Activos!$U$6:$U$1015,0),FALSE),IFERROR(MATCH($V865,$V$5:$V864,0),FALSE))</f>
        <v>1</v>
      </c>
      <c r="T865" s="48" t="str">
        <f t="shared" si="46"/>
        <v/>
      </c>
      <c r="U865" s="48" t="str">
        <f>IF(AND(ISERROR(MATCH($V865,Activos!$U$6:$U$1015,0)),ISERROR(MATCH($V865,$U$5:$U864,0))),$V865,"")</f>
        <v/>
      </c>
      <c r="V865" s="48" t="str">
        <f t="shared" si="47"/>
        <v/>
      </c>
      <c r="W865" s="48" t="b">
        <f>IF(OR(COUNTBLANK($E865),COUNTBLANK($V865)),FALSE,IF(ISERROR(MATCH($V865,Activos!$U$6:$U$1015,0)),FALSE,IF(ISERROR(MATCH(INDEX(Activos!$C$6:$C$1015,MATCH($V865,Activos!$U$6:$U$1015,0)),$AH$22:$AH$25,0)),ISERROR(MATCH($E865,$AH$26:$AH$31,0)),ISERROR(MATCH($E865,$AH$22:$AH$25,0)))))</f>
        <v>0</v>
      </c>
      <c r="X865" s="48" t="b">
        <f>IF(OR(COUNTBLANK($E865),COUNTBLANK($V865)),FALSE,IF(ISERROR(MATCH($V865,V$5:$V864,0)),FALSE,IF(ISERROR(MATCH(INDEX($E$6:$E$1015,MATCH($V865,$V$6:$V$1015,0)),$AH$22:$AH$25,0)),ISERROR(MATCH($E865,$AH$26:$AH$31,0)),ISERROR(MATCH($E865,$AH$22:$AH$25,0)))))</f>
        <v>0</v>
      </c>
      <c r="Y865" s="48" t="b">
        <f t="shared" si="48"/>
        <v>0</v>
      </c>
    </row>
    <row r="866" spans="2:25" ht="15.95" customHeight="1" x14ac:dyDescent="0.2">
      <c r="B866" s="257"/>
      <c r="C866" s="53"/>
      <c r="D866" s="86"/>
      <c r="E866" s="42" t="str">
        <f>IF(COUNTBLANK($V866),"",IF($U866&lt;&gt;"","Ingresar Categoria!",IFERROR(INDEX(Activos!$C$6:$C$1015,MATCH($V866,Activos!$U$6:$U$1015,0)),IFERROR(INDEX($E$5:$E865,MATCH($V866,$U$5:$U865,0)),""))))</f>
        <v/>
      </c>
      <c r="F866" s="52"/>
      <c r="G866" s="51"/>
      <c r="H866" s="44"/>
      <c r="I866" s="53"/>
      <c r="J866" s="46"/>
      <c r="K866" s="46"/>
      <c r="L866" s="54"/>
      <c r="M866" s="54"/>
      <c r="N866" s="306" t="str">
        <f>IF(COUNTBLANK($V866),"",IFERROR(INDEX(Activos!$E$6:$E$1015,MATCH($V866,Activos!$U$6:$U$1015,0)),IFERROR(INDEX($N$5:$N865,MATCH($V866,$U$5:$U865,0)),"")))</f>
        <v/>
      </c>
      <c r="O866" s="256"/>
      <c r="P866" s="250"/>
      <c r="Q866" s="55">
        <v>0</v>
      </c>
      <c r="R866" s="48" t="b">
        <f>IF(COUNTBLANK($V866),FALSE,OR(IFERROR(MATCH(INDEX(Activos!$C$6:$C$1015,MATCH($V866,Activos!$U$6:$U$1015,0)),$AH$22:$AH$25,0),FALSE),IFERROR(MATCH(INDEX($E$5:$E865,MATCH($V866,$V$5:$V865,0)),$AH$22:$AH$25,0),FALSE)))</f>
        <v>0</v>
      </c>
      <c r="S866" s="48" t="b">
        <f>OR(IFERROR(MATCH($V866,Activos!$U$6:$U$1015,0),FALSE),IFERROR(MATCH($V866,$V$5:$V865,0),FALSE))</f>
        <v>1</v>
      </c>
      <c r="T866" s="48" t="str">
        <f t="shared" si="46"/>
        <v/>
      </c>
      <c r="U866" s="48" t="str">
        <f>IF(AND(ISERROR(MATCH($V866,Activos!$U$6:$U$1015,0)),ISERROR(MATCH($V866,$U$5:$U865,0))),$V866,"")</f>
        <v/>
      </c>
      <c r="V866" s="48" t="str">
        <f t="shared" si="47"/>
        <v/>
      </c>
      <c r="W866" s="48" t="b">
        <f>IF(OR(COUNTBLANK($E866),COUNTBLANK($V866)),FALSE,IF(ISERROR(MATCH($V866,Activos!$U$6:$U$1015,0)),FALSE,IF(ISERROR(MATCH(INDEX(Activos!$C$6:$C$1015,MATCH($V866,Activos!$U$6:$U$1015,0)),$AH$22:$AH$25,0)),ISERROR(MATCH($E866,$AH$26:$AH$31,0)),ISERROR(MATCH($E866,$AH$22:$AH$25,0)))))</f>
        <v>0</v>
      </c>
      <c r="X866" s="48" t="b">
        <f>IF(OR(COUNTBLANK($E866),COUNTBLANK($V866)),FALSE,IF(ISERROR(MATCH($V866,V$5:$V865,0)),FALSE,IF(ISERROR(MATCH(INDEX($E$6:$E$1015,MATCH($V866,$V$6:$V$1015,0)),$AH$22:$AH$25,0)),ISERROR(MATCH($E866,$AH$26:$AH$31,0)),ISERROR(MATCH($E866,$AH$22:$AH$25,0)))))</f>
        <v>0</v>
      </c>
      <c r="Y866" s="48" t="b">
        <f t="shared" si="48"/>
        <v>0</v>
      </c>
    </row>
    <row r="867" spans="2:25" ht="15.95" customHeight="1" x14ac:dyDescent="0.2">
      <c r="B867" s="257"/>
      <c r="C867" s="53"/>
      <c r="D867" s="86"/>
      <c r="E867" s="42" t="str">
        <f>IF(COUNTBLANK($V867),"",IF($U867&lt;&gt;"","Ingresar Categoria!",IFERROR(INDEX(Activos!$C$6:$C$1015,MATCH($V867,Activos!$U$6:$U$1015,0)),IFERROR(INDEX($E$5:$E866,MATCH($V867,$U$5:$U866,0)),""))))</f>
        <v/>
      </c>
      <c r="F867" s="52"/>
      <c r="G867" s="51"/>
      <c r="H867" s="44"/>
      <c r="I867" s="53"/>
      <c r="J867" s="46"/>
      <c r="K867" s="46"/>
      <c r="L867" s="54"/>
      <c r="M867" s="54"/>
      <c r="N867" s="306" t="str">
        <f>IF(COUNTBLANK($V867),"",IFERROR(INDEX(Activos!$E$6:$E$1015,MATCH($V867,Activos!$U$6:$U$1015,0)),IFERROR(INDEX($N$5:$N866,MATCH($V867,$U$5:$U866,0)),"")))</f>
        <v/>
      </c>
      <c r="O867" s="256"/>
      <c r="P867" s="250"/>
      <c r="Q867" s="55">
        <v>0</v>
      </c>
      <c r="R867" s="48" t="b">
        <f>IF(COUNTBLANK($V867),FALSE,OR(IFERROR(MATCH(INDEX(Activos!$C$6:$C$1015,MATCH($V867,Activos!$U$6:$U$1015,0)),$AH$22:$AH$25,0),FALSE),IFERROR(MATCH(INDEX($E$5:$E866,MATCH($V867,$V$5:$V866,0)),$AH$22:$AH$25,0),FALSE)))</f>
        <v>0</v>
      </c>
      <c r="S867" s="48" t="b">
        <f>OR(IFERROR(MATCH($V867,Activos!$U$6:$U$1015,0),FALSE),IFERROR(MATCH($V867,$V$5:$V866,0),FALSE))</f>
        <v>1</v>
      </c>
      <c r="T867" s="48" t="str">
        <f t="shared" si="46"/>
        <v/>
      </c>
      <c r="U867" s="48" t="str">
        <f>IF(AND(ISERROR(MATCH($V867,Activos!$U$6:$U$1015,0)),ISERROR(MATCH($V867,$U$5:$U866,0))),$V867,"")</f>
        <v/>
      </c>
      <c r="V867" s="48" t="str">
        <f t="shared" si="47"/>
        <v/>
      </c>
      <c r="W867" s="48" t="b">
        <f>IF(OR(COUNTBLANK($E867),COUNTBLANK($V867)),FALSE,IF(ISERROR(MATCH($V867,Activos!$U$6:$U$1015,0)),FALSE,IF(ISERROR(MATCH(INDEX(Activos!$C$6:$C$1015,MATCH($V867,Activos!$U$6:$U$1015,0)),$AH$22:$AH$25,0)),ISERROR(MATCH($E867,$AH$26:$AH$31,0)),ISERROR(MATCH($E867,$AH$22:$AH$25,0)))))</f>
        <v>0</v>
      </c>
      <c r="X867" s="48" t="b">
        <f>IF(OR(COUNTBLANK($E867),COUNTBLANK($V867)),FALSE,IF(ISERROR(MATCH($V867,V$5:$V866,0)),FALSE,IF(ISERROR(MATCH(INDEX($E$6:$E$1015,MATCH($V867,$V$6:$V$1015,0)),$AH$22:$AH$25,0)),ISERROR(MATCH($E867,$AH$26:$AH$31,0)),ISERROR(MATCH($E867,$AH$22:$AH$25,0)))))</f>
        <v>0</v>
      </c>
      <c r="Y867" s="48" t="b">
        <f t="shared" si="48"/>
        <v>0</v>
      </c>
    </row>
    <row r="868" spans="2:25" ht="15.95" customHeight="1" x14ac:dyDescent="0.2">
      <c r="B868" s="257"/>
      <c r="C868" s="53"/>
      <c r="D868" s="86"/>
      <c r="E868" s="42" t="str">
        <f>IF(COUNTBLANK($V868),"",IF($U868&lt;&gt;"","Ingresar Categoria!",IFERROR(INDEX(Activos!$C$6:$C$1015,MATCH($V868,Activos!$U$6:$U$1015,0)),IFERROR(INDEX($E$5:$E867,MATCH($V868,$U$5:$U867,0)),""))))</f>
        <v/>
      </c>
      <c r="F868" s="52"/>
      <c r="G868" s="51"/>
      <c r="H868" s="44"/>
      <c r="I868" s="53"/>
      <c r="J868" s="46"/>
      <c r="K868" s="46"/>
      <c r="L868" s="54"/>
      <c r="M868" s="54"/>
      <c r="N868" s="306" t="str">
        <f>IF(COUNTBLANK($V868),"",IFERROR(INDEX(Activos!$E$6:$E$1015,MATCH($V868,Activos!$U$6:$U$1015,0)),IFERROR(INDEX($N$5:$N867,MATCH($V868,$U$5:$U867,0)),"")))</f>
        <v/>
      </c>
      <c r="O868" s="256"/>
      <c r="P868" s="250"/>
      <c r="Q868" s="55">
        <v>0</v>
      </c>
      <c r="R868" s="48" t="b">
        <f>IF(COUNTBLANK($V868),FALSE,OR(IFERROR(MATCH(INDEX(Activos!$C$6:$C$1015,MATCH($V868,Activos!$U$6:$U$1015,0)),$AH$22:$AH$25,0),FALSE),IFERROR(MATCH(INDEX($E$5:$E867,MATCH($V868,$V$5:$V867,0)),$AH$22:$AH$25,0),FALSE)))</f>
        <v>0</v>
      </c>
      <c r="S868" s="48" t="b">
        <f>OR(IFERROR(MATCH($V868,Activos!$U$6:$U$1015,0),FALSE),IFERROR(MATCH($V868,$V$5:$V867,0),FALSE))</f>
        <v>1</v>
      </c>
      <c r="T868" s="48" t="str">
        <f t="shared" si="46"/>
        <v/>
      </c>
      <c r="U868" s="48" t="str">
        <f>IF(AND(ISERROR(MATCH($V868,Activos!$U$6:$U$1015,0)),ISERROR(MATCH($V868,$U$5:$U867,0))),$V868,"")</f>
        <v/>
      </c>
      <c r="V868" s="48" t="str">
        <f t="shared" si="47"/>
        <v/>
      </c>
      <c r="W868" s="48" t="b">
        <f>IF(OR(COUNTBLANK($E868),COUNTBLANK($V868)),FALSE,IF(ISERROR(MATCH($V868,Activos!$U$6:$U$1015,0)),FALSE,IF(ISERROR(MATCH(INDEX(Activos!$C$6:$C$1015,MATCH($V868,Activos!$U$6:$U$1015,0)),$AH$22:$AH$25,0)),ISERROR(MATCH($E868,$AH$26:$AH$31,0)),ISERROR(MATCH($E868,$AH$22:$AH$25,0)))))</f>
        <v>0</v>
      </c>
      <c r="X868" s="48" t="b">
        <f>IF(OR(COUNTBLANK($E868),COUNTBLANK($V868)),FALSE,IF(ISERROR(MATCH($V868,V$5:$V867,0)),FALSE,IF(ISERROR(MATCH(INDEX($E$6:$E$1015,MATCH($V868,$V$6:$V$1015,0)),$AH$22:$AH$25,0)),ISERROR(MATCH($E868,$AH$26:$AH$31,0)),ISERROR(MATCH($E868,$AH$22:$AH$25,0)))))</f>
        <v>0</v>
      </c>
      <c r="Y868" s="48" t="b">
        <f t="shared" si="48"/>
        <v>0</v>
      </c>
    </row>
    <row r="869" spans="2:25" ht="15.95" customHeight="1" x14ac:dyDescent="0.2">
      <c r="B869" s="257"/>
      <c r="C869" s="53"/>
      <c r="D869" s="86"/>
      <c r="E869" s="42" t="str">
        <f>IF(COUNTBLANK($V869),"",IF($U869&lt;&gt;"","Ingresar Categoria!",IFERROR(INDEX(Activos!$C$6:$C$1015,MATCH($V869,Activos!$U$6:$U$1015,0)),IFERROR(INDEX($E$5:$E868,MATCH($V869,$U$5:$U868,0)),""))))</f>
        <v/>
      </c>
      <c r="F869" s="52"/>
      <c r="G869" s="51"/>
      <c r="H869" s="44"/>
      <c r="I869" s="53"/>
      <c r="J869" s="46"/>
      <c r="K869" s="46"/>
      <c r="L869" s="54"/>
      <c r="M869" s="54"/>
      <c r="N869" s="306" t="str">
        <f>IF(COUNTBLANK($V869),"",IFERROR(INDEX(Activos!$E$6:$E$1015,MATCH($V869,Activos!$U$6:$U$1015,0)),IFERROR(INDEX($N$5:$N868,MATCH($V869,$U$5:$U868,0)),"")))</f>
        <v/>
      </c>
      <c r="O869" s="256"/>
      <c r="P869" s="250"/>
      <c r="Q869" s="55">
        <v>0</v>
      </c>
      <c r="R869" s="48" t="b">
        <f>IF(COUNTBLANK($V869),FALSE,OR(IFERROR(MATCH(INDEX(Activos!$C$6:$C$1015,MATCH($V869,Activos!$U$6:$U$1015,0)),$AH$22:$AH$25,0),FALSE),IFERROR(MATCH(INDEX($E$5:$E868,MATCH($V869,$V$5:$V868,0)),$AH$22:$AH$25,0),FALSE)))</f>
        <v>0</v>
      </c>
      <c r="S869" s="48" t="b">
        <f>OR(IFERROR(MATCH($V869,Activos!$U$6:$U$1015,0),FALSE),IFERROR(MATCH($V869,$V$5:$V868,0),FALSE))</f>
        <v>1</v>
      </c>
      <c r="T869" s="48" t="str">
        <f t="shared" si="46"/>
        <v/>
      </c>
      <c r="U869" s="48" t="str">
        <f>IF(AND(ISERROR(MATCH($V869,Activos!$U$6:$U$1015,0)),ISERROR(MATCH($V869,$U$5:$U868,0))),$V869,"")</f>
        <v/>
      </c>
      <c r="V869" s="48" t="str">
        <f t="shared" si="47"/>
        <v/>
      </c>
      <c r="W869" s="48" t="b">
        <f>IF(OR(COUNTBLANK($E869),COUNTBLANK($V869)),FALSE,IF(ISERROR(MATCH($V869,Activos!$U$6:$U$1015,0)),FALSE,IF(ISERROR(MATCH(INDEX(Activos!$C$6:$C$1015,MATCH($V869,Activos!$U$6:$U$1015,0)),$AH$22:$AH$25,0)),ISERROR(MATCH($E869,$AH$26:$AH$31,0)),ISERROR(MATCH($E869,$AH$22:$AH$25,0)))))</f>
        <v>0</v>
      </c>
      <c r="X869" s="48" t="b">
        <f>IF(OR(COUNTBLANK($E869),COUNTBLANK($V869)),FALSE,IF(ISERROR(MATCH($V869,V$5:$V868,0)),FALSE,IF(ISERROR(MATCH(INDEX($E$6:$E$1015,MATCH($V869,$V$6:$V$1015,0)),$AH$22:$AH$25,0)),ISERROR(MATCH($E869,$AH$26:$AH$31,0)),ISERROR(MATCH($E869,$AH$22:$AH$25,0)))))</f>
        <v>0</v>
      </c>
      <c r="Y869" s="48" t="b">
        <f t="shared" si="48"/>
        <v>0</v>
      </c>
    </row>
    <row r="870" spans="2:25" ht="15.95" customHeight="1" x14ac:dyDescent="0.2">
      <c r="B870" s="257"/>
      <c r="C870" s="53"/>
      <c r="D870" s="86"/>
      <c r="E870" s="42" t="str">
        <f>IF(COUNTBLANK($V870),"",IF($U870&lt;&gt;"","Ingresar Categoria!",IFERROR(INDEX(Activos!$C$6:$C$1015,MATCH($V870,Activos!$U$6:$U$1015,0)),IFERROR(INDEX($E$5:$E869,MATCH($V870,$U$5:$U869,0)),""))))</f>
        <v/>
      </c>
      <c r="F870" s="52"/>
      <c r="G870" s="51"/>
      <c r="H870" s="44"/>
      <c r="I870" s="53"/>
      <c r="J870" s="46"/>
      <c r="K870" s="46"/>
      <c r="L870" s="54"/>
      <c r="M870" s="54"/>
      <c r="N870" s="306" t="str">
        <f>IF(COUNTBLANK($V870),"",IFERROR(INDEX(Activos!$E$6:$E$1015,MATCH($V870,Activos!$U$6:$U$1015,0)),IFERROR(INDEX($N$5:$N869,MATCH($V870,$U$5:$U869,0)),"")))</f>
        <v/>
      </c>
      <c r="O870" s="256"/>
      <c r="P870" s="250"/>
      <c r="Q870" s="55">
        <v>0</v>
      </c>
      <c r="R870" s="48" t="b">
        <f>IF(COUNTBLANK($V870),FALSE,OR(IFERROR(MATCH(INDEX(Activos!$C$6:$C$1015,MATCH($V870,Activos!$U$6:$U$1015,0)),$AH$22:$AH$25,0),FALSE),IFERROR(MATCH(INDEX($E$5:$E869,MATCH($V870,$V$5:$V869,0)),$AH$22:$AH$25,0),FALSE)))</f>
        <v>0</v>
      </c>
      <c r="S870" s="48" t="b">
        <f>OR(IFERROR(MATCH($V870,Activos!$U$6:$U$1015,0),FALSE),IFERROR(MATCH($V870,$V$5:$V869,0),FALSE))</f>
        <v>1</v>
      </c>
      <c r="T870" s="48" t="str">
        <f t="shared" si="46"/>
        <v/>
      </c>
      <c r="U870" s="48" t="str">
        <f>IF(AND(ISERROR(MATCH($V870,Activos!$U$6:$U$1015,0)),ISERROR(MATCH($V870,$U$5:$U869,0))),$V870,"")</f>
        <v/>
      </c>
      <c r="V870" s="48" t="str">
        <f t="shared" si="47"/>
        <v/>
      </c>
      <c r="W870" s="48" t="b">
        <f>IF(OR(COUNTBLANK($E870),COUNTBLANK($V870)),FALSE,IF(ISERROR(MATCH($V870,Activos!$U$6:$U$1015,0)),FALSE,IF(ISERROR(MATCH(INDEX(Activos!$C$6:$C$1015,MATCH($V870,Activos!$U$6:$U$1015,0)),$AH$22:$AH$25,0)),ISERROR(MATCH($E870,$AH$26:$AH$31,0)),ISERROR(MATCH($E870,$AH$22:$AH$25,0)))))</f>
        <v>0</v>
      </c>
      <c r="X870" s="48" t="b">
        <f>IF(OR(COUNTBLANK($E870),COUNTBLANK($V870)),FALSE,IF(ISERROR(MATCH($V870,V$5:$V869,0)),FALSE,IF(ISERROR(MATCH(INDEX($E$6:$E$1015,MATCH($V870,$V$6:$V$1015,0)),$AH$22:$AH$25,0)),ISERROR(MATCH($E870,$AH$26:$AH$31,0)),ISERROR(MATCH($E870,$AH$22:$AH$25,0)))))</f>
        <v>0</v>
      </c>
      <c r="Y870" s="48" t="b">
        <f t="shared" si="48"/>
        <v>0</v>
      </c>
    </row>
    <row r="871" spans="2:25" ht="15.95" customHeight="1" x14ac:dyDescent="0.2">
      <c r="B871" s="257"/>
      <c r="C871" s="53"/>
      <c r="D871" s="86"/>
      <c r="E871" s="42" t="str">
        <f>IF(COUNTBLANK($V871),"",IF($U871&lt;&gt;"","Ingresar Categoria!",IFERROR(INDEX(Activos!$C$6:$C$1015,MATCH($V871,Activos!$U$6:$U$1015,0)),IFERROR(INDEX($E$5:$E870,MATCH($V871,$U$5:$U870,0)),""))))</f>
        <v/>
      </c>
      <c r="F871" s="52"/>
      <c r="G871" s="51"/>
      <c r="H871" s="44"/>
      <c r="I871" s="53"/>
      <c r="J871" s="46"/>
      <c r="K871" s="46"/>
      <c r="L871" s="54"/>
      <c r="M871" s="54"/>
      <c r="N871" s="306" t="str">
        <f>IF(COUNTBLANK($V871),"",IFERROR(INDEX(Activos!$E$6:$E$1015,MATCH($V871,Activos!$U$6:$U$1015,0)),IFERROR(INDEX($N$5:$N870,MATCH($V871,$U$5:$U870,0)),"")))</f>
        <v/>
      </c>
      <c r="O871" s="256"/>
      <c r="P871" s="250"/>
      <c r="Q871" s="55">
        <v>0</v>
      </c>
      <c r="R871" s="48" t="b">
        <f>IF(COUNTBLANK($V871),FALSE,OR(IFERROR(MATCH(INDEX(Activos!$C$6:$C$1015,MATCH($V871,Activos!$U$6:$U$1015,0)),$AH$22:$AH$25,0),FALSE),IFERROR(MATCH(INDEX($E$5:$E870,MATCH($V871,$V$5:$V870,0)),$AH$22:$AH$25,0),FALSE)))</f>
        <v>0</v>
      </c>
      <c r="S871" s="48" t="b">
        <f>OR(IFERROR(MATCH($V871,Activos!$U$6:$U$1015,0),FALSE),IFERROR(MATCH($V871,$V$5:$V870,0),FALSE))</f>
        <v>1</v>
      </c>
      <c r="T871" s="48" t="str">
        <f t="shared" si="46"/>
        <v/>
      </c>
      <c r="U871" s="48" t="str">
        <f>IF(AND(ISERROR(MATCH($V871,Activos!$U$6:$U$1015,0)),ISERROR(MATCH($V871,$U$5:$U870,0))),$V871,"")</f>
        <v/>
      </c>
      <c r="V871" s="48" t="str">
        <f t="shared" si="47"/>
        <v/>
      </c>
      <c r="W871" s="48" t="b">
        <f>IF(OR(COUNTBLANK($E871),COUNTBLANK($V871)),FALSE,IF(ISERROR(MATCH($V871,Activos!$U$6:$U$1015,0)),FALSE,IF(ISERROR(MATCH(INDEX(Activos!$C$6:$C$1015,MATCH($V871,Activos!$U$6:$U$1015,0)),$AH$22:$AH$25,0)),ISERROR(MATCH($E871,$AH$26:$AH$31,0)),ISERROR(MATCH($E871,$AH$22:$AH$25,0)))))</f>
        <v>0</v>
      </c>
      <c r="X871" s="48" t="b">
        <f>IF(OR(COUNTBLANK($E871),COUNTBLANK($V871)),FALSE,IF(ISERROR(MATCH($V871,V$5:$V870,0)),FALSE,IF(ISERROR(MATCH(INDEX($E$6:$E$1015,MATCH($V871,$V$6:$V$1015,0)),$AH$22:$AH$25,0)),ISERROR(MATCH($E871,$AH$26:$AH$31,0)),ISERROR(MATCH($E871,$AH$22:$AH$25,0)))))</f>
        <v>0</v>
      </c>
      <c r="Y871" s="48" t="b">
        <f t="shared" si="48"/>
        <v>0</v>
      </c>
    </row>
    <row r="872" spans="2:25" ht="15.95" customHeight="1" x14ac:dyDescent="0.2">
      <c r="B872" s="257"/>
      <c r="C872" s="53"/>
      <c r="D872" s="86"/>
      <c r="E872" s="42" t="str">
        <f>IF(COUNTBLANK($V872),"",IF($U872&lt;&gt;"","Ingresar Categoria!",IFERROR(INDEX(Activos!$C$6:$C$1015,MATCH($V872,Activos!$U$6:$U$1015,0)),IFERROR(INDEX($E$5:$E871,MATCH($V872,$U$5:$U871,0)),""))))</f>
        <v/>
      </c>
      <c r="F872" s="52"/>
      <c r="G872" s="51"/>
      <c r="H872" s="44"/>
      <c r="I872" s="53"/>
      <c r="J872" s="46"/>
      <c r="K872" s="46"/>
      <c r="L872" s="54"/>
      <c r="M872" s="54"/>
      <c r="N872" s="306" t="str">
        <f>IF(COUNTBLANK($V872),"",IFERROR(INDEX(Activos!$E$6:$E$1015,MATCH($V872,Activos!$U$6:$U$1015,0)),IFERROR(INDEX($N$5:$N871,MATCH($V872,$U$5:$U871,0)),"")))</f>
        <v/>
      </c>
      <c r="O872" s="256"/>
      <c r="P872" s="250"/>
      <c r="Q872" s="55">
        <v>0</v>
      </c>
      <c r="R872" s="48" t="b">
        <f>IF(COUNTBLANK($V872),FALSE,OR(IFERROR(MATCH(INDEX(Activos!$C$6:$C$1015,MATCH($V872,Activos!$U$6:$U$1015,0)),$AH$22:$AH$25,0),FALSE),IFERROR(MATCH(INDEX($E$5:$E871,MATCH($V872,$V$5:$V871,0)),$AH$22:$AH$25,0),FALSE)))</f>
        <v>0</v>
      </c>
      <c r="S872" s="48" t="b">
        <f>OR(IFERROR(MATCH($V872,Activos!$U$6:$U$1015,0),FALSE),IFERROR(MATCH($V872,$V$5:$V871,0),FALSE))</f>
        <v>1</v>
      </c>
      <c r="T872" s="48" t="str">
        <f t="shared" si="46"/>
        <v/>
      </c>
      <c r="U872" s="48" t="str">
        <f>IF(AND(ISERROR(MATCH($V872,Activos!$U$6:$U$1015,0)),ISERROR(MATCH($V872,$U$5:$U871,0))),$V872,"")</f>
        <v/>
      </c>
      <c r="V872" s="48" t="str">
        <f t="shared" si="47"/>
        <v/>
      </c>
      <c r="W872" s="48" t="b">
        <f>IF(OR(COUNTBLANK($E872),COUNTBLANK($V872)),FALSE,IF(ISERROR(MATCH($V872,Activos!$U$6:$U$1015,0)),FALSE,IF(ISERROR(MATCH(INDEX(Activos!$C$6:$C$1015,MATCH($V872,Activos!$U$6:$U$1015,0)),$AH$22:$AH$25,0)),ISERROR(MATCH($E872,$AH$26:$AH$31,0)),ISERROR(MATCH($E872,$AH$22:$AH$25,0)))))</f>
        <v>0</v>
      </c>
      <c r="X872" s="48" t="b">
        <f>IF(OR(COUNTBLANK($E872),COUNTBLANK($V872)),FALSE,IF(ISERROR(MATCH($V872,V$5:$V871,0)),FALSE,IF(ISERROR(MATCH(INDEX($E$6:$E$1015,MATCH($V872,$V$6:$V$1015,0)),$AH$22:$AH$25,0)),ISERROR(MATCH($E872,$AH$26:$AH$31,0)),ISERROR(MATCH($E872,$AH$22:$AH$25,0)))))</f>
        <v>0</v>
      </c>
      <c r="Y872" s="48" t="b">
        <f t="shared" si="48"/>
        <v>0</v>
      </c>
    </row>
    <row r="873" spans="2:25" ht="15.95" customHeight="1" x14ac:dyDescent="0.2">
      <c r="B873" s="257"/>
      <c r="C873" s="53"/>
      <c r="D873" s="86"/>
      <c r="E873" s="42" t="str">
        <f>IF(COUNTBLANK($V873),"",IF($U873&lt;&gt;"","Ingresar Categoria!",IFERROR(INDEX(Activos!$C$6:$C$1015,MATCH($V873,Activos!$U$6:$U$1015,0)),IFERROR(INDEX($E$5:$E872,MATCH($V873,$U$5:$U872,0)),""))))</f>
        <v/>
      </c>
      <c r="F873" s="52"/>
      <c r="G873" s="51"/>
      <c r="H873" s="44"/>
      <c r="I873" s="53"/>
      <c r="J873" s="46"/>
      <c r="K873" s="46"/>
      <c r="L873" s="54"/>
      <c r="M873" s="54"/>
      <c r="N873" s="306" t="str">
        <f>IF(COUNTBLANK($V873),"",IFERROR(INDEX(Activos!$E$6:$E$1015,MATCH($V873,Activos!$U$6:$U$1015,0)),IFERROR(INDEX($N$5:$N872,MATCH($V873,$U$5:$U872,0)),"")))</f>
        <v/>
      </c>
      <c r="O873" s="256"/>
      <c r="P873" s="250"/>
      <c r="Q873" s="55">
        <v>0</v>
      </c>
      <c r="R873" s="48" t="b">
        <f>IF(COUNTBLANK($V873),FALSE,OR(IFERROR(MATCH(INDEX(Activos!$C$6:$C$1015,MATCH($V873,Activos!$U$6:$U$1015,0)),$AH$22:$AH$25,0),FALSE),IFERROR(MATCH(INDEX($E$5:$E872,MATCH($V873,$V$5:$V872,0)),$AH$22:$AH$25,0),FALSE)))</f>
        <v>0</v>
      </c>
      <c r="S873" s="48" t="b">
        <f>OR(IFERROR(MATCH($V873,Activos!$U$6:$U$1015,0),FALSE),IFERROR(MATCH($V873,$V$5:$V872,0),FALSE))</f>
        <v>1</v>
      </c>
      <c r="T873" s="48" t="str">
        <f t="shared" si="46"/>
        <v/>
      </c>
      <c r="U873" s="48" t="str">
        <f>IF(AND(ISERROR(MATCH($V873,Activos!$U$6:$U$1015,0)),ISERROR(MATCH($V873,$U$5:$U872,0))),$V873,"")</f>
        <v/>
      </c>
      <c r="V873" s="48" t="str">
        <f t="shared" si="47"/>
        <v/>
      </c>
      <c r="W873" s="48" t="b">
        <f>IF(OR(COUNTBLANK($E873),COUNTBLANK($V873)),FALSE,IF(ISERROR(MATCH($V873,Activos!$U$6:$U$1015,0)),FALSE,IF(ISERROR(MATCH(INDEX(Activos!$C$6:$C$1015,MATCH($V873,Activos!$U$6:$U$1015,0)),$AH$22:$AH$25,0)),ISERROR(MATCH($E873,$AH$26:$AH$31,0)),ISERROR(MATCH($E873,$AH$22:$AH$25,0)))))</f>
        <v>0</v>
      </c>
      <c r="X873" s="48" t="b">
        <f>IF(OR(COUNTBLANK($E873),COUNTBLANK($V873)),FALSE,IF(ISERROR(MATCH($V873,V$5:$V872,0)),FALSE,IF(ISERROR(MATCH(INDEX($E$6:$E$1015,MATCH($V873,$V$6:$V$1015,0)),$AH$22:$AH$25,0)),ISERROR(MATCH($E873,$AH$26:$AH$31,0)),ISERROR(MATCH($E873,$AH$22:$AH$25,0)))))</f>
        <v>0</v>
      </c>
      <c r="Y873" s="48" t="b">
        <f t="shared" si="48"/>
        <v>0</v>
      </c>
    </row>
    <row r="874" spans="2:25" ht="15.95" customHeight="1" x14ac:dyDescent="0.2">
      <c r="B874" s="257"/>
      <c r="C874" s="53"/>
      <c r="D874" s="86"/>
      <c r="E874" s="42" t="str">
        <f>IF(COUNTBLANK($V874),"",IF($U874&lt;&gt;"","Ingresar Categoria!",IFERROR(INDEX(Activos!$C$6:$C$1015,MATCH($V874,Activos!$U$6:$U$1015,0)),IFERROR(INDEX($E$5:$E873,MATCH($V874,$U$5:$U873,0)),""))))</f>
        <v/>
      </c>
      <c r="F874" s="52"/>
      <c r="G874" s="51"/>
      <c r="H874" s="44"/>
      <c r="I874" s="53"/>
      <c r="J874" s="46"/>
      <c r="K874" s="46"/>
      <c r="L874" s="54"/>
      <c r="M874" s="54"/>
      <c r="N874" s="306" t="str">
        <f>IF(COUNTBLANK($V874),"",IFERROR(INDEX(Activos!$E$6:$E$1015,MATCH($V874,Activos!$U$6:$U$1015,0)),IFERROR(INDEX($N$5:$N873,MATCH($V874,$U$5:$U873,0)),"")))</f>
        <v/>
      </c>
      <c r="O874" s="256"/>
      <c r="P874" s="250"/>
      <c r="Q874" s="55">
        <v>0</v>
      </c>
      <c r="R874" s="48" t="b">
        <f>IF(COUNTBLANK($V874),FALSE,OR(IFERROR(MATCH(INDEX(Activos!$C$6:$C$1015,MATCH($V874,Activos!$U$6:$U$1015,0)),$AH$22:$AH$25,0),FALSE),IFERROR(MATCH(INDEX($E$5:$E873,MATCH($V874,$V$5:$V873,0)),$AH$22:$AH$25,0),FALSE)))</f>
        <v>0</v>
      </c>
      <c r="S874" s="48" t="b">
        <f>OR(IFERROR(MATCH($V874,Activos!$U$6:$U$1015,0),FALSE),IFERROR(MATCH($V874,$V$5:$V873,0),FALSE))</f>
        <v>1</v>
      </c>
      <c r="T874" s="48" t="str">
        <f t="shared" si="46"/>
        <v/>
      </c>
      <c r="U874" s="48" t="str">
        <f>IF(AND(ISERROR(MATCH($V874,Activos!$U$6:$U$1015,0)),ISERROR(MATCH($V874,$U$5:$U873,0))),$V874,"")</f>
        <v/>
      </c>
      <c r="V874" s="48" t="str">
        <f t="shared" si="47"/>
        <v/>
      </c>
      <c r="W874" s="48" t="b">
        <f>IF(OR(COUNTBLANK($E874),COUNTBLANK($V874)),FALSE,IF(ISERROR(MATCH($V874,Activos!$U$6:$U$1015,0)),FALSE,IF(ISERROR(MATCH(INDEX(Activos!$C$6:$C$1015,MATCH($V874,Activos!$U$6:$U$1015,0)),$AH$22:$AH$25,0)),ISERROR(MATCH($E874,$AH$26:$AH$31,0)),ISERROR(MATCH($E874,$AH$22:$AH$25,0)))))</f>
        <v>0</v>
      </c>
      <c r="X874" s="48" t="b">
        <f>IF(OR(COUNTBLANK($E874),COUNTBLANK($V874)),FALSE,IF(ISERROR(MATCH($V874,V$5:$V873,0)),FALSE,IF(ISERROR(MATCH(INDEX($E$6:$E$1015,MATCH($V874,$V$6:$V$1015,0)),$AH$22:$AH$25,0)),ISERROR(MATCH($E874,$AH$26:$AH$31,0)),ISERROR(MATCH($E874,$AH$22:$AH$25,0)))))</f>
        <v>0</v>
      </c>
      <c r="Y874" s="48" t="b">
        <f t="shared" si="48"/>
        <v>0</v>
      </c>
    </row>
    <row r="875" spans="2:25" ht="15.95" customHeight="1" x14ac:dyDescent="0.2">
      <c r="B875" s="257"/>
      <c r="C875" s="53"/>
      <c r="D875" s="86"/>
      <c r="E875" s="42" t="str">
        <f>IF(COUNTBLANK($V875),"",IF($U875&lt;&gt;"","Ingresar Categoria!",IFERROR(INDEX(Activos!$C$6:$C$1015,MATCH($V875,Activos!$U$6:$U$1015,0)),IFERROR(INDEX($E$5:$E874,MATCH($V875,$U$5:$U874,0)),""))))</f>
        <v/>
      </c>
      <c r="F875" s="52"/>
      <c r="G875" s="51"/>
      <c r="H875" s="44"/>
      <c r="I875" s="53"/>
      <c r="J875" s="46"/>
      <c r="K875" s="46"/>
      <c r="L875" s="54"/>
      <c r="M875" s="54"/>
      <c r="N875" s="306" t="str">
        <f>IF(COUNTBLANK($V875),"",IFERROR(INDEX(Activos!$E$6:$E$1015,MATCH($V875,Activos!$U$6:$U$1015,0)),IFERROR(INDEX($N$5:$N874,MATCH($V875,$U$5:$U874,0)),"")))</f>
        <v/>
      </c>
      <c r="O875" s="256"/>
      <c r="P875" s="250"/>
      <c r="Q875" s="55">
        <v>0</v>
      </c>
      <c r="R875" s="48" t="b">
        <f>IF(COUNTBLANK($V875),FALSE,OR(IFERROR(MATCH(INDEX(Activos!$C$6:$C$1015,MATCH($V875,Activos!$U$6:$U$1015,0)),$AH$22:$AH$25,0),FALSE),IFERROR(MATCH(INDEX($E$5:$E874,MATCH($V875,$V$5:$V874,0)),$AH$22:$AH$25,0),FALSE)))</f>
        <v>0</v>
      </c>
      <c r="S875" s="48" t="b">
        <f>OR(IFERROR(MATCH($V875,Activos!$U$6:$U$1015,0),FALSE),IFERROR(MATCH($V875,$V$5:$V874,0),FALSE))</f>
        <v>1</v>
      </c>
      <c r="T875" s="48" t="str">
        <f t="shared" si="46"/>
        <v/>
      </c>
      <c r="U875" s="48" t="str">
        <f>IF(AND(ISERROR(MATCH($V875,Activos!$U$6:$U$1015,0)),ISERROR(MATCH($V875,$U$5:$U874,0))),$V875,"")</f>
        <v/>
      </c>
      <c r="V875" s="48" t="str">
        <f t="shared" si="47"/>
        <v/>
      </c>
      <c r="W875" s="48" t="b">
        <f>IF(OR(COUNTBLANK($E875),COUNTBLANK($V875)),FALSE,IF(ISERROR(MATCH($V875,Activos!$U$6:$U$1015,0)),FALSE,IF(ISERROR(MATCH(INDEX(Activos!$C$6:$C$1015,MATCH($V875,Activos!$U$6:$U$1015,0)),$AH$22:$AH$25,0)),ISERROR(MATCH($E875,$AH$26:$AH$31,0)),ISERROR(MATCH($E875,$AH$22:$AH$25,0)))))</f>
        <v>0</v>
      </c>
      <c r="X875" s="48" t="b">
        <f>IF(OR(COUNTBLANK($E875),COUNTBLANK($V875)),FALSE,IF(ISERROR(MATCH($V875,V$5:$V874,0)),FALSE,IF(ISERROR(MATCH(INDEX($E$6:$E$1015,MATCH($V875,$V$6:$V$1015,0)),$AH$22:$AH$25,0)),ISERROR(MATCH($E875,$AH$26:$AH$31,0)),ISERROR(MATCH($E875,$AH$22:$AH$25,0)))))</f>
        <v>0</v>
      </c>
      <c r="Y875" s="48" t="b">
        <f t="shared" si="48"/>
        <v>0</v>
      </c>
    </row>
    <row r="876" spans="2:25" ht="15.95" customHeight="1" x14ac:dyDescent="0.2">
      <c r="B876" s="257"/>
      <c r="C876" s="53"/>
      <c r="D876" s="86"/>
      <c r="E876" s="42" t="str">
        <f>IF(COUNTBLANK($V876),"",IF($U876&lt;&gt;"","Ingresar Categoria!",IFERROR(INDEX(Activos!$C$6:$C$1015,MATCH($V876,Activos!$U$6:$U$1015,0)),IFERROR(INDEX($E$5:$E875,MATCH($V876,$U$5:$U875,0)),""))))</f>
        <v/>
      </c>
      <c r="F876" s="52"/>
      <c r="G876" s="51"/>
      <c r="H876" s="44"/>
      <c r="I876" s="53"/>
      <c r="J876" s="46"/>
      <c r="K876" s="46"/>
      <c r="L876" s="54"/>
      <c r="M876" s="54"/>
      <c r="N876" s="306" t="str">
        <f>IF(COUNTBLANK($V876),"",IFERROR(INDEX(Activos!$E$6:$E$1015,MATCH($V876,Activos!$U$6:$U$1015,0)),IFERROR(INDEX($N$5:$N875,MATCH($V876,$U$5:$U875,0)),"")))</f>
        <v/>
      </c>
      <c r="O876" s="256"/>
      <c r="P876" s="250"/>
      <c r="Q876" s="55">
        <v>0</v>
      </c>
      <c r="R876" s="48" t="b">
        <f>IF(COUNTBLANK($V876),FALSE,OR(IFERROR(MATCH(INDEX(Activos!$C$6:$C$1015,MATCH($V876,Activos!$U$6:$U$1015,0)),$AH$22:$AH$25,0),FALSE),IFERROR(MATCH(INDEX($E$5:$E875,MATCH($V876,$V$5:$V875,0)),$AH$22:$AH$25,0),FALSE)))</f>
        <v>0</v>
      </c>
      <c r="S876" s="48" t="b">
        <f>OR(IFERROR(MATCH($V876,Activos!$U$6:$U$1015,0),FALSE),IFERROR(MATCH($V876,$V$5:$V875,0),FALSE))</f>
        <v>1</v>
      </c>
      <c r="T876" s="48" t="str">
        <f t="shared" si="46"/>
        <v/>
      </c>
      <c r="U876" s="48" t="str">
        <f>IF(AND(ISERROR(MATCH($V876,Activos!$U$6:$U$1015,0)),ISERROR(MATCH($V876,$U$5:$U875,0))),$V876,"")</f>
        <v/>
      </c>
      <c r="V876" s="48" t="str">
        <f t="shared" si="47"/>
        <v/>
      </c>
      <c r="W876" s="48" t="b">
        <f>IF(OR(COUNTBLANK($E876),COUNTBLANK($V876)),FALSE,IF(ISERROR(MATCH($V876,Activos!$U$6:$U$1015,0)),FALSE,IF(ISERROR(MATCH(INDEX(Activos!$C$6:$C$1015,MATCH($V876,Activos!$U$6:$U$1015,0)),$AH$22:$AH$25,0)),ISERROR(MATCH($E876,$AH$26:$AH$31,0)),ISERROR(MATCH($E876,$AH$22:$AH$25,0)))))</f>
        <v>0</v>
      </c>
      <c r="X876" s="48" t="b">
        <f>IF(OR(COUNTBLANK($E876),COUNTBLANK($V876)),FALSE,IF(ISERROR(MATCH($V876,V$5:$V875,0)),FALSE,IF(ISERROR(MATCH(INDEX($E$6:$E$1015,MATCH($V876,$V$6:$V$1015,0)),$AH$22:$AH$25,0)),ISERROR(MATCH($E876,$AH$26:$AH$31,0)),ISERROR(MATCH($E876,$AH$22:$AH$25,0)))))</f>
        <v>0</v>
      </c>
      <c r="Y876" s="48" t="b">
        <f t="shared" si="48"/>
        <v>0</v>
      </c>
    </row>
    <row r="877" spans="2:25" ht="15.95" customHeight="1" x14ac:dyDescent="0.2">
      <c r="B877" s="257"/>
      <c r="C877" s="53"/>
      <c r="D877" s="86"/>
      <c r="E877" s="42" t="str">
        <f>IF(COUNTBLANK($V877),"",IF($U877&lt;&gt;"","Ingresar Categoria!",IFERROR(INDEX(Activos!$C$6:$C$1015,MATCH($V877,Activos!$U$6:$U$1015,0)),IFERROR(INDEX($E$5:$E876,MATCH($V877,$U$5:$U876,0)),""))))</f>
        <v/>
      </c>
      <c r="F877" s="52"/>
      <c r="G877" s="51"/>
      <c r="H877" s="44"/>
      <c r="I877" s="53"/>
      <c r="J877" s="46"/>
      <c r="K877" s="46"/>
      <c r="L877" s="54"/>
      <c r="M877" s="54"/>
      <c r="N877" s="306" t="str">
        <f>IF(COUNTBLANK($V877),"",IFERROR(INDEX(Activos!$E$6:$E$1015,MATCH($V877,Activos!$U$6:$U$1015,0)),IFERROR(INDEX($N$5:$N876,MATCH($V877,$U$5:$U876,0)),"")))</f>
        <v/>
      </c>
      <c r="O877" s="256"/>
      <c r="P877" s="250"/>
      <c r="Q877" s="55">
        <v>0</v>
      </c>
      <c r="R877" s="48" t="b">
        <f>IF(COUNTBLANK($V877),FALSE,OR(IFERROR(MATCH(INDEX(Activos!$C$6:$C$1015,MATCH($V877,Activos!$U$6:$U$1015,0)),$AH$22:$AH$25,0),FALSE),IFERROR(MATCH(INDEX($E$5:$E876,MATCH($V877,$V$5:$V876,0)),$AH$22:$AH$25,0),FALSE)))</f>
        <v>0</v>
      </c>
      <c r="S877" s="48" t="b">
        <f>OR(IFERROR(MATCH($V877,Activos!$U$6:$U$1015,0),FALSE),IFERROR(MATCH($V877,$V$5:$V876,0),FALSE))</f>
        <v>1</v>
      </c>
      <c r="T877" s="48" t="str">
        <f t="shared" si="46"/>
        <v/>
      </c>
      <c r="U877" s="48" t="str">
        <f>IF(AND(ISERROR(MATCH($V877,Activos!$U$6:$U$1015,0)),ISERROR(MATCH($V877,$U$5:$U876,0))),$V877,"")</f>
        <v/>
      </c>
      <c r="V877" s="48" t="str">
        <f t="shared" si="47"/>
        <v/>
      </c>
      <c r="W877" s="48" t="b">
        <f>IF(OR(COUNTBLANK($E877),COUNTBLANK($V877)),FALSE,IF(ISERROR(MATCH($V877,Activos!$U$6:$U$1015,0)),FALSE,IF(ISERROR(MATCH(INDEX(Activos!$C$6:$C$1015,MATCH($V877,Activos!$U$6:$U$1015,0)),$AH$22:$AH$25,0)),ISERROR(MATCH($E877,$AH$26:$AH$31,0)),ISERROR(MATCH($E877,$AH$22:$AH$25,0)))))</f>
        <v>0</v>
      </c>
      <c r="X877" s="48" t="b">
        <f>IF(OR(COUNTBLANK($E877),COUNTBLANK($V877)),FALSE,IF(ISERROR(MATCH($V877,V$5:$V876,0)),FALSE,IF(ISERROR(MATCH(INDEX($E$6:$E$1015,MATCH($V877,$V$6:$V$1015,0)),$AH$22:$AH$25,0)),ISERROR(MATCH($E877,$AH$26:$AH$31,0)),ISERROR(MATCH($E877,$AH$22:$AH$25,0)))))</f>
        <v>0</v>
      </c>
      <c r="Y877" s="48" t="b">
        <f t="shared" si="48"/>
        <v>0</v>
      </c>
    </row>
    <row r="878" spans="2:25" ht="15.95" customHeight="1" x14ac:dyDescent="0.2">
      <c r="B878" s="257"/>
      <c r="C878" s="53"/>
      <c r="D878" s="86"/>
      <c r="E878" s="42" t="str">
        <f>IF(COUNTBLANK($V878),"",IF($U878&lt;&gt;"","Ingresar Categoria!",IFERROR(INDEX(Activos!$C$6:$C$1015,MATCH($V878,Activos!$U$6:$U$1015,0)),IFERROR(INDEX($E$5:$E877,MATCH($V878,$U$5:$U877,0)),""))))</f>
        <v/>
      </c>
      <c r="F878" s="52"/>
      <c r="G878" s="51"/>
      <c r="H878" s="44"/>
      <c r="I878" s="53"/>
      <c r="J878" s="46"/>
      <c r="K878" s="46"/>
      <c r="L878" s="54"/>
      <c r="M878" s="54"/>
      <c r="N878" s="306" t="str">
        <f>IF(COUNTBLANK($V878),"",IFERROR(INDEX(Activos!$E$6:$E$1015,MATCH($V878,Activos!$U$6:$U$1015,0)),IFERROR(INDEX($N$5:$N877,MATCH($V878,$U$5:$U877,0)),"")))</f>
        <v/>
      </c>
      <c r="O878" s="256"/>
      <c r="P878" s="250"/>
      <c r="Q878" s="55">
        <v>0</v>
      </c>
      <c r="R878" s="48" t="b">
        <f>IF(COUNTBLANK($V878),FALSE,OR(IFERROR(MATCH(INDEX(Activos!$C$6:$C$1015,MATCH($V878,Activos!$U$6:$U$1015,0)),$AH$22:$AH$25,0),FALSE),IFERROR(MATCH(INDEX($E$5:$E877,MATCH($V878,$V$5:$V877,0)),$AH$22:$AH$25,0),FALSE)))</f>
        <v>0</v>
      </c>
      <c r="S878" s="48" t="b">
        <f>OR(IFERROR(MATCH($V878,Activos!$U$6:$U$1015,0),FALSE),IFERROR(MATCH($V878,$V$5:$V877,0),FALSE))</f>
        <v>1</v>
      </c>
      <c r="T878" s="48" t="str">
        <f t="shared" si="46"/>
        <v/>
      </c>
      <c r="U878" s="48" t="str">
        <f>IF(AND(ISERROR(MATCH($V878,Activos!$U$6:$U$1015,0)),ISERROR(MATCH($V878,$U$5:$U877,0))),$V878,"")</f>
        <v/>
      </c>
      <c r="V878" s="48" t="str">
        <f t="shared" si="47"/>
        <v/>
      </c>
      <c r="W878" s="48" t="b">
        <f>IF(OR(COUNTBLANK($E878),COUNTBLANK($V878)),FALSE,IF(ISERROR(MATCH($V878,Activos!$U$6:$U$1015,0)),FALSE,IF(ISERROR(MATCH(INDEX(Activos!$C$6:$C$1015,MATCH($V878,Activos!$U$6:$U$1015,0)),$AH$22:$AH$25,0)),ISERROR(MATCH($E878,$AH$26:$AH$31,0)),ISERROR(MATCH($E878,$AH$22:$AH$25,0)))))</f>
        <v>0</v>
      </c>
      <c r="X878" s="48" t="b">
        <f>IF(OR(COUNTBLANK($E878),COUNTBLANK($V878)),FALSE,IF(ISERROR(MATCH($V878,V$5:$V877,0)),FALSE,IF(ISERROR(MATCH(INDEX($E$6:$E$1015,MATCH($V878,$V$6:$V$1015,0)),$AH$22:$AH$25,0)),ISERROR(MATCH($E878,$AH$26:$AH$31,0)),ISERROR(MATCH($E878,$AH$22:$AH$25,0)))))</f>
        <v>0</v>
      </c>
      <c r="Y878" s="48" t="b">
        <f t="shared" si="48"/>
        <v>0</v>
      </c>
    </row>
    <row r="879" spans="2:25" ht="15.95" customHeight="1" x14ac:dyDescent="0.2">
      <c r="B879" s="257"/>
      <c r="C879" s="53"/>
      <c r="D879" s="86"/>
      <c r="E879" s="42" t="str">
        <f>IF(COUNTBLANK($V879),"",IF($U879&lt;&gt;"","Ingresar Categoria!",IFERROR(INDEX(Activos!$C$6:$C$1015,MATCH($V879,Activos!$U$6:$U$1015,0)),IFERROR(INDEX($E$5:$E878,MATCH($V879,$U$5:$U878,0)),""))))</f>
        <v/>
      </c>
      <c r="F879" s="52"/>
      <c r="G879" s="51"/>
      <c r="H879" s="44"/>
      <c r="I879" s="53"/>
      <c r="J879" s="46"/>
      <c r="K879" s="46"/>
      <c r="L879" s="54"/>
      <c r="M879" s="54"/>
      <c r="N879" s="306" t="str">
        <f>IF(COUNTBLANK($V879),"",IFERROR(INDEX(Activos!$E$6:$E$1015,MATCH($V879,Activos!$U$6:$U$1015,0)),IFERROR(INDEX($N$5:$N878,MATCH($V879,$U$5:$U878,0)),"")))</f>
        <v/>
      </c>
      <c r="O879" s="256"/>
      <c r="P879" s="250"/>
      <c r="Q879" s="55">
        <v>0</v>
      </c>
      <c r="R879" s="48" t="b">
        <f>IF(COUNTBLANK($V879),FALSE,OR(IFERROR(MATCH(INDEX(Activos!$C$6:$C$1015,MATCH($V879,Activos!$U$6:$U$1015,0)),$AH$22:$AH$25,0),FALSE),IFERROR(MATCH(INDEX($E$5:$E878,MATCH($V879,$V$5:$V878,0)),$AH$22:$AH$25,0),FALSE)))</f>
        <v>0</v>
      </c>
      <c r="S879" s="48" t="b">
        <f>OR(IFERROR(MATCH($V879,Activos!$U$6:$U$1015,0),FALSE),IFERROR(MATCH($V879,$V$5:$V878,0),FALSE))</f>
        <v>1</v>
      </c>
      <c r="T879" s="48" t="str">
        <f t="shared" si="46"/>
        <v/>
      </c>
      <c r="U879" s="48" t="str">
        <f>IF(AND(ISERROR(MATCH($V879,Activos!$U$6:$U$1015,0)),ISERROR(MATCH($V879,$U$5:$U878,0))),$V879,"")</f>
        <v/>
      </c>
      <c r="V879" s="48" t="str">
        <f t="shared" si="47"/>
        <v/>
      </c>
      <c r="W879" s="48" t="b">
        <f>IF(OR(COUNTBLANK($E879),COUNTBLANK($V879)),FALSE,IF(ISERROR(MATCH($V879,Activos!$U$6:$U$1015,0)),FALSE,IF(ISERROR(MATCH(INDEX(Activos!$C$6:$C$1015,MATCH($V879,Activos!$U$6:$U$1015,0)),$AH$22:$AH$25,0)),ISERROR(MATCH($E879,$AH$26:$AH$31,0)),ISERROR(MATCH($E879,$AH$22:$AH$25,0)))))</f>
        <v>0</v>
      </c>
      <c r="X879" s="48" t="b">
        <f>IF(OR(COUNTBLANK($E879),COUNTBLANK($V879)),FALSE,IF(ISERROR(MATCH($V879,V$5:$V878,0)),FALSE,IF(ISERROR(MATCH(INDEX($E$6:$E$1015,MATCH($V879,$V$6:$V$1015,0)),$AH$22:$AH$25,0)),ISERROR(MATCH($E879,$AH$26:$AH$31,0)),ISERROR(MATCH($E879,$AH$22:$AH$25,0)))))</f>
        <v>0</v>
      </c>
      <c r="Y879" s="48" t="b">
        <f t="shared" si="48"/>
        <v>0</v>
      </c>
    </row>
    <row r="880" spans="2:25" ht="15.95" customHeight="1" x14ac:dyDescent="0.2">
      <c r="B880" s="257"/>
      <c r="C880" s="53"/>
      <c r="D880" s="86"/>
      <c r="E880" s="42" t="str">
        <f>IF(COUNTBLANK($V880),"",IF($U880&lt;&gt;"","Ingresar Categoria!",IFERROR(INDEX(Activos!$C$6:$C$1015,MATCH($V880,Activos!$U$6:$U$1015,0)),IFERROR(INDEX($E$5:$E879,MATCH($V880,$U$5:$U879,0)),""))))</f>
        <v/>
      </c>
      <c r="F880" s="52"/>
      <c r="G880" s="51"/>
      <c r="H880" s="44"/>
      <c r="I880" s="53"/>
      <c r="J880" s="46"/>
      <c r="K880" s="46"/>
      <c r="L880" s="54"/>
      <c r="M880" s="54"/>
      <c r="N880" s="306" t="str">
        <f>IF(COUNTBLANK($V880),"",IFERROR(INDEX(Activos!$E$6:$E$1015,MATCH($V880,Activos!$U$6:$U$1015,0)),IFERROR(INDEX($N$5:$N879,MATCH($V880,$U$5:$U879,0)),"")))</f>
        <v/>
      </c>
      <c r="O880" s="256"/>
      <c r="P880" s="250"/>
      <c r="Q880" s="55">
        <v>0</v>
      </c>
      <c r="R880" s="48" t="b">
        <f>IF(COUNTBLANK($V880),FALSE,OR(IFERROR(MATCH(INDEX(Activos!$C$6:$C$1015,MATCH($V880,Activos!$U$6:$U$1015,0)),$AH$22:$AH$25,0),FALSE),IFERROR(MATCH(INDEX($E$5:$E879,MATCH($V880,$V$5:$V879,0)),$AH$22:$AH$25,0),FALSE)))</f>
        <v>0</v>
      </c>
      <c r="S880" s="48" t="b">
        <f>OR(IFERROR(MATCH($V880,Activos!$U$6:$U$1015,0),FALSE),IFERROR(MATCH($V880,$V$5:$V879,0),FALSE))</f>
        <v>1</v>
      </c>
      <c r="T880" s="48" t="str">
        <f t="shared" si="46"/>
        <v/>
      </c>
      <c r="U880" s="48" t="str">
        <f>IF(AND(ISERROR(MATCH($V880,Activos!$U$6:$U$1015,0)),ISERROR(MATCH($V880,$U$5:$U879,0))),$V880,"")</f>
        <v/>
      </c>
      <c r="V880" s="48" t="str">
        <f t="shared" si="47"/>
        <v/>
      </c>
      <c r="W880" s="48" t="b">
        <f>IF(OR(COUNTBLANK($E880),COUNTBLANK($V880)),FALSE,IF(ISERROR(MATCH($V880,Activos!$U$6:$U$1015,0)),FALSE,IF(ISERROR(MATCH(INDEX(Activos!$C$6:$C$1015,MATCH($V880,Activos!$U$6:$U$1015,0)),$AH$22:$AH$25,0)),ISERROR(MATCH($E880,$AH$26:$AH$31,0)),ISERROR(MATCH($E880,$AH$22:$AH$25,0)))))</f>
        <v>0</v>
      </c>
      <c r="X880" s="48" t="b">
        <f>IF(OR(COUNTBLANK($E880),COUNTBLANK($V880)),FALSE,IF(ISERROR(MATCH($V880,V$5:$V879,0)),FALSE,IF(ISERROR(MATCH(INDEX($E$6:$E$1015,MATCH($V880,$V$6:$V$1015,0)),$AH$22:$AH$25,0)),ISERROR(MATCH($E880,$AH$26:$AH$31,0)),ISERROR(MATCH($E880,$AH$22:$AH$25,0)))))</f>
        <v>0</v>
      </c>
      <c r="Y880" s="48" t="b">
        <f t="shared" si="48"/>
        <v>0</v>
      </c>
    </row>
    <row r="881" spans="2:25" ht="15.95" customHeight="1" x14ac:dyDescent="0.2">
      <c r="B881" s="257"/>
      <c r="C881" s="53"/>
      <c r="D881" s="86"/>
      <c r="E881" s="42" t="str">
        <f>IF(COUNTBLANK($V881),"",IF($U881&lt;&gt;"","Ingresar Categoria!",IFERROR(INDEX(Activos!$C$6:$C$1015,MATCH($V881,Activos!$U$6:$U$1015,0)),IFERROR(INDEX($E$5:$E880,MATCH($V881,$U$5:$U880,0)),""))))</f>
        <v/>
      </c>
      <c r="F881" s="52"/>
      <c r="G881" s="51"/>
      <c r="H881" s="44"/>
      <c r="I881" s="53"/>
      <c r="J881" s="46"/>
      <c r="K881" s="46"/>
      <c r="L881" s="54"/>
      <c r="M881" s="54"/>
      <c r="N881" s="306" t="str">
        <f>IF(COUNTBLANK($V881),"",IFERROR(INDEX(Activos!$E$6:$E$1015,MATCH($V881,Activos!$U$6:$U$1015,0)),IFERROR(INDEX($N$5:$N880,MATCH($V881,$U$5:$U880,0)),"")))</f>
        <v/>
      </c>
      <c r="O881" s="256"/>
      <c r="P881" s="250"/>
      <c r="Q881" s="55">
        <v>0</v>
      </c>
      <c r="R881" s="48" t="b">
        <f>IF(COUNTBLANK($V881),FALSE,OR(IFERROR(MATCH(INDEX(Activos!$C$6:$C$1015,MATCH($V881,Activos!$U$6:$U$1015,0)),$AH$22:$AH$25,0),FALSE),IFERROR(MATCH(INDEX($E$5:$E880,MATCH($V881,$V$5:$V880,0)),$AH$22:$AH$25,0),FALSE)))</f>
        <v>0</v>
      </c>
      <c r="S881" s="48" t="b">
        <f>OR(IFERROR(MATCH($V881,Activos!$U$6:$U$1015,0),FALSE),IFERROR(MATCH($V881,$V$5:$V880,0),FALSE))</f>
        <v>1</v>
      </c>
      <c r="T881" s="48" t="str">
        <f t="shared" si="46"/>
        <v/>
      </c>
      <c r="U881" s="48" t="str">
        <f>IF(AND(ISERROR(MATCH($V881,Activos!$U$6:$U$1015,0)),ISERROR(MATCH($V881,$U$5:$U880,0))),$V881,"")</f>
        <v/>
      </c>
      <c r="V881" s="48" t="str">
        <f t="shared" si="47"/>
        <v/>
      </c>
      <c r="W881" s="48" t="b">
        <f>IF(OR(COUNTBLANK($E881),COUNTBLANK($V881)),FALSE,IF(ISERROR(MATCH($V881,Activos!$U$6:$U$1015,0)),FALSE,IF(ISERROR(MATCH(INDEX(Activos!$C$6:$C$1015,MATCH($V881,Activos!$U$6:$U$1015,0)),$AH$22:$AH$25,0)),ISERROR(MATCH($E881,$AH$26:$AH$31,0)),ISERROR(MATCH($E881,$AH$22:$AH$25,0)))))</f>
        <v>0</v>
      </c>
      <c r="X881" s="48" t="b">
        <f>IF(OR(COUNTBLANK($E881),COUNTBLANK($V881)),FALSE,IF(ISERROR(MATCH($V881,V$5:$V880,0)),FALSE,IF(ISERROR(MATCH(INDEX($E$6:$E$1015,MATCH($V881,$V$6:$V$1015,0)),$AH$22:$AH$25,0)),ISERROR(MATCH($E881,$AH$26:$AH$31,0)),ISERROR(MATCH($E881,$AH$22:$AH$25,0)))))</f>
        <v>0</v>
      </c>
      <c r="Y881" s="48" t="b">
        <f t="shared" si="48"/>
        <v>0</v>
      </c>
    </row>
    <row r="882" spans="2:25" ht="15.95" customHeight="1" x14ac:dyDescent="0.2">
      <c r="B882" s="257"/>
      <c r="C882" s="53"/>
      <c r="D882" s="86"/>
      <c r="E882" s="42" t="str">
        <f>IF(COUNTBLANK($V882),"",IF($U882&lt;&gt;"","Ingresar Categoria!",IFERROR(INDEX(Activos!$C$6:$C$1015,MATCH($V882,Activos!$U$6:$U$1015,0)),IFERROR(INDEX($E$5:$E881,MATCH($V882,$U$5:$U881,0)),""))))</f>
        <v/>
      </c>
      <c r="F882" s="52"/>
      <c r="G882" s="51"/>
      <c r="H882" s="44"/>
      <c r="I882" s="53"/>
      <c r="J882" s="46"/>
      <c r="K882" s="46"/>
      <c r="L882" s="54"/>
      <c r="M882" s="54"/>
      <c r="N882" s="306" t="str">
        <f>IF(COUNTBLANK($V882),"",IFERROR(INDEX(Activos!$E$6:$E$1015,MATCH($V882,Activos!$U$6:$U$1015,0)),IFERROR(INDEX($N$5:$N881,MATCH($V882,$U$5:$U881,0)),"")))</f>
        <v/>
      </c>
      <c r="O882" s="256"/>
      <c r="P882" s="250"/>
      <c r="Q882" s="55">
        <v>0</v>
      </c>
      <c r="R882" s="48" t="b">
        <f>IF(COUNTBLANK($V882),FALSE,OR(IFERROR(MATCH(INDEX(Activos!$C$6:$C$1015,MATCH($V882,Activos!$U$6:$U$1015,0)),$AH$22:$AH$25,0),FALSE),IFERROR(MATCH(INDEX($E$5:$E881,MATCH($V882,$V$5:$V881,0)),$AH$22:$AH$25,0),FALSE)))</f>
        <v>0</v>
      </c>
      <c r="S882" s="48" t="b">
        <f>OR(IFERROR(MATCH($V882,Activos!$U$6:$U$1015,0),FALSE),IFERROR(MATCH($V882,$V$5:$V881,0),FALSE))</f>
        <v>1</v>
      </c>
      <c r="T882" s="48" t="str">
        <f t="shared" si="46"/>
        <v/>
      </c>
      <c r="U882" s="48" t="str">
        <f>IF(AND(ISERROR(MATCH($V882,Activos!$U$6:$U$1015,0)),ISERROR(MATCH($V882,$U$5:$U881,0))),$V882,"")</f>
        <v/>
      </c>
      <c r="V882" s="48" t="str">
        <f t="shared" si="47"/>
        <v/>
      </c>
      <c r="W882" s="48" t="b">
        <f>IF(OR(COUNTBLANK($E882),COUNTBLANK($V882)),FALSE,IF(ISERROR(MATCH($V882,Activos!$U$6:$U$1015,0)),FALSE,IF(ISERROR(MATCH(INDEX(Activos!$C$6:$C$1015,MATCH($V882,Activos!$U$6:$U$1015,0)),$AH$22:$AH$25,0)),ISERROR(MATCH($E882,$AH$26:$AH$31,0)),ISERROR(MATCH($E882,$AH$22:$AH$25,0)))))</f>
        <v>0</v>
      </c>
      <c r="X882" s="48" t="b">
        <f>IF(OR(COUNTBLANK($E882),COUNTBLANK($V882)),FALSE,IF(ISERROR(MATCH($V882,V$5:$V881,0)),FALSE,IF(ISERROR(MATCH(INDEX($E$6:$E$1015,MATCH($V882,$V$6:$V$1015,0)),$AH$22:$AH$25,0)),ISERROR(MATCH($E882,$AH$26:$AH$31,0)),ISERROR(MATCH($E882,$AH$22:$AH$25,0)))))</f>
        <v>0</v>
      </c>
      <c r="Y882" s="48" t="b">
        <f t="shared" si="48"/>
        <v>0</v>
      </c>
    </row>
    <row r="883" spans="2:25" ht="15.95" customHeight="1" x14ac:dyDescent="0.2">
      <c r="B883" s="257"/>
      <c r="C883" s="53"/>
      <c r="D883" s="86"/>
      <c r="E883" s="42" t="str">
        <f>IF(COUNTBLANK($V883),"",IF($U883&lt;&gt;"","Ingresar Categoria!",IFERROR(INDEX(Activos!$C$6:$C$1015,MATCH($V883,Activos!$U$6:$U$1015,0)),IFERROR(INDEX($E$5:$E882,MATCH($V883,$U$5:$U882,0)),""))))</f>
        <v/>
      </c>
      <c r="F883" s="52"/>
      <c r="G883" s="51"/>
      <c r="H883" s="44"/>
      <c r="I883" s="53"/>
      <c r="J883" s="46"/>
      <c r="K883" s="46"/>
      <c r="L883" s="54"/>
      <c r="M883" s="54"/>
      <c r="N883" s="306" t="str">
        <f>IF(COUNTBLANK($V883),"",IFERROR(INDEX(Activos!$E$6:$E$1015,MATCH($V883,Activos!$U$6:$U$1015,0)),IFERROR(INDEX($N$5:$N882,MATCH($V883,$U$5:$U882,0)),"")))</f>
        <v/>
      </c>
      <c r="O883" s="256"/>
      <c r="P883" s="250"/>
      <c r="Q883" s="55">
        <v>0</v>
      </c>
      <c r="R883" s="48" t="b">
        <f>IF(COUNTBLANK($V883),FALSE,OR(IFERROR(MATCH(INDEX(Activos!$C$6:$C$1015,MATCH($V883,Activos!$U$6:$U$1015,0)),$AH$22:$AH$25,0),FALSE),IFERROR(MATCH(INDEX($E$5:$E882,MATCH($V883,$V$5:$V882,0)),$AH$22:$AH$25,0),FALSE)))</f>
        <v>0</v>
      </c>
      <c r="S883" s="48" t="b">
        <f>OR(IFERROR(MATCH($V883,Activos!$U$6:$U$1015,0),FALSE),IFERROR(MATCH($V883,$V$5:$V882,0),FALSE))</f>
        <v>1</v>
      </c>
      <c r="T883" s="48" t="str">
        <f t="shared" si="46"/>
        <v/>
      </c>
      <c r="U883" s="48" t="str">
        <f>IF(AND(ISERROR(MATCH($V883,Activos!$U$6:$U$1015,0)),ISERROR(MATCH($V883,$U$5:$U882,0))),$V883,"")</f>
        <v/>
      </c>
      <c r="V883" s="48" t="str">
        <f t="shared" si="47"/>
        <v/>
      </c>
      <c r="W883" s="48" t="b">
        <f>IF(OR(COUNTBLANK($E883),COUNTBLANK($V883)),FALSE,IF(ISERROR(MATCH($V883,Activos!$U$6:$U$1015,0)),FALSE,IF(ISERROR(MATCH(INDEX(Activos!$C$6:$C$1015,MATCH($V883,Activos!$U$6:$U$1015,0)),$AH$22:$AH$25,0)),ISERROR(MATCH($E883,$AH$26:$AH$31,0)),ISERROR(MATCH($E883,$AH$22:$AH$25,0)))))</f>
        <v>0</v>
      </c>
      <c r="X883" s="48" t="b">
        <f>IF(OR(COUNTBLANK($E883),COUNTBLANK($V883)),FALSE,IF(ISERROR(MATCH($V883,V$5:$V882,0)),FALSE,IF(ISERROR(MATCH(INDEX($E$6:$E$1015,MATCH($V883,$V$6:$V$1015,0)),$AH$22:$AH$25,0)),ISERROR(MATCH($E883,$AH$26:$AH$31,0)),ISERROR(MATCH($E883,$AH$22:$AH$25,0)))))</f>
        <v>0</v>
      </c>
      <c r="Y883" s="48" t="b">
        <f t="shared" si="48"/>
        <v>0</v>
      </c>
    </row>
    <row r="884" spans="2:25" ht="15.95" customHeight="1" x14ac:dyDescent="0.2">
      <c r="B884" s="257"/>
      <c r="C884" s="53"/>
      <c r="D884" s="86"/>
      <c r="E884" s="42" t="str">
        <f>IF(COUNTBLANK($V884),"",IF($U884&lt;&gt;"","Ingresar Categoria!",IFERROR(INDEX(Activos!$C$6:$C$1015,MATCH($V884,Activos!$U$6:$U$1015,0)),IFERROR(INDEX($E$5:$E883,MATCH($V884,$U$5:$U883,0)),""))))</f>
        <v/>
      </c>
      <c r="F884" s="52"/>
      <c r="G884" s="51"/>
      <c r="H884" s="44"/>
      <c r="I884" s="53"/>
      <c r="J884" s="46"/>
      <c r="K884" s="46"/>
      <c r="L884" s="54"/>
      <c r="M884" s="54"/>
      <c r="N884" s="306" t="str">
        <f>IF(COUNTBLANK($V884),"",IFERROR(INDEX(Activos!$E$6:$E$1015,MATCH($V884,Activos!$U$6:$U$1015,0)),IFERROR(INDEX($N$5:$N883,MATCH($V884,$U$5:$U883,0)),"")))</f>
        <v/>
      </c>
      <c r="O884" s="256"/>
      <c r="P884" s="250"/>
      <c r="Q884" s="55">
        <v>0</v>
      </c>
      <c r="R884" s="48" t="b">
        <f>IF(COUNTBLANK($V884),FALSE,OR(IFERROR(MATCH(INDEX(Activos!$C$6:$C$1015,MATCH($V884,Activos!$U$6:$U$1015,0)),$AH$22:$AH$25,0),FALSE),IFERROR(MATCH(INDEX($E$5:$E883,MATCH($V884,$V$5:$V883,0)),$AH$22:$AH$25,0),FALSE)))</f>
        <v>0</v>
      </c>
      <c r="S884" s="48" t="b">
        <f>OR(IFERROR(MATCH($V884,Activos!$U$6:$U$1015,0),FALSE),IFERROR(MATCH($V884,$V$5:$V883,0),FALSE))</f>
        <v>1</v>
      </c>
      <c r="T884" s="48" t="str">
        <f t="shared" si="46"/>
        <v/>
      </c>
      <c r="U884" s="48" t="str">
        <f>IF(AND(ISERROR(MATCH($V884,Activos!$U$6:$U$1015,0)),ISERROR(MATCH($V884,$U$5:$U883,0))),$V884,"")</f>
        <v/>
      </c>
      <c r="V884" s="48" t="str">
        <f t="shared" si="47"/>
        <v/>
      </c>
      <c r="W884" s="48" t="b">
        <f>IF(OR(COUNTBLANK($E884),COUNTBLANK($V884)),FALSE,IF(ISERROR(MATCH($V884,Activos!$U$6:$U$1015,0)),FALSE,IF(ISERROR(MATCH(INDEX(Activos!$C$6:$C$1015,MATCH($V884,Activos!$U$6:$U$1015,0)),$AH$22:$AH$25,0)),ISERROR(MATCH($E884,$AH$26:$AH$31,0)),ISERROR(MATCH($E884,$AH$22:$AH$25,0)))))</f>
        <v>0</v>
      </c>
      <c r="X884" s="48" t="b">
        <f>IF(OR(COUNTBLANK($E884),COUNTBLANK($V884)),FALSE,IF(ISERROR(MATCH($V884,V$5:$V883,0)),FALSE,IF(ISERROR(MATCH(INDEX($E$6:$E$1015,MATCH($V884,$V$6:$V$1015,0)),$AH$22:$AH$25,0)),ISERROR(MATCH($E884,$AH$26:$AH$31,0)),ISERROR(MATCH($E884,$AH$22:$AH$25,0)))))</f>
        <v>0</v>
      </c>
      <c r="Y884" s="48" t="b">
        <f t="shared" si="48"/>
        <v>0</v>
      </c>
    </row>
    <row r="885" spans="2:25" ht="15.95" customHeight="1" x14ac:dyDescent="0.2">
      <c r="B885" s="257"/>
      <c r="C885" s="53"/>
      <c r="D885" s="86"/>
      <c r="E885" s="42" t="str">
        <f>IF(COUNTBLANK($V885),"",IF($U885&lt;&gt;"","Ingresar Categoria!",IFERROR(INDEX(Activos!$C$6:$C$1015,MATCH($V885,Activos!$U$6:$U$1015,0)),IFERROR(INDEX($E$5:$E884,MATCH($V885,$U$5:$U884,0)),""))))</f>
        <v/>
      </c>
      <c r="F885" s="52"/>
      <c r="G885" s="51"/>
      <c r="H885" s="44"/>
      <c r="I885" s="53"/>
      <c r="J885" s="46"/>
      <c r="K885" s="46"/>
      <c r="L885" s="54"/>
      <c r="M885" s="54"/>
      <c r="N885" s="306" t="str">
        <f>IF(COUNTBLANK($V885),"",IFERROR(INDEX(Activos!$E$6:$E$1015,MATCH($V885,Activos!$U$6:$U$1015,0)),IFERROR(INDEX($N$5:$N884,MATCH($V885,$U$5:$U884,0)),"")))</f>
        <v/>
      </c>
      <c r="O885" s="256"/>
      <c r="P885" s="250"/>
      <c r="Q885" s="55">
        <v>0</v>
      </c>
      <c r="R885" s="48" t="b">
        <f>IF(COUNTBLANK($V885),FALSE,OR(IFERROR(MATCH(INDEX(Activos!$C$6:$C$1015,MATCH($V885,Activos!$U$6:$U$1015,0)),$AH$22:$AH$25,0),FALSE),IFERROR(MATCH(INDEX($E$5:$E884,MATCH($V885,$V$5:$V884,0)),$AH$22:$AH$25,0),FALSE)))</f>
        <v>0</v>
      </c>
      <c r="S885" s="48" t="b">
        <f>OR(IFERROR(MATCH($V885,Activos!$U$6:$U$1015,0),FALSE),IFERROR(MATCH($V885,$V$5:$V884,0),FALSE))</f>
        <v>1</v>
      </c>
      <c r="T885" s="48" t="str">
        <f t="shared" si="46"/>
        <v/>
      </c>
      <c r="U885" s="48" t="str">
        <f>IF(AND(ISERROR(MATCH($V885,Activos!$U$6:$U$1015,0)),ISERROR(MATCH($V885,$U$5:$U884,0))),$V885,"")</f>
        <v/>
      </c>
      <c r="V885" s="48" t="str">
        <f t="shared" si="47"/>
        <v/>
      </c>
      <c r="W885" s="48" t="b">
        <f>IF(OR(COUNTBLANK($E885),COUNTBLANK($V885)),FALSE,IF(ISERROR(MATCH($V885,Activos!$U$6:$U$1015,0)),FALSE,IF(ISERROR(MATCH(INDEX(Activos!$C$6:$C$1015,MATCH($V885,Activos!$U$6:$U$1015,0)),$AH$22:$AH$25,0)),ISERROR(MATCH($E885,$AH$26:$AH$31,0)),ISERROR(MATCH($E885,$AH$22:$AH$25,0)))))</f>
        <v>0</v>
      </c>
      <c r="X885" s="48" t="b">
        <f>IF(OR(COUNTBLANK($E885),COUNTBLANK($V885)),FALSE,IF(ISERROR(MATCH($V885,V$5:$V884,0)),FALSE,IF(ISERROR(MATCH(INDEX($E$6:$E$1015,MATCH($V885,$V$6:$V$1015,0)),$AH$22:$AH$25,0)),ISERROR(MATCH($E885,$AH$26:$AH$31,0)),ISERROR(MATCH($E885,$AH$22:$AH$25,0)))))</f>
        <v>0</v>
      </c>
      <c r="Y885" s="48" t="b">
        <f t="shared" si="48"/>
        <v>0</v>
      </c>
    </row>
    <row r="886" spans="2:25" ht="15.95" customHeight="1" x14ac:dyDescent="0.2">
      <c r="B886" s="257"/>
      <c r="C886" s="53"/>
      <c r="D886" s="86"/>
      <c r="E886" s="42" t="str">
        <f>IF(COUNTBLANK($V886),"",IF($U886&lt;&gt;"","Ingresar Categoria!",IFERROR(INDEX(Activos!$C$6:$C$1015,MATCH($V886,Activos!$U$6:$U$1015,0)),IFERROR(INDEX($E$5:$E885,MATCH($V886,$U$5:$U885,0)),""))))</f>
        <v/>
      </c>
      <c r="F886" s="52"/>
      <c r="G886" s="51"/>
      <c r="H886" s="44"/>
      <c r="I886" s="53"/>
      <c r="J886" s="46"/>
      <c r="K886" s="46"/>
      <c r="L886" s="54"/>
      <c r="M886" s="54"/>
      <c r="N886" s="306" t="str">
        <f>IF(COUNTBLANK($V886),"",IFERROR(INDEX(Activos!$E$6:$E$1015,MATCH($V886,Activos!$U$6:$U$1015,0)),IFERROR(INDEX($N$5:$N885,MATCH($V886,$U$5:$U885,0)),"")))</f>
        <v/>
      </c>
      <c r="O886" s="256"/>
      <c r="P886" s="250"/>
      <c r="Q886" s="55">
        <v>0</v>
      </c>
      <c r="R886" s="48" t="b">
        <f>IF(COUNTBLANK($V886),FALSE,OR(IFERROR(MATCH(INDEX(Activos!$C$6:$C$1015,MATCH($V886,Activos!$U$6:$U$1015,0)),$AH$22:$AH$25,0),FALSE),IFERROR(MATCH(INDEX($E$5:$E885,MATCH($V886,$V$5:$V885,0)),$AH$22:$AH$25,0),FALSE)))</f>
        <v>0</v>
      </c>
      <c r="S886" s="48" t="b">
        <f>OR(IFERROR(MATCH($V886,Activos!$U$6:$U$1015,0),FALSE),IFERROR(MATCH($V886,$V$5:$V885,0),FALSE))</f>
        <v>1</v>
      </c>
      <c r="T886" s="48" t="str">
        <f t="shared" si="46"/>
        <v/>
      </c>
      <c r="U886" s="48" t="str">
        <f>IF(AND(ISERROR(MATCH($V886,Activos!$U$6:$U$1015,0)),ISERROR(MATCH($V886,$U$5:$U885,0))),$V886,"")</f>
        <v/>
      </c>
      <c r="V886" s="48" t="str">
        <f t="shared" si="47"/>
        <v/>
      </c>
      <c r="W886" s="48" t="b">
        <f>IF(OR(COUNTBLANK($E886),COUNTBLANK($V886)),FALSE,IF(ISERROR(MATCH($V886,Activos!$U$6:$U$1015,0)),FALSE,IF(ISERROR(MATCH(INDEX(Activos!$C$6:$C$1015,MATCH($V886,Activos!$U$6:$U$1015,0)),$AH$22:$AH$25,0)),ISERROR(MATCH($E886,$AH$26:$AH$31,0)),ISERROR(MATCH($E886,$AH$22:$AH$25,0)))))</f>
        <v>0</v>
      </c>
      <c r="X886" s="48" t="b">
        <f>IF(OR(COUNTBLANK($E886),COUNTBLANK($V886)),FALSE,IF(ISERROR(MATCH($V886,V$5:$V885,0)),FALSE,IF(ISERROR(MATCH(INDEX($E$6:$E$1015,MATCH($V886,$V$6:$V$1015,0)),$AH$22:$AH$25,0)),ISERROR(MATCH($E886,$AH$26:$AH$31,0)),ISERROR(MATCH($E886,$AH$22:$AH$25,0)))))</f>
        <v>0</v>
      </c>
      <c r="Y886" s="48" t="b">
        <f t="shared" si="48"/>
        <v>0</v>
      </c>
    </row>
    <row r="887" spans="2:25" ht="15.95" customHeight="1" x14ac:dyDescent="0.2">
      <c r="B887" s="257"/>
      <c r="C887" s="53"/>
      <c r="D887" s="86"/>
      <c r="E887" s="42" t="str">
        <f>IF(COUNTBLANK($V887),"",IF($U887&lt;&gt;"","Ingresar Categoria!",IFERROR(INDEX(Activos!$C$6:$C$1015,MATCH($V887,Activos!$U$6:$U$1015,0)),IFERROR(INDEX($E$5:$E886,MATCH($V887,$U$5:$U886,0)),""))))</f>
        <v/>
      </c>
      <c r="F887" s="52"/>
      <c r="G887" s="51"/>
      <c r="H887" s="44"/>
      <c r="I887" s="53"/>
      <c r="J887" s="46"/>
      <c r="K887" s="46"/>
      <c r="L887" s="54"/>
      <c r="M887" s="54"/>
      <c r="N887" s="306" t="str">
        <f>IF(COUNTBLANK($V887),"",IFERROR(INDEX(Activos!$E$6:$E$1015,MATCH($V887,Activos!$U$6:$U$1015,0)),IFERROR(INDEX($N$5:$N886,MATCH($V887,$U$5:$U886,0)),"")))</f>
        <v/>
      </c>
      <c r="O887" s="256"/>
      <c r="P887" s="250"/>
      <c r="Q887" s="55">
        <v>0</v>
      </c>
      <c r="R887" s="48" t="b">
        <f>IF(COUNTBLANK($V887),FALSE,OR(IFERROR(MATCH(INDEX(Activos!$C$6:$C$1015,MATCH($V887,Activos!$U$6:$U$1015,0)),$AH$22:$AH$25,0),FALSE),IFERROR(MATCH(INDEX($E$5:$E886,MATCH($V887,$V$5:$V886,0)),$AH$22:$AH$25,0),FALSE)))</f>
        <v>0</v>
      </c>
      <c r="S887" s="48" t="b">
        <f>OR(IFERROR(MATCH($V887,Activos!$U$6:$U$1015,0),FALSE),IFERROR(MATCH($V887,$V$5:$V886,0),FALSE))</f>
        <v>1</v>
      </c>
      <c r="T887" s="48" t="str">
        <f t="shared" si="46"/>
        <v/>
      </c>
      <c r="U887" s="48" t="str">
        <f>IF(AND(ISERROR(MATCH($V887,Activos!$U$6:$U$1015,0)),ISERROR(MATCH($V887,$U$5:$U886,0))),$V887,"")</f>
        <v/>
      </c>
      <c r="V887" s="48" t="str">
        <f t="shared" si="47"/>
        <v/>
      </c>
      <c r="W887" s="48" t="b">
        <f>IF(OR(COUNTBLANK($E887),COUNTBLANK($V887)),FALSE,IF(ISERROR(MATCH($V887,Activos!$U$6:$U$1015,0)),FALSE,IF(ISERROR(MATCH(INDEX(Activos!$C$6:$C$1015,MATCH($V887,Activos!$U$6:$U$1015,0)),$AH$22:$AH$25,0)),ISERROR(MATCH($E887,$AH$26:$AH$31,0)),ISERROR(MATCH($E887,$AH$22:$AH$25,0)))))</f>
        <v>0</v>
      </c>
      <c r="X887" s="48" t="b">
        <f>IF(OR(COUNTBLANK($E887),COUNTBLANK($V887)),FALSE,IF(ISERROR(MATCH($V887,V$5:$V886,0)),FALSE,IF(ISERROR(MATCH(INDEX($E$6:$E$1015,MATCH($V887,$V$6:$V$1015,0)),$AH$22:$AH$25,0)),ISERROR(MATCH($E887,$AH$26:$AH$31,0)),ISERROR(MATCH($E887,$AH$22:$AH$25,0)))))</f>
        <v>0</v>
      </c>
      <c r="Y887" s="48" t="b">
        <f t="shared" si="48"/>
        <v>0</v>
      </c>
    </row>
    <row r="888" spans="2:25" ht="15.95" customHeight="1" x14ac:dyDescent="0.2">
      <c r="B888" s="257"/>
      <c r="C888" s="53"/>
      <c r="D888" s="86"/>
      <c r="E888" s="42" t="str">
        <f>IF(COUNTBLANK($V888),"",IF($U888&lt;&gt;"","Ingresar Categoria!",IFERROR(INDEX(Activos!$C$6:$C$1015,MATCH($V888,Activos!$U$6:$U$1015,0)),IFERROR(INDEX($E$5:$E887,MATCH($V888,$U$5:$U887,0)),""))))</f>
        <v/>
      </c>
      <c r="F888" s="52"/>
      <c r="G888" s="51"/>
      <c r="H888" s="44"/>
      <c r="I888" s="53"/>
      <c r="J888" s="46"/>
      <c r="K888" s="46"/>
      <c r="L888" s="54"/>
      <c r="M888" s="54"/>
      <c r="N888" s="306" t="str">
        <f>IF(COUNTBLANK($V888),"",IFERROR(INDEX(Activos!$E$6:$E$1015,MATCH($V888,Activos!$U$6:$U$1015,0)),IFERROR(INDEX($N$5:$N887,MATCH($V888,$U$5:$U887,0)),"")))</f>
        <v/>
      </c>
      <c r="O888" s="256"/>
      <c r="P888" s="250"/>
      <c r="Q888" s="55">
        <v>0</v>
      </c>
      <c r="R888" s="48" t="b">
        <f>IF(COUNTBLANK($V888),FALSE,OR(IFERROR(MATCH(INDEX(Activos!$C$6:$C$1015,MATCH($V888,Activos!$U$6:$U$1015,0)),$AH$22:$AH$25,0),FALSE),IFERROR(MATCH(INDEX($E$5:$E887,MATCH($V888,$V$5:$V887,0)),$AH$22:$AH$25,0),FALSE)))</f>
        <v>0</v>
      </c>
      <c r="S888" s="48" t="b">
        <f>OR(IFERROR(MATCH($V888,Activos!$U$6:$U$1015,0),FALSE),IFERROR(MATCH($V888,$V$5:$V887,0),FALSE))</f>
        <v>1</v>
      </c>
      <c r="T888" s="48" t="str">
        <f t="shared" si="46"/>
        <v/>
      </c>
      <c r="U888" s="48" t="str">
        <f>IF(AND(ISERROR(MATCH($V888,Activos!$U$6:$U$1015,0)),ISERROR(MATCH($V888,$U$5:$U887,0))),$V888,"")</f>
        <v/>
      </c>
      <c r="V888" s="48" t="str">
        <f t="shared" si="47"/>
        <v/>
      </c>
      <c r="W888" s="48" t="b">
        <f>IF(OR(COUNTBLANK($E888),COUNTBLANK($V888)),FALSE,IF(ISERROR(MATCH($V888,Activos!$U$6:$U$1015,0)),FALSE,IF(ISERROR(MATCH(INDEX(Activos!$C$6:$C$1015,MATCH($V888,Activos!$U$6:$U$1015,0)),$AH$22:$AH$25,0)),ISERROR(MATCH($E888,$AH$26:$AH$31,0)),ISERROR(MATCH($E888,$AH$22:$AH$25,0)))))</f>
        <v>0</v>
      </c>
      <c r="X888" s="48" t="b">
        <f>IF(OR(COUNTBLANK($E888),COUNTBLANK($V888)),FALSE,IF(ISERROR(MATCH($V888,V$5:$V887,0)),FALSE,IF(ISERROR(MATCH(INDEX($E$6:$E$1015,MATCH($V888,$V$6:$V$1015,0)),$AH$22:$AH$25,0)),ISERROR(MATCH($E888,$AH$26:$AH$31,0)),ISERROR(MATCH($E888,$AH$22:$AH$25,0)))))</f>
        <v>0</v>
      </c>
      <c r="Y888" s="48" t="b">
        <f t="shared" si="48"/>
        <v>0</v>
      </c>
    </row>
    <row r="889" spans="2:25" ht="15.95" customHeight="1" x14ac:dyDescent="0.2">
      <c r="B889" s="257"/>
      <c r="C889" s="53"/>
      <c r="D889" s="86"/>
      <c r="E889" s="42" t="str">
        <f>IF(COUNTBLANK($V889),"",IF($U889&lt;&gt;"","Ingresar Categoria!",IFERROR(INDEX(Activos!$C$6:$C$1015,MATCH($V889,Activos!$U$6:$U$1015,0)),IFERROR(INDEX($E$5:$E888,MATCH($V889,$U$5:$U888,0)),""))))</f>
        <v/>
      </c>
      <c r="F889" s="52"/>
      <c r="G889" s="51"/>
      <c r="H889" s="44"/>
      <c r="I889" s="53"/>
      <c r="J889" s="46"/>
      <c r="K889" s="46"/>
      <c r="L889" s="54"/>
      <c r="M889" s="54"/>
      <c r="N889" s="306" t="str">
        <f>IF(COUNTBLANK($V889),"",IFERROR(INDEX(Activos!$E$6:$E$1015,MATCH($V889,Activos!$U$6:$U$1015,0)),IFERROR(INDEX($N$5:$N888,MATCH($V889,$U$5:$U888,0)),"")))</f>
        <v/>
      </c>
      <c r="O889" s="256"/>
      <c r="P889" s="250"/>
      <c r="Q889" s="55">
        <v>0</v>
      </c>
      <c r="R889" s="48" t="b">
        <f>IF(COUNTBLANK($V889),FALSE,OR(IFERROR(MATCH(INDEX(Activos!$C$6:$C$1015,MATCH($V889,Activos!$U$6:$U$1015,0)),$AH$22:$AH$25,0),FALSE),IFERROR(MATCH(INDEX($E$5:$E888,MATCH($V889,$V$5:$V888,0)),$AH$22:$AH$25,0),FALSE)))</f>
        <v>0</v>
      </c>
      <c r="S889" s="48" t="b">
        <f>OR(IFERROR(MATCH($V889,Activos!$U$6:$U$1015,0),FALSE),IFERROR(MATCH($V889,$V$5:$V888,0),FALSE))</f>
        <v>1</v>
      </c>
      <c r="T889" s="48" t="str">
        <f t="shared" si="46"/>
        <v/>
      </c>
      <c r="U889" s="48" t="str">
        <f>IF(AND(ISERROR(MATCH($V889,Activos!$U$6:$U$1015,0)),ISERROR(MATCH($V889,$U$5:$U888,0))),$V889,"")</f>
        <v/>
      </c>
      <c r="V889" s="48" t="str">
        <f t="shared" si="47"/>
        <v/>
      </c>
      <c r="W889" s="48" t="b">
        <f>IF(OR(COUNTBLANK($E889),COUNTBLANK($V889)),FALSE,IF(ISERROR(MATCH($V889,Activos!$U$6:$U$1015,0)),FALSE,IF(ISERROR(MATCH(INDEX(Activos!$C$6:$C$1015,MATCH($V889,Activos!$U$6:$U$1015,0)),$AH$22:$AH$25,0)),ISERROR(MATCH($E889,$AH$26:$AH$31,0)),ISERROR(MATCH($E889,$AH$22:$AH$25,0)))))</f>
        <v>0</v>
      </c>
      <c r="X889" s="48" t="b">
        <f>IF(OR(COUNTBLANK($E889),COUNTBLANK($V889)),FALSE,IF(ISERROR(MATCH($V889,V$5:$V888,0)),FALSE,IF(ISERROR(MATCH(INDEX($E$6:$E$1015,MATCH($V889,$V$6:$V$1015,0)),$AH$22:$AH$25,0)),ISERROR(MATCH($E889,$AH$26:$AH$31,0)),ISERROR(MATCH($E889,$AH$22:$AH$25,0)))))</f>
        <v>0</v>
      </c>
      <c r="Y889" s="48" t="b">
        <f t="shared" si="48"/>
        <v>0</v>
      </c>
    </row>
    <row r="890" spans="2:25" ht="15.95" customHeight="1" x14ac:dyDescent="0.2">
      <c r="B890" s="257"/>
      <c r="C890" s="53"/>
      <c r="D890" s="86"/>
      <c r="E890" s="42" t="str">
        <f>IF(COUNTBLANK($V890),"",IF($U890&lt;&gt;"","Ingresar Categoria!",IFERROR(INDEX(Activos!$C$6:$C$1015,MATCH($V890,Activos!$U$6:$U$1015,0)),IFERROR(INDEX($E$5:$E889,MATCH($V890,$U$5:$U889,0)),""))))</f>
        <v/>
      </c>
      <c r="F890" s="52"/>
      <c r="G890" s="51"/>
      <c r="H890" s="44"/>
      <c r="I890" s="53"/>
      <c r="J890" s="46"/>
      <c r="K890" s="46"/>
      <c r="L890" s="54"/>
      <c r="M890" s="54"/>
      <c r="N890" s="306" t="str">
        <f>IF(COUNTBLANK($V890),"",IFERROR(INDEX(Activos!$E$6:$E$1015,MATCH($V890,Activos!$U$6:$U$1015,0)),IFERROR(INDEX($N$5:$N889,MATCH($V890,$U$5:$U889,0)),"")))</f>
        <v/>
      </c>
      <c r="O890" s="256"/>
      <c r="P890" s="250"/>
      <c r="Q890" s="55">
        <v>0</v>
      </c>
      <c r="R890" s="48" t="b">
        <f>IF(COUNTBLANK($V890),FALSE,OR(IFERROR(MATCH(INDEX(Activos!$C$6:$C$1015,MATCH($V890,Activos!$U$6:$U$1015,0)),$AH$22:$AH$25,0),FALSE),IFERROR(MATCH(INDEX($E$5:$E889,MATCH($V890,$V$5:$V889,0)),$AH$22:$AH$25,0),FALSE)))</f>
        <v>0</v>
      </c>
      <c r="S890" s="48" t="b">
        <f>OR(IFERROR(MATCH($V890,Activos!$U$6:$U$1015,0),FALSE),IFERROR(MATCH($V890,$V$5:$V889,0),FALSE))</f>
        <v>1</v>
      </c>
      <c r="T890" s="48" t="str">
        <f t="shared" si="46"/>
        <v/>
      </c>
      <c r="U890" s="48" t="str">
        <f>IF(AND(ISERROR(MATCH($V890,Activos!$U$6:$U$1015,0)),ISERROR(MATCH($V890,$U$5:$U889,0))),$V890,"")</f>
        <v/>
      </c>
      <c r="V890" s="48" t="str">
        <f t="shared" si="47"/>
        <v/>
      </c>
      <c r="W890" s="48" t="b">
        <f>IF(OR(COUNTBLANK($E890),COUNTBLANK($V890)),FALSE,IF(ISERROR(MATCH($V890,Activos!$U$6:$U$1015,0)),FALSE,IF(ISERROR(MATCH(INDEX(Activos!$C$6:$C$1015,MATCH($V890,Activos!$U$6:$U$1015,0)),$AH$22:$AH$25,0)),ISERROR(MATCH($E890,$AH$26:$AH$31,0)),ISERROR(MATCH($E890,$AH$22:$AH$25,0)))))</f>
        <v>0</v>
      </c>
      <c r="X890" s="48" t="b">
        <f>IF(OR(COUNTBLANK($E890),COUNTBLANK($V890)),FALSE,IF(ISERROR(MATCH($V890,V$5:$V889,0)),FALSE,IF(ISERROR(MATCH(INDEX($E$6:$E$1015,MATCH($V890,$V$6:$V$1015,0)),$AH$22:$AH$25,0)),ISERROR(MATCH($E890,$AH$26:$AH$31,0)),ISERROR(MATCH($E890,$AH$22:$AH$25,0)))))</f>
        <v>0</v>
      </c>
      <c r="Y890" s="48" t="b">
        <f t="shared" si="48"/>
        <v>0</v>
      </c>
    </row>
    <row r="891" spans="2:25" ht="15.95" customHeight="1" x14ac:dyDescent="0.2">
      <c r="B891" s="257"/>
      <c r="C891" s="53"/>
      <c r="D891" s="86"/>
      <c r="E891" s="42" t="str">
        <f>IF(COUNTBLANK($V891),"",IF($U891&lt;&gt;"","Ingresar Categoria!",IFERROR(INDEX(Activos!$C$6:$C$1015,MATCH($V891,Activos!$U$6:$U$1015,0)),IFERROR(INDEX($E$5:$E890,MATCH($V891,$U$5:$U890,0)),""))))</f>
        <v/>
      </c>
      <c r="F891" s="52"/>
      <c r="G891" s="51"/>
      <c r="H891" s="44"/>
      <c r="I891" s="53"/>
      <c r="J891" s="46"/>
      <c r="K891" s="46"/>
      <c r="L891" s="54"/>
      <c r="M891" s="54"/>
      <c r="N891" s="306" t="str">
        <f>IF(COUNTBLANK($V891),"",IFERROR(INDEX(Activos!$E$6:$E$1015,MATCH($V891,Activos!$U$6:$U$1015,0)),IFERROR(INDEX($N$5:$N890,MATCH($V891,$U$5:$U890,0)),"")))</f>
        <v/>
      </c>
      <c r="O891" s="256"/>
      <c r="P891" s="250"/>
      <c r="Q891" s="55">
        <v>0</v>
      </c>
      <c r="R891" s="48" t="b">
        <f>IF(COUNTBLANK($V891),FALSE,OR(IFERROR(MATCH(INDEX(Activos!$C$6:$C$1015,MATCH($V891,Activos!$U$6:$U$1015,0)),$AH$22:$AH$25,0),FALSE),IFERROR(MATCH(INDEX($E$5:$E890,MATCH($V891,$V$5:$V890,0)),$AH$22:$AH$25,0),FALSE)))</f>
        <v>0</v>
      </c>
      <c r="S891" s="48" t="b">
        <f>OR(IFERROR(MATCH($V891,Activos!$U$6:$U$1015,0),FALSE),IFERROR(MATCH($V891,$V$5:$V890,0),FALSE))</f>
        <v>1</v>
      </c>
      <c r="T891" s="48" t="str">
        <f t="shared" si="46"/>
        <v/>
      </c>
      <c r="U891" s="48" t="str">
        <f>IF(AND(ISERROR(MATCH($V891,Activos!$U$6:$U$1015,0)),ISERROR(MATCH($V891,$U$5:$U890,0))),$V891,"")</f>
        <v/>
      </c>
      <c r="V891" s="48" t="str">
        <f t="shared" si="47"/>
        <v/>
      </c>
      <c r="W891" s="48" t="b">
        <f>IF(OR(COUNTBLANK($E891),COUNTBLANK($V891)),FALSE,IF(ISERROR(MATCH($V891,Activos!$U$6:$U$1015,0)),FALSE,IF(ISERROR(MATCH(INDEX(Activos!$C$6:$C$1015,MATCH($V891,Activos!$U$6:$U$1015,0)),$AH$22:$AH$25,0)),ISERROR(MATCH($E891,$AH$26:$AH$31,0)),ISERROR(MATCH($E891,$AH$22:$AH$25,0)))))</f>
        <v>0</v>
      </c>
      <c r="X891" s="48" t="b">
        <f>IF(OR(COUNTBLANK($E891),COUNTBLANK($V891)),FALSE,IF(ISERROR(MATCH($V891,V$5:$V890,0)),FALSE,IF(ISERROR(MATCH(INDEX($E$6:$E$1015,MATCH($V891,$V$6:$V$1015,0)),$AH$22:$AH$25,0)),ISERROR(MATCH($E891,$AH$26:$AH$31,0)),ISERROR(MATCH($E891,$AH$22:$AH$25,0)))))</f>
        <v>0</v>
      </c>
      <c r="Y891" s="48" t="b">
        <f t="shared" si="48"/>
        <v>0</v>
      </c>
    </row>
    <row r="892" spans="2:25" ht="15.95" customHeight="1" x14ac:dyDescent="0.2">
      <c r="B892" s="257"/>
      <c r="C892" s="53"/>
      <c r="D892" s="86"/>
      <c r="E892" s="42" t="str">
        <f>IF(COUNTBLANK($V892),"",IF($U892&lt;&gt;"","Ingresar Categoria!",IFERROR(INDEX(Activos!$C$6:$C$1015,MATCH($V892,Activos!$U$6:$U$1015,0)),IFERROR(INDEX($E$5:$E891,MATCH($V892,$U$5:$U891,0)),""))))</f>
        <v/>
      </c>
      <c r="F892" s="52"/>
      <c r="G892" s="51"/>
      <c r="H892" s="44"/>
      <c r="I892" s="53"/>
      <c r="J892" s="46"/>
      <c r="K892" s="46"/>
      <c r="L892" s="54"/>
      <c r="M892" s="54"/>
      <c r="N892" s="306" t="str">
        <f>IF(COUNTBLANK($V892),"",IFERROR(INDEX(Activos!$E$6:$E$1015,MATCH($V892,Activos!$U$6:$U$1015,0)),IFERROR(INDEX($N$5:$N891,MATCH($V892,$U$5:$U891,0)),"")))</f>
        <v/>
      </c>
      <c r="O892" s="256"/>
      <c r="P892" s="250"/>
      <c r="Q892" s="55">
        <v>0</v>
      </c>
      <c r="R892" s="48" t="b">
        <f>IF(COUNTBLANK($V892),FALSE,OR(IFERROR(MATCH(INDEX(Activos!$C$6:$C$1015,MATCH($V892,Activos!$U$6:$U$1015,0)),$AH$22:$AH$25,0),FALSE),IFERROR(MATCH(INDEX($E$5:$E891,MATCH($V892,$V$5:$V891,0)),$AH$22:$AH$25,0),FALSE)))</f>
        <v>0</v>
      </c>
      <c r="S892" s="48" t="b">
        <f>OR(IFERROR(MATCH($V892,Activos!$U$6:$U$1015,0),FALSE),IFERROR(MATCH($V892,$V$5:$V891,0),FALSE))</f>
        <v>1</v>
      </c>
      <c r="T892" s="48" t="str">
        <f t="shared" si="46"/>
        <v/>
      </c>
      <c r="U892" s="48" t="str">
        <f>IF(AND(ISERROR(MATCH($V892,Activos!$U$6:$U$1015,0)),ISERROR(MATCH($V892,$U$5:$U891,0))),$V892,"")</f>
        <v/>
      </c>
      <c r="V892" s="48" t="str">
        <f t="shared" si="47"/>
        <v/>
      </c>
      <c r="W892" s="48" t="b">
        <f>IF(OR(COUNTBLANK($E892),COUNTBLANK($V892)),FALSE,IF(ISERROR(MATCH($V892,Activos!$U$6:$U$1015,0)),FALSE,IF(ISERROR(MATCH(INDEX(Activos!$C$6:$C$1015,MATCH($V892,Activos!$U$6:$U$1015,0)),$AH$22:$AH$25,0)),ISERROR(MATCH($E892,$AH$26:$AH$31,0)),ISERROR(MATCH($E892,$AH$22:$AH$25,0)))))</f>
        <v>0</v>
      </c>
      <c r="X892" s="48" t="b">
        <f>IF(OR(COUNTBLANK($E892),COUNTBLANK($V892)),FALSE,IF(ISERROR(MATCH($V892,V$5:$V891,0)),FALSE,IF(ISERROR(MATCH(INDEX($E$6:$E$1015,MATCH($V892,$V$6:$V$1015,0)),$AH$22:$AH$25,0)),ISERROR(MATCH($E892,$AH$26:$AH$31,0)),ISERROR(MATCH($E892,$AH$22:$AH$25,0)))))</f>
        <v>0</v>
      </c>
      <c r="Y892" s="48" t="b">
        <f t="shared" si="48"/>
        <v>0</v>
      </c>
    </row>
    <row r="893" spans="2:25" ht="15.95" customHeight="1" x14ac:dyDescent="0.2">
      <c r="B893" s="257"/>
      <c r="C893" s="53"/>
      <c r="D893" s="86"/>
      <c r="E893" s="42" t="str">
        <f>IF(COUNTBLANK($V893),"",IF($U893&lt;&gt;"","Ingresar Categoria!",IFERROR(INDEX(Activos!$C$6:$C$1015,MATCH($V893,Activos!$U$6:$U$1015,0)),IFERROR(INDEX($E$5:$E892,MATCH($V893,$U$5:$U892,0)),""))))</f>
        <v/>
      </c>
      <c r="F893" s="52"/>
      <c r="G893" s="51"/>
      <c r="H893" s="44"/>
      <c r="I893" s="53"/>
      <c r="J893" s="46"/>
      <c r="K893" s="46"/>
      <c r="L893" s="54"/>
      <c r="M893" s="54"/>
      <c r="N893" s="306" t="str">
        <f>IF(COUNTBLANK($V893),"",IFERROR(INDEX(Activos!$E$6:$E$1015,MATCH($V893,Activos!$U$6:$U$1015,0)),IFERROR(INDEX($N$5:$N892,MATCH($V893,$U$5:$U892,0)),"")))</f>
        <v/>
      </c>
      <c r="O893" s="256"/>
      <c r="P893" s="250"/>
      <c r="Q893" s="55">
        <v>0</v>
      </c>
      <c r="R893" s="48" t="b">
        <f>IF(COUNTBLANK($V893),FALSE,OR(IFERROR(MATCH(INDEX(Activos!$C$6:$C$1015,MATCH($V893,Activos!$U$6:$U$1015,0)),$AH$22:$AH$25,0),FALSE),IFERROR(MATCH(INDEX($E$5:$E892,MATCH($V893,$V$5:$V892,0)),$AH$22:$AH$25,0),FALSE)))</f>
        <v>0</v>
      </c>
      <c r="S893" s="48" t="b">
        <f>OR(IFERROR(MATCH($V893,Activos!$U$6:$U$1015,0),FALSE),IFERROR(MATCH($V893,$V$5:$V892,0),FALSE))</f>
        <v>1</v>
      </c>
      <c r="T893" s="48" t="str">
        <f t="shared" si="46"/>
        <v/>
      </c>
      <c r="U893" s="48" t="str">
        <f>IF(AND(ISERROR(MATCH($V893,Activos!$U$6:$U$1015,0)),ISERROR(MATCH($V893,$U$5:$U892,0))),$V893,"")</f>
        <v/>
      </c>
      <c r="V893" s="48" t="str">
        <f t="shared" si="47"/>
        <v/>
      </c>
      <c r="W893" s="48" t="b">
        <f>IF(OR(COUNTBLANK($E893),COUNTBLANK($V893)),FALSE,IF(ISERROR(MATCH($V893,Activos!$U$6:$U$1015,0)),FALSE,IF(ISERROR(MATCH(INDEX(Activos!$C$6:$C$1015,MATCH($V893,Activos!$U$6:$U$1015,0)),$AH$22:$AH$25,0)),ISERROR(MATCH($E893,$AH$26:$AH$31,0)),ISERROR(MATCH($E893,$AH$22:$AH$25,0)))))</f>
        <v>0</v>
      </c>
      <c r="X893" s="48" t="b">
        <f>IF(OR(COUNTBLANK($E893),COUNTBLANK($V893)),FALSE,IF(ISERROR(MATCH($V893,V$5:$V892,0)),FALSE,IF(ISERROR(MATCH(INDEX($E$6:$E$1015,MATCH($V893,$V$6:$V$1015,0)),$AH$22:$AH$25,0)),ISERROR(MATCH($E893,$AH$26:$AH$31,0)),ISERROR(MATCH($E893,$AH$22:$AH$25,0)))))</f>
        <v>0</v>
      </c>
      <c r="Y893" s="48" t="b">
        <f t="shared" si="48"/>
        <v>0</v>
      </c>
    </row>
    <row r="894" spans="2:25" ht="15.95" customHeight="1" x14ac:dyDescent="0.2">
      <c r="B894" s="257"/>
      <c r="C894" s="53"/>
      <c r="D894" s="86"/>
      <c r="E894" s="42" t="str">
        <f>IF(COUNTBLANK($V894),"",IF($U894&lt;&gt;"","Ingresar Categoria!",IFERROR(INDEX(Activos!$C$6:$C$1015,MATCH($V894,Activos!$U$6:$U$1015,0)),IFERROR(INDEX($E$5:$E893,MATCH($V894,$U$5:$U893,0)),""))))</f>
        <v/>
      </c>
      <c r="F894" s="52"/>
      <c r="G894" s="51"/>
      <c r="H894" s="44"/>
      <c r="I894" s="53"/>
      <c r="J894" s="46"/>
      <c r="K894" s="46"/>
      <c r="L894" s="54"/>
      <c r="M894" s="54"/>
      <c r="N894" s="306" t="str">
        <f>IF(COUNTBLANK($V894),"",IFERROR(INDEX(Activos!$E$6:$E$1015,MATCH($V894,Activos!$U$6:$U$1015,0)),IFERROR(INDEX($N$5:$N893,MATCH($V894,$U$5:$U893,0)),"")))</f>
        <v/>
      </c>
      <c r="O894" s="256"/>
      <c r="P894" s="250"/>
      <c r="Q894" s="55">
        <v>0</v>
      </c>
      <c r="R894" s="48" t="b">
        <f>IF(COUNTBLANK($V894),FALSE,OR(IFERROR(MATCH(INDEX(Activos!$C$6:$C$1015,MATCH($V894,Activos!$U$6:$U$1015,0)),$AH$22:$AH$25,0),FALSE),IFERROR(MATCH(INDEX($E$5:$E893,MATCH($V894,$V$5:$V893,0)),$AH$22:$AH$25,0),FALSE)))</f>
        <v>0</v>
      </c>
      <c r="S894" s="48" t="b">
        <f>OR(IFERROR(MATCH($V894,Activos!$U$6:$U$1015,0),FALSE),IFERROR(MATCH($V894,$V$5:$V893,0),FALSE))</f>
        <v>1</v>
      </c>
      <c r="T894" s="48" t="str">
        <f t="shared" si="46"/>
        <v/>
      </c>
      <c r="U894" s="48" t="str">
        <f>IF(AND(ISERROR(MATCH($V894,Activos!$U$6:$U$1015,0)),ISERROR(MATCH($V894,$U$5:$U893,0))),$V894,"")</f>
        <v/>
      </c>
      <c r="V894" s="48" t="str">
        <f t="shared" si="47"/>
        <v/>
      </c>
      <c r="W894" s="48" t="b">
        <f>IF(OR(COUNTBLANK($E894),COUNTBLANK($V894)),FALSE,IF(ISERROR(MATCH($V894,Activos!$U$6:$U$1015,0)),FALSE,IF(ISERROR(MATCH(INDEX(Activos!$C$6:$C$1015,MATCH($V894,Activos!$U$6:$U$1015,0)),$AH$22:$AH$25,0)),ISERROR(MATCH($E894,$AH$26:$AH$31,0)),ISERROR(MATCH($E894,$AH$22:$AH$25,0)))))</f>
        <v>0</v>
      </c>
      <c r="X894" s="48" t="b">
        <f>IF(OR(COUNTBLANK($E894),COUNTBLANK($V894)),FALSE,IF(ISERROR(MATCH($V894,V$5:$V893,0)),FALSE,IF(ISERROR(MATCH(INDEX($E$6:$E$1015,MATCH($V894,$V$6:$V$1015,0)),$AH$22:$AH$25,0)),ISERROR(MATCH($E894,$AH$26:$AH$31,0)),ISERROR(MATCH($E894,$AH$22:$AH$25,0)))))</f>
        <v>0</v>
      </c>
      <c r="Y894" s="48" t="b">
        <f t="shared" si="48"/>
        <v>0</v>
      </c>
    </row>
    <row r="895" spans="2:25" ht="15.95" customHeight="1" x14ac:dyDescent="0.2">
      <c r="B895" s="257"/>
      <c r="C895" s="53"/>
      <c r="D895" s="86"/>
      <c r="E895" s="42" t="str">
        <f>IF(COUNTBLANK($V895),"",IF($U895&lt;&gt;"","Ingresar Categoria!",IFERROR(INDEX(Activos!$C$6:$C$1015,MATCH($V895,Activos!$U$6:$U$1015,0)),IFERROR(INDEX($E$5:$E894,MATCH($V895,$U$5:$U894,0)),""))))</f>
        <v/>
      </c>
      <c r="F895" s="52"/>
      <c r="G895" s="51"/>
      <c r="H895" s="44"/>
      <c r="I895" s="53"/>
      <c r="J895" s="46"/>
      <c r="K895" s="46"/>
      <c r="L895" s="54"/>
      <c r="M895" s="54"/>
      <c r="N895" s="306" t="str">
        <f>IF(COUNTBLANK($V895),"",IFERROR(INDEX(Activos!$E$6:$E$1015,MATCH($V895,Activos!$U$6:$U$1015,0)),IFERROR(INDEX($N$5:$N894,MATCH($V895,$U$5:$U894,0)),"")))</f>
        <v/>
      </c>
      <c r="O895" s="256"/>
      <c r="P895" s="250"/>
      <c r="Q895" s="55">
        <v>0</v>
      </c>
      <c r="R895" s="48" t="b">
        <f>IF(COUNTBLANK($V895),FALSE,OR(IFERROR(MATCH(INDEX(Activos!$C$6:$C$1015,MATCH($V895,Activos!$U$6:$U$1015,0)),$AH$22:$AH$25,0),FALSE),IFERROR(MATCH(INDEX($E$5:$E894,MATCH($V895,$V$5:$V894,0)),$AH$22:$AH$25,0),FALSE)))</f>
        <v>0</v>
      </c>
      <c r="S895" s="48" t="b">
        <f>OR(IFERROR(MATCH($V895,Activos!$U$6:$U$1015,0),FALSE),IFERROR(MATCH($V895,$V$5:$V894,0),FALSE))</f>
        <v>1</v>
      </c>
      <c r="T895" s="48" t="str">
        <f t="shared" si="46"/>
        <v/>
      </c>
      <c r="U895" s="48" t="str">
        <f>IF(AND(ISERROR(MATCH($V895,Activos!$U$6:$U$1015,0)),ISERROR(MATCH($V895,$U$5:$U894,0))),$V895,"")</f>
        <v/>
      </c>
      <c r="V895" s="48" t="str">
        <f t="shared" si="47"/>
        <v/>
      </c>
      <c r="W895" s="48" t="b">
        <f>IF(OR(COUNTBLANK($E895),COUNTBLANK($V895)),FALSE,IF(ISERROR(MATCH($V895,Activos!$U$6:$U$1015,0)),FALSE,IF(ISERROR(MATCH(INDEX(Activos!$C$6:$C$1015,MATCH($V895,Activos!$U$6:$U$1015,0)),$AH$22:$AH$25,0)),ISERROR(MATCH($E895,$AH$26:$AH$31,0)),ISERROR(MATCH($E895,$AH$22:$AH$25,0)))))</f>
        <v>0</v>
      </c>
      <c r="X895" s="48" t="b">
        <f>IF(OR(COUNTBLANK($E895),COUNTBLANK($V895)),FALSE,IF(ISERROR(MATCH($V895,V$5:$V894,0)),FALSE,IF(ISERROR(MATCH(INDEX($E$6:$E$1015,MATCH($V895,$V$6:$V$1015,0)),$AH$22:$AH$25,0)),ISERROR(MATCH($E895,$AH$26:$AH$31,0)),ISERROR(MATCH($E895,$AH$22:$AH$25,0)))))</f>
        <v>0</v>
      </c>
      <c r="Y895" s="48" t="b">
        <f t="shared" si="48"/>
        <v>0</v>
      </c>
    </row>
    <row r="896" spans="2:25" ht="15.95" customHeight="1" x14ac:dyDescent="0.2">
      <c r="B896" s="257"/>
      <c r="C896" s="53"/>
      <c r="D896" s="86"/>
      <c r="E896" s="42" t="str">
        <f>IF(COUNTBLANK($V896),"",IF($U896&lt;&gt;"","Ingresar Categoria!",IFERROR(INDEX(Activos!$C$6:$C$1015,MATCH($V896,Activos!$U$6:$U$1015,0)),IFERROR(INDEX($E$5:$E895,MATCH($V896,$U$5:$U895,0)),""))))</f>
        <v/>
      </c>
      <c r="F896" s="52"/>
      <c r="G896" s="51"/>
      <c r="H896" s="44"/>
      <c r="I896" s="53"/>
      <c r="J896" s="46"/>
      <c r="K896" s="46"/>
      <c r="L896" s="54"/>
      <c r="M896" s="54"/>
      <c r="N896" s="306" t="str">
        <f>IF(COUNTBLANK($V896),"",IFERROR(INDEX(Activos!$E$6:$E$1015,MATCH($V896,Activos!$U$6:$U$1015,0)),IFERROR(INDEX($N$5:$N895,MATCH($V896,$U$5:$U895,0)),"")))</f>
        <v/>
      </c>
      <c r="O896" s="256"/>
      <c r="P896" s="250"/>
      <c r="Q896" s="55">
        <v>0</v>
      </c>
      <c r="R896" s="48" t="b">
        <f>IF(COUNTBLANK($V896),FALSE,OR(IFERROR(MATCH(INDEX(Activos!$C$6:$C$1015,MATCH($V896,Activos!$U$6:$U$1015,0)),$AH$22:$AH$25,0),FALSE),IFERROR(MATCH(INDEX($E$5:$E895,MATCH($V896,$V$5:$V895,0)),$AH$22:$AH$25,0),FALSE)))</f>
        <v>0</v>
      </c>
      <c r="S896" s="48" t="b">
        <f>OR(IFERROR(MATCH($V896,Activos!$U$6:$U$1015,0),FALSE),IFERROR(MATCH($V896,$V$5:$V895,0),FALSE))</f>
        <v>1</v>
      </c>
      <c r="T896" s="48" t="str">
        <f t="shared" si="46"/>
        <v/>
      </c>
      <c r="U896" s="48" t="str">
        <f>IF(AND(ISERROR(MATCH($V896,Activos!$U$6:$U$1015,0)),ISERROR(MATCH($V896,$U$5:$U895,0))),$V896,"")</f>
        <v/>
      </c>
      <c r="V896" s="48" t="str">
        <f t="shared" si="47"/>
        <v/>
      </c>
      <c r="W896" s="48" t="b">
        <f>IF(OR(COUNTBLANK($E896),COUNTBLANK($V896)),FALSE,IF(ISERROR(MATCH($V896,Activos!$U$6:$U$1015,0)),FALSE,IF(ISERROR(MATCH(INDEX(Activos!$C$6:$C$1015,MATCH($V896,Activos!$U$6:$U$1015,0)),$AH$22:$AH$25,0)),ISERROR(MATCH($E896,$AH$26:$AH$31,0)),ISERROR(MATCH($E896,$AH$22:$AH$25,0)))))</f>
        <v>0</v>
      </c>
      <c r="X896" s="48" t="b">
        <f>IF(OR(COUNTBLANK($E896),COUNTBLANK($V896)),FALSE,IF(ISERROR(MATCH($V896,V$5:$V895,0)),FALSE,IF(ISERROR(MATCH(INDEX($E$6:$E$1015,MATCH($V896,$V$6:$V$1015,0)),$AH$22:$AH$25,0)),ISERROR(MATCH($E896,$AH$26:$AH$31,0)),ISERROR(MATCH($E896,$AH$22:$AH$25,0)))))</f>
        <v>0</v>
      </c>
      <c r="Y896" s="48" t="b">
        <f t="shared" si="48"/>
        <v>0</v>
      </c>
    </row>
    <row r="897" spans="2:25" ht="15.95" customHeight="1" x14ac:dyDescent="0.2">
      <c r="B897" s="257"/>
      <c r="C897" s="53"/>
      <c r="D897" s="86"/>
      <c r="E897" s="42" t="str">
        <f>IF(COUNTBLANK($V897),"",IF($U897&lt;&gt;"","Ingresar Categoria!",IFERROR(INDEX(Activos!$C$6:$C$1015,MATCH($V897,Activos!$U$6:$U$1015,0)),IFERROR(INDEX($E$5:$E896,MATCH($V897,$U$5:$U896,0)),""))))</f>
        <v/>
      </c>
      <c r="F897" s="52"/>
      <c r="G897" s="51"/>
      <c r="H897" s="44"/>
      <c r="I897" s="53"/>
      <c r="J897" s="46"/>
      <c r="K897" s="46"/>
      <c r="L897" s="54"/>
      <c r="M897" s="54"/>
      <c r="N897" s="306" t="str">
        <f>IF(COUNTBLANK($V897),"",IFERROR(INDEX(Activos!$E$6:$E$1015,MATCH($V897,Activos!$U$6:$U$1015,0)),IFERROR(INDEX($N$5:$N896,MATCH($V897,$U$5:$U896,0)),"")))</f>
        <v/>
      </c>
      <c r="O897" s="256"/>
      <c r="P897" s="250"/>
      <c r="Q897" s="55">
        <v>0</v>
      </c>
      <c r="R897" s="48" t="b">
        <f>IF(COUNTBLANK($V897),FALSE,OR(IFERROR(MATCH(INDEX(Activos!$C$6:$C$1015,MATCH($V897,Activos!$U$6:$U$1015,0)),$AH$22:$AH$25,0),FALSE),IFERROR(MATCH(INDEX($E$5:$E896,MATCH($V897,$V$5:$V896,0)),$AH$22:$AH$25,0),FALSE)))</f>
        <v>0</v>
      </c>
      <c r="S897" s="48" t="b">
        <f>OR(IFERROR(MATCH($V897,Activos!$U$6:$U$1015,0),FALSE),IFERROR(MATCH($V897,$V$5:$V896,0),FALSE))</f>
        <v>1</v>
      </c>
      <c r="T897" s="48" t="str">
        <f t="shared" si="46"/>
        <v/>
      </c>
      <c r="U897" s="48" t="str">
        <f>IF(AND(ISERROR(MATCH($V897,Activos!$U$6:$U$1015,0)),ISERROR(MATCH($V897,$U$5:$U896,0))),$V897,"")</f>
        <v/>
      </c>
      <c r="V897" s="48" t="str">
        <f t="shared" si="47"/>
        <v/>
      </c>
      <c r="W897" s="48" t="b">
        <f>IF(OR(COUNTBLANK($E897),COUNTBLANK($V897)),FALSE,IF(ISERROR(MATCH($V897,Activos!$U$6:$U$1015,0)),FALSE,IF(ISERROR(MATCH(INDEX(Activos!$C$6:$C$1015,MATCH($V897,Activos!$U$6:$U$1015,0)),$AH$22:$AH$25,0)),ISERROR(MATCH($E897,$AH$26:$AH$31,0)),ISERROR(MATCH($E897,$AH$22:$AH$25,0)))))</f>
        <v>0</v>
      </c>
      <c r="X897" s="48" t="b">
        <f>IF(OR(COUNTBLANK($E897),COUNTBLANK($V897)),FALSE,IF(ISERROR(MATCH($V897,V$5:$V896,0)),FALSE,IF(ISERROR(MATCH(INDEX($E$6:$E$1015,MATCH($V897,$V$6:$V$1015,0)),$AH$22:$AH$25,0)),ISERROR(MATCH($E897,$AH$26:$AH$31,0)),ISERROR(MATCH($E897,$AH$22:$AH$25,0)))))</f>
        <v>0</v>
      </c>
      <c r="Y897" s="48" t="b">
        <f t="shared" si="48"/>
        <v>0</v>
      </c>
    </row>
    <row r="898" spans="2:25" ht="15.95" customHeight="1" x14ac:dyDescent="0.2">
      <c r="B898" s="257"/>
      <c r="C898" s="53"/>
      <c r="D898" s="86"/>
      <c r="E898" s="42" t="str">
        <f>IF(COUNTBLANK($V898),"",IF($U898&lt;&gt;"","Ingresar Categoria!",IFERROR(INDEX(Activos!$C$6:$C$1015,MATCH($V898,Activos!$U$6:$U$1015,0)),IFERROR(INDEX($E$5:$E897,MATCH($V898,$U$5:$U897,0)),""))))</f>
        <v/>
      </c>
      <c r="F898" s="52"/>
      <c r="G898" s="51"/>
      <c r="H898" s="44"/>
      <c r="I898" s="53"/>
      <c r="J898" s="46"/>
      <c r="K898" s="46"/>
      <c r="L898" s="54"/>
      <c r="M898" s="54"/>
      <c r="N898" s="306" t="str">
        <f>IF(COUNTBLANK($V898),"",IFERROR(INDEX(Activos!$E$6:$E$1015,MATCH($V898,Activos!$U$6:$U$1015,0)),IFERROR(INDEX($N$5:$N897,MATCH($V898,$U$5:$U897,0)),"")))</f>
        <v/>
      </c>
      <c r="O898" s="256"/>
      <c r="P898" s="250"/>
      <c r="Q898" s="55">
        <v>0</v>
      </c>
      <c r="R898" s="48" t="b">
        <f>IF(COUNTBLANK($V898),FALSE,OR(IFERROR(MATCH(INDEX(Activos!$C$6:$C$1015,MATCH($V898,Activos!$U$6:$U$1015,0)),$AH$22:$AH$25,0),FALSE),IFERROR(MATCH(INDEX($E$5:$E897,MATCH($V898,$V$5:$V897,0)),$AH$22:$AH$25,0),FALSE)))</f>
        <v>0</v>
      </c>
      <c r="S898" s="48" t="b">
        <f>OR(IFERROR(MATCH($V898,Activos!$U$6:$U$1015,0),FALSE),IFERROR(MATCH($V898,$V$5:$V897,0),FALSE))</f>
        <v>1</v>
      </c>
      <c r="T898" s="48" t="str">
        <f t="shared" si="46"/>
        <v/>
      </c>
      <c r="U898" s="48" t="str">
        <f>IF(AND(ISERROR(MATCH($V898,Activos!$U$6:$U$1015,0)),ISERROR(MATCH($V898,$U$5:$U897,0))),$V898,"")</f>
        <v/>
      </c>
      <c r="V898" s="48" t="str">
        <f t="shared" si="47"/>
        <v/>
      </c>
      <c r="W898" s="48" t="b">
        <f>IF(OR(COUNTBLANK($E898),COUNTBLANK($V898)),FALSE,IF(ISERROR(MATCH($V898,Activos!$U$6:$U$1015,0)),FALSE,IF(ISERROR(MATCH(INDEX(Activos!$C$6:$C$1015,MATCH($V898,Activos!$U$6:$U$1015,0)),$AH$22:$AH$25,0)),ISERROR(MATCH($E898,$AH$26:$AH$31,0)),ISERROR(MATCH($E898,$AH$22:$AH$25,0)))))</f>
        <v>0</v>
      </c>
      <c r="X898" s="48" t="b">
        <f>IF(OR(COUNTBLANK($E898),COUNTBLANK($V898)),FALSE,IF(ISERROR(MATCH($V898,V$5:$V897,0)),FALSE,IF(ISERROR(MATCH(INDEX($E$6:$E$1015,MATCH($V898,$V$6:$V$1015,0)),$AH$22:$AH$25,0)),ISERROR(MATCH($E898,$AH$26:$AH$31,0)),ISERROR(MATCH($E898,$AH$22:$AH$25,0)))))</f>
        <v>0</v>
      </c>
      <c r="Y898" s="48" t="b">
        <f t="shared" si="48"/>
        <v>0</v>
      </c>
    </row>
    <row r="899" spans="2:25" ht="15.95" customHeight="1" x14ac:dyDescent="0.2">
      <c r="B899" s="257"/>
      <c r="C899" s="53"/>
      <c r="D899" s="86"/>
      <c r="E899" s="42" t="str">
        <f>IF(COUNTBLANK($V899),"",IF($U899&lt;&gt;"","Ingresar Categoria!",IFERROR(INDEX(Activos!$C$6:$C$1015,MATCH($V899,Activos!$U$6:$U$1015,0)),IFERROR(INDEX($E$5:$E898,MATCH($V899,$U$5:$U898,0)),""))))</f>
        <v/>
      </c>
      <c r="F899" s="52"/>
      <c r="G899" s="51"/>
      <c r="H899" s="44"/>
      <c r="I899" s="53"/>
      <c r="J899" s="46"/>
      <c r="K899" s="46"/>
      <c r="L899" s="54"/>
      <c r="M899" s="54"/>
      <c r="N899" s="306" t="str">
        <f>IF(COUNTBLANK($V899),"",IFERROR(INDEX(Activos!$E$6:$E$1015,MATCH($V899,Activos!$U$6:$U$1015,0)),IFERROR(INDEX($N$5:$N898,MATCH($V899,$U$5:$U898,0)),"")))</f>
        <v/>
      </c>
      <c r="O899" s="256"/>
      <c r="P899" s="250"/>
      <c r="Q899" s="55">
        <v>0</v>
      </c>
      <c r="R899" s="48" t="b">
        <f>IF(COUNTBLANK($V899),FALSE,OR(IFERROR(MATCH(INDEX(Activos!$C$6:$C$1015,MATCH($V899,Activos!$U$6:$U$1015,0)),$AH$22:$AH$25,0),FALSE),IFERROR(MATCH(INDEX($E$5:$E898,MATCH($V899,$V$5:$V898,0)),$AH$22:$AH$25,0),FALSE)))</f>
        <v>0</v>
      </c>
      <c r="S899" s="48" t="b">
        <f>OR(IFERROR(MATCH($V899,Activos!$U$6:$U$1015,0),FALSE),IFERROR(MATCH($V899,$V$5:$V898,0),FALSE))</f>
        <v>1</v>
      </c>
      <c r="T899" s="48" t="str">
        <f t="shared" si="46"/>
        <v/>
      </c>
      <c r="U899" s="48" t="str">
        <f>IF(AND(ISERROR(MATCH($V899,Activos!$U$6:$U$1015,0)),ISERROR(MATCH($V899,$U$5:$U898,0))),$V899,"")</f>
        <v/>
      </c>
      <c r="V899" s="48" t="str">
        <f t="shared" si="47"/>
        <v/>
      </c>
      <c r="W899" s="48" t="b">
        <f>IF(OR(COUNTBLANK($E899),COUNTBLANK($V899)),FALSE,IF(ISERROR(MATCH($V899,Activos!$U$6:$U$1015,0)),FALSE,IF(ISERROR(MATCH(INDEX(Activos!$C$6:$C$1015,MATCH($V899,Activos!$U$6:$U$1015,0)),$AH$22:$AH$25,0)),ISERROR(MATCH($E899,$AH$26:$AH$31,0)),ISERROR(MATCH($E899,$AH$22:$AH$25,0)))))</f>
        <v>0</v>
      </c>
      <c r="X899" s="48" t="b">
        <f>IF(OR(COUNTBLANK($E899),COUNTBLANK($V899)),FALSE,IF(ISERROR(MATCH($V899,V$5:$V898,0)),FALSE,IF(ISERROR(MATCH(INDEX($E$6:$E$1015,MATCH($V899,$V$6:$V$1015,0)),$AH$22:$AH$25,0)),ISERROR(MATCH($E899,$AH$26:$AH$31,0)),ISERROR(MATCH($E899,$AH$22:$AH$25,0)))))</f>
        <v>0</v>
      </c>
      <c r="Y899" s="48" t="b">
        <f t="shared" si="48"/>
        <v>0</v>
      </c>
    </row>
    <row r="900" spans="2:25" ht="15.95" customHeight="1" x14ac:dyDescent="0.2">
      <c r="B900" s="257"/>
      <c r="C900" s="53"/>
      <c r="D900" s="86"/>
      <c r="E900" s="42" t="str">
        <f>IF(COUNTBLANK($V900),"",IF($U900&lt;&gt;"","Ingresar Categoria!",IFERROR(INDEX(Activos!$C$6:$C$1015,MATCH($V900,Activos!$U$6:$U$1015,0)),IFERROR(INDEX($E$5:$E899,MATCH($V900,$U$5:$U899,0)),""))))</f>
        <v/>
      </c>
      <c r="F900" s="52"/>
      <c r="G900" s="51"/>
      <c r="H900" s="44"/>
      <c r="I900" s="53"/>
      <c r="J900" s="46"/>
      <c r="K900" s="46"/>
      <c r="L900" s="54"/>
      <c r="M900" s="54"/>
      <c r="N900" s="306" t="str">
        <f>IF(COUNTBLANK($V900),"",IFERROR(INDEX(Activos!$E$6:$E$1015,MATCH($V900,Activos!$U$6:$U$1015,0)),IFERROR(INDEX($N$5:$N899,MATCH($V900,$U$5:$U899,0)),"")))</f>
        <v/>
      </c>
      <c r="O900" s="256"/>
      <c r="P900" s="250"/>
      <c r="Q900" s="55">
        <v>0</v>
      </c>
      <c r="R900" s="48" t="b">
        <f>IF(COUNTBLANK($V900),FALSE,OR(IFERROR(MATCH(INDEX(Activos!$C$6:$C$1015,MATCH($V900,Activos!$U$6:$U$1015,0)),$AH$22:$AH$25,0),FALSE),IFERROR(MATCH(INDEX($E$5:$E899,MATCH($V900,$V$5:$V899,0)),$AH$22:$AH$25,0),FALSE)))</f>
        <v>0</v>
      </c>
      <c r="S900" s="48" t="b">
        <f>OR(IFERROR(MATCH($V900,Activos!$U$6:$U$1015,0),FALSE),IFERROR(MATCH($V900,$V$5:$V899,0),FALSE))</f>
        <v>1</v>
      </c>
      <c r="T900" s="48" t="str">
        <f t="shared" si="46"/>
        <v/>
      </c>
      <c r="U900" s="48" t="str">
        <f>IF(AND(ISERROR(MATCH($V900,Activos!$U$6:$U$1015,0)),ISERROR(MATCH($V900,$U$5:$U899,0))),$V900,"")</f>
        <v/>
      </c>
      <c r="V900" s="48" t="str">
        <f t="shared" si="47"/>
        <v/>
      </c>
      <c r="W900" s="48" t="b">
        <f>IF(OR(COUNTBLANK($E900),COUNTBLANK($V900)),FALSE,IF(ISERROR(MATCH($V900,Activos!$U$6:$U$1015,0)),FALSE,IF(ISERROR(MATCH(INDEX(Activos!$C$6:$C$1015,MATCH($V900,Activos!$U$6:$U$1015,0)),$AH$22:$AH$25,0)),ISERROR(MATCH($E900,$AH$26:$AH$31,0)),ISERROR(MATCH($E900,$AH$22:$AH$25,0)))))</f>
        <v>0</v>
      </c>
      <c r="X900" s="48" t="b">
        <f>IF(OR(COUNTBLANK($E900),COUNTBLANK($V900)),FALSE,IF(ISERROR(MATCH($V900,V$5:$V899,0)),FALSE,IF(ISERROR(MATCH(INDEX($E$6:$E$1015,MATCH($V900,$V$6:$V$1015,0)),$AH$22:$AH$25,0)),ISERROR(MATCH($E900,$AH$26:$AH$31,0)),ISERROR(MATCH($E900,$AH$22:$AH$25,0)))))</f>
        <v>0</v>
      </c>
      <c r="Y900" s="48" t="b">
        <f t="shared" si="48"/>
        <v>0</v>
      </c>
    </row>
    <row r="901" spans="2:25" ht="15.95" customHeight="1" x14ac:dyDescent="0.2">
      <c r="B901" s="257"/>
      <c r="C901" s="53"/>
      <c r="D901" s="86"/>
      <c r="E901" s="42" t="str">
        <f>IF(COUNTBLANK($V901),"",IF($U901&lt;&gt;"","Ingresar Categoria!",IFERROR(INDEX(Activos!$C$6:$C$1015,MATCH($V901,Activos!$U$6:$U$1015,0)),IFERROR(INDEX($E$5:$E900,MATCH($V901,$U$5:$U900,0)),""))))</f>
        <v/>
      </c>
      <c r="F901" s="52"/>
      <c r="G901" s="51"/>
      <c r="H901" s="44"/>
      <c r="I901" s="53"/>
      <c r="J901" s="46"/>
      <c r="K901" s="46"/>
      <c r="L901" s="54"/>
      <c r="M901" s="54"/>
      <c r="N901" s="306" t="str">
        <f>IF(COUNTBLANK($V901),"",IFERROR(INDEX(Activos!$E$6:$E$1015,MATCH($V901,Activos!$U$6:$U$1015,0)),IFERROR(INDEX($N$5:$N900,MATCH($V901,$U$5:$U900,0)),"")))</f>
        <v/>
      </c>
      <c r="O901" s="256"/>
      <c r="P901" s="250"/>
      <c r="Q901" s="55">
        <v>0</v>
      </c>
      <c r="R901" s="48" t="b">
        <f>IF(COUNTBLANK($V901),FALSE,OR(IFERROR(MATCH(INDEX(Activos!$C$6:$C$1015,MATCH($V901,Activos!$U$6:$U$1015,0)),$AH$22:$AH$25,0),FALSE),IFERROR(MATCH(INDEX($E$5:$E900,MATCH($V901,$V$5:$V900,0)),$AH$22:$AH$25,0),FALSE)))</f>
        <v>0</v>
      </c>
      <c r="S901" s="48" t="b">
        <f>OR(IFERROR(MATCH($V901,Activos!$U$6:$U$1015,0),FALSE),IFERROR(MATCH($V901,$V$5:$V900,0),FALSE))</f>
        <v>1</v>
      </c>
      <c r="T901" s="48" t="str">
        <f t="shared" si="46"/>
        <v/>
      </c>
      <c r="U901" s="48" t="str">
        <f>IF(AND(ISERROR(MATCH($V901,Activos!$U$6:$U$1015,0)),ISERROR(MATCH($V901,$U$5:$U900,0))),$V901,"")</f>
        <v/>
      </c>
      <c r="V901" s="48" t="str">
        <f t="shared" si="47"/>
        <v/>
      </c>
      <c r="W901" s="48" t="b">
        <f>IF(OR(COUNTBLANK($E901),COUNTBLANK($V901)),FALSE,IF(ISERROR(MATCH($V901,Activos!$U$6:$U$1015,0)),FALSE,IF(ISERROR(MATCH(INDEX(Activos!$C$6:$C$1015,MATCH($V901,Activos!$U$6:$U$1015,0)),$AH$22:$AH$25,0)),ISERROR(MATCH($E901,$AH$26:$AH$31,0)),ISERROR(MATCH($E901,$AH$22:$AH$25,0)))))</f>
        <v>0</v>
      </c>
      <c r="X901" s="48" t="b">
        <f>IF(OR(COUNTBLANK($E901),COUNTBLANK($V901)),FALSE,IF(ISERROR(MATCH($V901,V$5:$V900,0)),FALSE,IF(ISERROR(MATCH(INDEX($E$6:$E$1015,MATCH($V901,$V$6:$V$1015,0)),$AH$22:$AH$25,0)),ISERROR(MATCH($E901,$AH$26:$AH$31,0)),ISERROR(MATCH($E901,$AH$22:$AH$25,0)))))</f>
        <v>0</v>
      </c>
      <c r="Y901" s="48" t="b">
        <f t="shared" si="48"/>
        <v>0</v>
      </c>
    </row>
    <row r="902" spans="2:25" ht="15.95" customHeight="1" x14ac:dyDescent="0.2">
      <c r="B902" s="257"/>
      <c r="C902" s="53"/>
      <c r="D902" s="86"/>
      <c r="E902" s="42" t="str">
        <f>IF(COUNTBLANK($V902),"",IF($U902&lt;&gt;"","Ingresar Categoria!",IFERROR(INDEX(Activos!$C$6:$C$1015,MATCH($V902,Activos!$U$6:$U$1015,0)),IFERROR(INDEX($E$5:$E901,MATCH($V902,$U$5:$U901,0)),""))))</f>
        <v/>
      </c>
      <c r="F902" s="52"/>
      <c r="G902" s="51"/>
      <c r="H902" s="44"/>
      <c r="I902" s="53"/>
      <c r="J902" s="46"/>
      <c r="K902" s="46"/>
      <c r="L902" s="54"/>
      <c r="M902" s="54"/>
      <c r="N902" s="306" t="str">
        <f>IF(COUNTBLANK($V902),"",IFERROR(INDEX(Activos!$E$6:$E$1015,MATCH($V902,Activos!$U$6:$U$1015,0)),IFERROR(INDEX($N$5:$N901,MATCH($V902,$U$5:$U901,0)),"")))</f>
        <v/>
      </c>
      <c r="O902" s="256"/>
      <c r="P902" s="250"/>
      <c r="Q902" s="55">
        <v>0</v>
      </c>
      <c r="R902" s="48" t="b">
        <f>IF(COUNTBLANK($V902),FALSE,OR(IFERROR(MATCH(INDEX(Activos!$C$6:$C$1015,MATCH($V902,Activos!$U$6:$U$1015,0)),$AH$22:$AH$25,0),FALSE),IFERROR(MATCH(INDEX($E$5:$E901,MATCH($V902,$V$5:$V901,0)),$AH$22:$AH$25,0),FALSE)))</f>
        <v>0</v>
      </c>
      <c r="S902" s="48" t="b">
        <f>OR(IFERROR(MATCH($V902,Activos!$U$6:$U$1015,0),FALSE),IFERROR(MATCH($V902,$V$5:$V901,0),FALSE))</f>
        <v>1</v>
      </c>
      <c r="T902" s="48" t="str">
        <f t="shared" ref="T902:T965" si="49">IF(COUNTIFS($V$6:$V$1015,$V902)&gt;1,$V902,"")</f>
        <v/>
      </c>
      <c r="U902" s="48" t="str">
        <f>IF(AND(ISERROR(MATCH($V902,Activos!$U$6:$U$1015,0)),ISERROR(MATCH($V902,$U$5:$U901,0))),$V902,"")</f>
        <v/>
      </c>
      <c r="V902" s="48" t="str">
        <f t="shared" si="47"/>
        <v/>
      </c>
      <c r="W902" s="48" t="b">
        <f>IF(OR(COUNTBLANK($E902),COUNTBLANK($V902)),FALSE,IF(ISERROR(MATCH($V902,Activos!$U$6:$U$1015,0)),FALSE,IF(ISERROR(MATCH(INDEX(Activos!$C$6:$C$1015,MATCH($V902,Activos!$U$6:$U$1015,0)),$AH$22:$AH$25,0)),ISERROR(MATCH($E902,$AH$26:$AH$31,0)),ISERROR(MATCH($E902,$AH$22:$AH$25,0)))))</f>
        <v>0</v>
      </c>
      <c r="X902" s="48" t="b">
        <f>IF(OR(COUNTBLANK($E902),COUNTBLANK($V902)),FALSE,IF(ISERROR(MATCH($V902,V$5:$V901,0)),FALSE,IF(ISERROR(MATCH(INDEX($E$6:$E$1015,MATCH($V902,$V$6:$V$1015,0)),$AH$22:$AH$25,0)),ISERROR(MATCH($E902,$AH$26:$AH$31,0)),ISERROR(MATCH($E902,$AH$22:$AH$25,0)))))</f>
        <v>0</v>
      </c>
      <c r="Y902" s="48" t="b">
        <f t="shared" si="48"/>
        <v>0</v>
      </c>
    </row>
    <row r="903" spans="2:25" ht="15.95" customHeight="1" x14ac:dyDescent="0.2">
      <c r="B903" s="257"/>
      <c r="C903" s="53"/>
      <c r="D903" s="86"/>
      <c r="E903" s="42" t="str">
        <f>IF(COUNTBLANK($V903),"",IF($U903&lt;&gt;"","Ingresar Categoria!",IFERROR(INDEX(Activos!$C$6:$C$1015,MATCH($V903,Activos!$U$6:$U$1015,0)),IFERROR(INDEX($E$5:$E902,MATCH($V903,$U$5:$U902,0)),""))))</f>
        <v/>
      </c>
      <c r="F903" s="52"/>
      <c r="G903" s="51"/>
      <c r="H903" s="44"/>
      <c r="I903" s="53"/>
      <c r="J903" s="46"/>
      <c r="K903" s="46"/>
      <c r="L903" s="54"/>
      <c r="M903" s="54"/>
      <c r="N903" s="306" t="str">
        <f>IF(COUNTBLANK($V903),"",IFERROR(INDEX(Activos!$E$6:$E$1015,MATCH($V903,Activos!$U$6:$U$1015,0)),IFERROR(INDEX($N$5:$N902,MATCH($V903,$U$5:$U902,0)),"")))</f>
        <v/>
      </c>
      <c r="O903" s="256"/>
      <c r="P903" s="250"/>
      <c r="Q903" s="55">
        <v>0</v>
      </c>
      <c r="R903" s="48" t="b">
        <f>IF(COUNTBLANK($V903),FALSE,OR(IFERROR(MATCH(INDEX(Activos!$C$6:$C$1015,MATCH($V903,Activos!$U$6:$U$1015,0)),$AH$22:$AH$25,0),FALSE),IFERROR(MATCH(INDEX($E$5:$E902,MATCH($V903,$V$5:$V902,0)),$AH$22:$AH$25,0),FALSE)))</f>
        <v>0</v>
      </c>
      <c r="S903" s="48" t="b">
        <f>OR(IFERROR(MATCH($V903,Activos!$U$6:$U$1015,0),FALSE),IFERROR(MATCH($V903,$V$5:$V902,0),FALSE))</f>
        <v>1</v>
      </c>
      <c r="T903" s="48" t="str">
        <f t="shared" si="49"/>
        <v/>
      </c>
      <c r="U903" s="48" t="str">
        <f>IF(AND(ISERROR(MATCH($V903,Activos!$U$6:$U$1015,0)),ISERROR(MATCH($V903,$U$5:$U902,0))),$V903,"")</f>
        <v/>
      </c>
      <c r="V903" s="48" t="str">
        <f t="shared" ref="V903:V966" si="50">TEXT(TRIM(CLEAN($F903)),"??????")</f>
        <v/>
      </c>
      <c r="W903" s="48" t="b">
        <f>IF(OR(COUNTBLANK($E903),COUNTBLANK($V903)),FALSE,IF(ISERROR(MATCH($V903,Activos!$U$6:$U$1015,0)),FALSE,IF(ISERROR(MATCH(INDEX(Activos!$C$6:$C$1015,MATCH($V903,Activos!$U$6:$U$1015,0)),$AH$22:$AH$25,0)),ISERROR(MATCH($E903,$AH$26:$AH$31,0)),ISERROR(MATCH($E903,$AH$22:$AH$25,0)))))</f>
        <v>0</v>
      </c>
      <c r="X903" s="48" t="b">
        <f>IF(OR(COUNTBLANK($E903),COUNTBLANK($V903)),FALSE,IF(ISERROR(MATCH($V903,V$5:$V902,0)),FALSE,IF(ISERROR(MATCH(INDEX($E$6:$E$1015,MATCH($V903,$V$6:$V$1015,0)),$AH$22:$AH$25,0)),ISERROR(MATCH($E903,$AH$26:$AH$31,0)),ISERROR(MATCH($E903,$AH$22:$AH$25,0)))))</f>
        <v>0</v>
      </c>
      <c r="Y903" s="48" t="b">
        <f t="shared" ref="Y903:Y966" si="51">AND(ISTEXT($J903)+ISTEXT($K903)&gt;0,COUNTBLANK($J903:$K903)&lt;2)</f>
        <v>0</v>
      </c>
    </row>
    <row r="904" spans="2:25" ht="15.95" customHeight="1" x14ac:dyDescent="0.2">
      <c r="B904" s="257"/>
      <c r="C904" s="53"/>
      <c r="D904" s="86"/>
      <c r="E904" s="42" t="str">
        <f>IF(COUNTBLANK($V904),"",IF($U904&lt;&gt;"","Ingresar Categoria!",IFERROR(INDEX(Activos!$C$6:$C$1015,MATCH($V904,Activos!$U$6:$U$1015,0)),IFERROR(INDEX($E$5:$E903,MATCH($V904,$U$5:$U903,0)),""))))</f>
        <v/>
      </c>
      <c r="F904" s="52"/>
      <c r="G904" s="51"/>
      <c r="H904" s="44"/>
      <c r="I904" s="53"/>
      <c r="J904" s="46"/>
      <c r="K904" s="46"/>
      <c r="L904" s="54"/>
      <c r="M904" s="54"/>
      <c r="N904" s="306" t="str">
        <f>IF(COUNTBLANK($V904),"",IFERROR(INDEX(Activos!$E$6:$E$1015,MATCH($V904,Activos!$U$6:$U$1015,0)),IFERROR(INDEX($N$5:$N903,MATCH($V904,$U$5:$U903,0)),"")))</f>
        <v/>
      </c>
      <c r="O904" s="256"/>
      <c r="P904" s="250"/>
      <c r="Q904" s="55">
        <v>0</v>
      </c>
      <c r="R904" s="48" t="b">
        <f>IF(COUNTBLANK($V904),FALSE,OR(IFERROR(MATCH(INDEX(Activos!$C$6:$C$1015,MATCH($V904,Activos!$U$6:$U$1015,0)),$AH$22:$AH$25,0),FALSE),IFERROR(MATCH(INDEX($E$5:$E903,MATCH($V904,$V$5:$V903,0)),$AH$22:$AH$25,0),FALSE)))</f>
        <v>0</v>
      </c>
      <c r="S904" s="48" t="b">
        <f>OR(IFERROR(MATCH($V904,Activos!$U$6:$U$1015,0),FALSE),IFERROR(MATCH($V904,$V$5:$V903,0),FALSE))</f>
        <v>1</v>
      </c>
      <c r="T904" s="48" t="str">
        <f t="shared" si="49"/>
        <v/>
      </c>
      <c r="U904" s="48" t="str">
        <f>IF(AND(ISERROR(MATCH($V904,Activos!$U$6:$U$1015,0)),ISERROR(MATCH($V904,$U$5:$U903,0))),$V904,"")</f>
        <v/>
      </c>
      <c r="V904" s="48" t="str">
        <f t="shared" si="50"/>
        <v/>
      </c>
      <c r="W904" s="48" t="b">
        <f>IF(OR(COUNTBLANK($E904),COUNTBLANK($V904)),FALSE,IF(ISERROR(MATCH($V904,Activos!$U$6:$U$1015,0)),FALSE,IF(ISERROR(MATCH(INDEX(Activos!$C$6:$C$1015,MATCH($V904,Activos!$U$6:$U$1015,0)),$AH$22:$AH$25,0)),ISERROR(MATCH($E904,$AH$26:$AH$31,0)),ISERROR(MATCH($E904,$AH$22:$AH$25,0)))))</f>
        <v>0</v>
      </c>
      <c r="X904" s="48" t="b">
        <f>IF(OR(COUNTBLANK($E904),COUNTBLANK($V904)),FALSE,IF(ISERROR(MATCH($V904,V$5:$V903,0)),FALSE,IF(ISERROR(MATCH(INDEX($E$6:$E$1015,MATCH($V904,$V$6:$V$1015,0)),$AH$22:$AH$25,0)),ISERROR(MATCH($E904,$AH$26:$AH$31,0)),ISERROR(MATCH($E904,$AH$22:$AH$25,0)))))</f>
        <v>0</v>
      </c>
      <c r="Y904" s="48" t="b">
        <f t="shared" si="51"/>
        <v>0</v>
      </c>
    </row>
    <row r="905" spans="2:25" ht="15.95" customHeight="1" x14ac:dyDescent="0.2">
      <c r="B905" s="257"/>
      <c r="C905" s="53"/>
      <c r="D905" s="86"/>
      <c r="E905" s="42" t="str">
        <f>IF(COUNTBLANK($V905),"",IF($U905&lt;&gt;"","Ingresar Categoria!",IFERROR(INDEX(Activos!$C$6:$C$1015,MATCH($V905,Activos!$U$6:$U$1015,0)),IFERROR(INDEX($E$5:$E904,MATCH($V905,$U$5:$U904,0)),""))))</f>
        <v/>
      </c>
      <c r="F905" s="52"/>
      <c r="G905" s="51"/>
      <c r="H905" s="44"/>
      <c r="I905" s="53"/>
      <c r="J905" s="46"/>
      <c r="K905" s="46"/>
      <c r="L905" s="54"/>
      <c r="M905" s="54"/>
      <c r="N905" s="306" t="str">
        <f>IF(COUNTBLANK($V905),"",IFERROR(INDEX(Activos!$E$6:$E$1015,MATCH($V905,Activos!$U$6:$U$1015,0)),IFERROR(INDEX($N$5:$N904,MATCH($V905,$U$5:$U904,0)),"")))</f>
        <v/>
      </c>
      <c r="O905" s="256"/>
      <c r="P905" s="250"/>
      <c r="Q905" s="55">
        <v>0</v>
      </c>
      <c r="R905" s="48" t="b">
        <f>IF(COUNTBLANK($V905),FALSE,OR(IFERROR(MATCH(INDEX(Activos!$C$6:$C$1015,MATCH($V905,Activos!$U$6:$U$1015,0)),$AH$22:$AH$25,0),FALSE),IFERROR(MATCH(INDEX($E$5:$E904,MATCH($V905,$V$5:$V904,0)),$AH$22:$AH$25,0),FALSE)))</f>
        <v>0</v>
      </c>
      <c r="S905" s="48" t="b">
        <f>OR(IFERROR(MATCH($V905,Activos!$U$6:$U$1015,0),FALSE),IFERROR(MATCH($V905,$V$5:$V904,0),FALSE))</f>
        <v>1</v>
      </c>
      <c r="T905" s="48" t="str">
        <f t="shared" si="49"/>
        <v/>
      </c>
      <c r="U905" s="48" t="str">
        <f>IF(AND(ISERROR(MATCH($V905,Activos!$U$6:$U$1015,0)),ISERROR(MATCH($V905,$U$5:$U904,0))),$V905,"")</f>
        <v/>
      </c>
      <c r="V905" s="48" t="str">
        <f t="shared" si="50"/>
        <v/>
      </c>
      <c r="W905" s="48" t="b">
        <f>IF(OR(COUNTBLANK($E905),COUNTBLANK($V905)),FALSE,IF(ISERROR(MATCH($V905,Activos!$U$6:$U$1015,0)),FALSE,IF(ISERROR(MATCH(INDEX(Activos!$C$6:$C$1015,MATCH($V905,Activos!$U$6:$U$1015,0)),$AH$22:$AH$25,0)),ISERROR(MATCH($E905,$AH$26:$AH$31,0)),ISERROR(MATCH($E905,$AH$22:$AH$25,0)))))</f>
        <v>0</v>
      </c>
      <c r="X905" s="48" t="b">
        <f>IF(OR(COUNTBLANK($E905),COUNTBLANK($V905)),FALSE,IF(ISERROR(MATCH($V905,V$5:$V904,0)),FALSE,IF(ISERROR(MATCH(INDEX($E$6:$E$1015,MATCH($V905,$V$6:$V$1015,0)),$AH$22:$AH$25,0)),ISERROR(MATCH($E905,$AH$26:$AH$31,0)),ISERROR(MATCH($E905,$AH$22:$AH$25,0)))))</f>
        <v>0</v>
      </c>
      <c r="Y905" s="48" t="b">
        <f t="shared" si="51"/>
        <v>0</v>
      </c>
    </row>
    <row r="906" spans="2:25" ht="15.95" customHeight="1" x14ac:dyDescent="0.2">
      <c r="B906" s="257"/>
      <c r="C906" s="53"/>
      <c r="D906" s="86"/>
      <c r="E906" s="42" t="str">
        <f>IF(COUNTBLANK($V906),"",IF($U906&lt;&gt;"","Ingresar Categoria!",IFERROR(INDEX(Activos!$C$6:$C$1015,MATCH($V906,Activos!$U$6:$U$1015,0)),IFERROR(INDEX($E$5:$E905,MATCH($V906,$U$5:$U905,0)),""))))</f>
        <v/>
      </c>
      <c r="F906" s="52"/>
      <c r="G906" s="51"/>
      <c r="H906" s="44"/>
      <c r="I906" s="53"/>
      <c r="J906" s="46"/>
      <c r="K906" s="46"/>
      <c r="L906" s="54"/>
      <c r="M906" s="54"/>
      <c r="N906" s="306" t="str">
        <f>IF(COUNTBLANK($V906),"",IFERROR(INDEX(Activos!$E$6:$E$1015,MATCH($V906,Activos!$U$6:$U$1015,0)),IFERROR(INDEX($N$5:$N905,MATCH($V906,$U$5:$U905,0)),"")))</f>
        <v/>
      </c>
      <c r="O906" s="256"/>
      <c r="P906" s="250"/>
      <c r="Q906" s="55">
        <v>0</v>
      </c>
      <c r="R906" s="48" t="b">
        <f>IF(COUNTBLANK($V906),FALSE,OR(IFERROR(MATCH(INDEX(Activos!$C$6:$C$1015,MATCH($V906,Activos!$U$6:$U$1015,0)),$AH$22:$AH$25,0),FALSE),IFERROR(MATCH(INDEX($E$5:$E905,MATCH($V906,$V$5:$V905,0)),$AH$22:$AH$25,0),FALSE)))</f>
        <v>0</v>
      </c>
      <c r="S906" s="48" t="b">
        <f>OR(IFERROR(MATCH($V906,Activos!$U$6:$U$1015,0),FALSE),IFERROR(MATCH($V906,$V$5:$V905,0),FALSE))</f>
        <v>1</v>
      </c>
      <c r="T906" s="48" t="str">
        <f t="shared" si="49"/>
        <v/>
      </c>
      <c r="U906" s="48" t="str">
        <f>IF(AND(ISERROR(MATCH($V906,Activos!$U$6:$U$1015,0)),ISERROR(MATCH($V906,$U$5:$U905,0))),$V906,"")</f>
        <v/>
      </c>
      <c r="V906" s="48" t="str">
        <f t="shared" si="50"/>
        <v/>
      </c>
      <c r="W906" s="48" t="b">
        <f>IF(OR(COUNTBLANK($E906),COUNTBLANK($V906)),FALSE,IF(ISERROR(MATCH($V906,Activos!$U$6:$U$1015,0)),FALSE,IF(ISERROR(MATCH(INDEX(Activos!$C$6:$C$1015,MATCH($V906,Activos!$U$6:$U$1015,0)),$AH$22:$AH$25,0)),ISERROR(MATCH($E906,$AH$26:$AH$31,0)),ISERROR(MATCH($E906,$AH$22:$AH$25,0)))))</f>
        <v>0</v>
      </c>
      <c r="X906" s="48" t="b">
        <f>IF(OR(COUNTBLANK($E906),COUNTBLANK($V906)),FALSE,IF(ISERROR(MATCH($V906,V$5:$V905,0)),FALSE,IF(ISERROR(MATCH(INDEX($E$6:$E$1015,MATCH($V906,$V$6:$V$1015,0)),$AH$22:$AH$25,0)),ISERROR(MATCH($E906,$AH$26:$AH$31,0)),ISERROR(MATCH($E906,$AH$22:$AH$25,0)))))</f>
        <v>0</v>
      </c>
      <c r="Y906" s="48" t="b">
        <f t="shared" si="51"/>
        <v>0</v>
      </c>
    </row>
    <row r="907" spans="2:25" ht="15.95" customHeight="1" x14ac:dyDescent="0.2">
      <c r="B907" s="257"/>
      <c r="C907" s="53"/>
      <c r="D907" s="86"/>
      <c r="E907" s="42" t="str">
        <f>IF(COUNTBLANK($V907),"",IF($U907&lt;&gt;"","Ingresar Categoria!",IFERROR(INDEX(Activos!$C$6:$C$1015,MATCH($V907,Activos!$U$6:$U$1015,0)),IFERROR(INDEX($E$5:$E906,MATCH($V907,$U$5:$U906,0)),""))))</f>
        <v/>
      </c>
      <c r="F907" s="52"/>
      <c r="G907" s="51"/>
      <c r="H907" s="44"/>
      <c r="I907" s="53"/>
      <c r="J907" s="46"/>
      <c r="K907" s="46"/>
      <c r="L907" s="54"/>
      <c r="M907" s="54"/>
      <c r="N907" s="306" t="str">
        <f>IF(COUNTBLANK($V907),"",IFERROR(INDEX(Activos!$E$6:$E$1015,MATCH($V907,Activos!$U$6:$U$1015,0)),IFERROR(INDEX($N$5:$N906,MATCH($V907,$U$5:$U906,0)),"")))</f>
        <v/>
      </c>
      <c r="O907" s="256"/>
      <c r="P907" s="250"/>
      <c r="Q907" s="55">
        <v>0</v>
      </c>
      <c r="R907" s="48" t="b">
        <f>IF(COUNTBLANK($V907),FALSE,OR(IFERROR(MATCH(INDEX(Activos!$C$6:$C$1015,MATCH($V907,Activos!$U$6:$U$1015,0)),$AH$22:$AH$25,0),FALSE),IFERROR(MATCH(INDEX($E$5:$E906,MATCH($V907,$V$5:$V906,0)),$AH$22:$AH$25,0),FALSE)))</f>
        <v>0</v>
      </c>
      <c r="S907" s="48" t="b">
        <f>OR(IFERROR(MATCH($V907,Activos!$U$6:$U$1015,0),FALSE),IFERROR(MATCH($V907,$V$5:$V906,0),FALSE))</f>
        <v>1</v>
      </c>
      <c r="T907" s="48" t="str">
        <f t="shared" si="49"/>
        <v/>
      </c>
      <c r="U907" s="48" t="str">
        <f>IF(AND(ISERROR(MATCH($V907,Activos!$U$6:$U$1015,0)),ISERROR(MATCH($V907,$U$5:$U906,0))),$V907,"")</f>
        <v/>
      </c>
      <c r="V907" s="48" t="str">
        <f t="shared" si="50"/>
        <v/>
      </c>
      <c r="W907" s="48" t="b">
        <f>IF(OR(COUNTBLANK($E907),COUNTBLANK($V907)),FALSE,IF(ISERROR(MATCH($V907,Activos!$U$6:$U$1015,0)),FALSE,IF(ISERROR(MATCH(INDEX(Activos!$C$6:$C$1015,MATCH($V907,Activos!$U$6:$U$1015,0)),$AH$22:$AH$25,0)),ISERROR(MATCH($E907,$AH$26:$AH$31,0)),ISERROR(MATCH($E907,$AH$22:$AH$25,0)))))</f>
        <v>0</v>
      </c>
      <c r="X907" s="48" t="b">
        <f>IF(OR(COUNTBLANK($E907),COUNTBLANK($V907)),FALSE,IF(ISERROR(MATCH($V907,V$5:$V906,0)),FALSE,IF(ISERROR(MATCH(INDEX($E$6:$E$1015,MATCH($V907,$V$6:$V$1015,0)),$AH$22:$AH$25,0)),ISERROR(MATCH($E907,$AH$26:$AH$31,0)),ISERROR(MATCH($E907,$AH$22:$AH$25,0)))))</f>
        <v>0</v>
      </c>
      <c r="Y907" s="48" t="b">
        <f t="shared" si="51"/>
        <v>0</v>
      </c>
    </row>
    <row r="908" spans="2:25" ht="15.95" customHeight="1" x14ac:dyDescent="0.2">
      <c r="B908" s="257"/>
      <c r="C908" s="53"/>
      <c r="D908" s="86"/>
      <c r="E908" s="42" t="str">
        <f>IF(COUNTBLANK($V908),"",IF($U908&lt;&gt;"","Ingresar Categoria!",IFERROR(INDEX(Activos!$C$6:$C$1015,MATCH($V908,Activos!$U$6:$U$1015,0)),IFERROR(INDEX($E$5:$E907,MATCH($V908,$U$5:$U907,0)),""))))</f>
        <v/>
      </c>
      <c r="F908" s="52"/>
      <c r="G908" s="51"/>
      <c r="H908" s="44"/>
      <c r="I908" s="53"/>
      <c r="J908" s="46"/>
      <c r="K908" s="46"/>
      <c r="L908" s="54"/>
      <c r="M908" s="54"/>
      <c r="N908" s="306" t="str">
        <f>IF(COUNTBLANK($V908),"",IFERROR(INDEX(Activos!$E$6:$E$1015,MATCH($V908,Activos!$U$6:$U$1015,0)),IFERROR(INDEX($N$5:$N907,MATCH($V908,$U$5:$U907,0)),"")))</f>
        <v/>
      </c>
      <c r="O908" s="256"/>
      <c r="P908" s="250"/>
      <c r="Q908" s="55">
        <v>0</v>
      </c>
      <c r="R908" s="48" t="b">
        <f>IF(COUNTBLANK($V908),FALSE,OR(IFERROR(MATCH(INDEX(Activos!$C$6:$C$1015,MATCH($V908,Activos!$U$6:$U$1015,0)),$AH$22:$AH$25,0),FALSE),IFERROR(MATCH(INDEX($E$5:$E907,MATCH($V908,$V$5:$V907,0)),$AH$22:$AH$25,0),FALSE)))</f>
        <v>0</v>
      </c>
      <c r="S908" s="48" t="b">
        <f>OR(IFERROR(MATCH($V908,Activos!$U$6:$U$1015,0),FALSE),IFERROR(MATCH($V908,$V$5:$V907,0),FALSE))</f>
        <v>1</v>
      </c>
      <c r="T908" s="48" t="str">
        <f t="shared" si="49"/>
        <v/>
      </c>
      <c r="U908" s="48" t="str">
        <f>IF(AND(ISERROR(MATCH($V908,Activos!$U$6:$U$1015,0)),ISERROR(MATCH($V908,$U$5:$U907,0))),$V908,"")</f>
        <v/>
      </c>
      <c r="V908" s="48" t="str">
        <f t="shared" si="50"/>
        <v/>
      </c>
      <c r="W908" s="48" t="b">
        <f>IF(OR(COUNTBLANK($E908),COUNTBLANK($V908)),FALSE,IF(ISERROR(MATCH($V908,Activos!$U$6:$U$1015,0)),FALSE,IF(ISERROR(MATCH(INDEX(Activos!$C$6:$C$1015,MATCH($V908,Activos!$U$6:$U$1015,0)),$AH$22:$AH$25,0)),ISERROR(MATCH($E908,$AH$26:$AH$31,0)),ISERROR(MATCH($E908,$AH$22:$AH$25,0)))))</f>
        <v>0</v>
      </c>
      <c r="X908" s="48" t="b">
        <f>IF(OR(COUNTBLANK($E908),COUNTBLANK($V908)),FALSE,IF(ISERROR(MATCH($V908,V$5:$V907,0)),FALSE,IF(ISERROR(MATCH(INDEX($E$6:$E$1015,MATCH($V908,$V$6:$V$1015,0)),$AH$22:$AH$25,0)),ISERROR(MATCH($E908,$AH$26:$AH$31,0)),ISERROR(MATCH($E908,$AH$22:$AH$25,0)))))</f>
        <v>0</v>
      </c>
      <c r="Y908" s="48" t="b">
        <f t="shared" si="51"/>
        <v>0</v>
      </c>
    </row>
    <row r="909" spans="2:25" ht="15.95" customHeight="1" x14ac:dyDescent="0.2">
      <c r="B909" s="257"/>
      <c r="C909" s="53"/>
      <c r="D909" s="86"/>
      <c r="E909" s="42" t="str">
        <f>IF(COUNTBLANK($V909),"",IF($U909&lt;&gt;"","Ingresar Categoria!",IFERROR(INDEX(Activos!$C$6:$C$1015,MATCH($V909,Activos!$U$6:$U$1015,0)),IFERROR(INDEX($E$5:$E908,MATCH($V909,$U$5:$U908,0)),""))))</f>
        <v/>
      </c>
      <c r="F909" s="52"/>
      <c r="G909" s="51"/>
      <c r="H909" s="44"/>
      <c r="I909" s="53"/>
      <c r="J909" s="46"/>
      <c r="K909" s="46"/>
      <c r="L909" s="54"/>
      <c r="M909" s="54"/>
      <c r="N909" s="306" t="str">
        <f>IF(COUNTBLANK($V909),"",IFERROR(INDEX(Activos!$E$6:$E$1015,MATCH($V909,Activos!$U$6:$U$1015,0)),IFERROR(INDEX($N$5:$N908,MATCH($V909,$U$5:$U908,0)),"")))</f>
        <v/>
      </c>
      <c r="O909" s="256"/>
      <c r="P909" s="250"/>
      <c r="Q909" s="55">
        <v>0</v>
      </c>
      <c r="R909" s="48" t="b">
        <f>IF(COUNTBLANK($V909),FALSE,OR(IFERROR(MATCH(INDEX(Activos!$C$6:$C$1015,MATCH($V909,Activos!$U$6:$U$1015,0)),$AH$22:$AH$25,0),FALSE),IFERROR(MATCH(INDEX($E$5:$E908,MATCH($V909,$V$5:$V908,0)),$AH$22:$AH$25,0),FALSE)))</f>
        <v>0</v>
      </c>
      <c r="S909" s="48" t="b">
        <f>OR(IFERROR(MATCH($V909,Activos!$U$6:$U$1015,0),FALSE),IFERROR(MATCH($V909,$V$5:$V908,0),FALSE))</f>
        <v>1</v>
      </c>
      <c r="T909" s="48" t="str">
        <f t="shared" si="49"/>
        <v/>
      </c>
      <c r="U909" s="48" t="str">
        <f>IF(AND(ISERROR(MATCH($V909,Activos!$U$6:$U$1015,0)),ISERROR(MATCH($V909,$U$5:$U908,0))),$V909,"")</f>
        <v/>
      </c>
      <c r="V909" s="48" t="str">
        <f t="shared" si="50"/>
        <v/>
      </c>
      <c r="W909" s="48" t="b">
        <f>IF(OR(COUNTBLANK($E909),COUNTBLANK($V909)),FALSE,IF(ISERROR(MATCH($V909,Activos!$U$6:$U$1015,0)),FALSE,IF(ISERROR(MATCH(INDEX(Activos!$C$6:$C$1015,MATCH($V909,Activos!$U$6:$U$1015,0)),$AH$22:$AH$25,0)),ISERROR(MATCH($E909,$AH$26:$AH$31,0)),ISERROR(MATCH($E909,$AH$22:$AH$25,0)))))</f>
        <v>0</v>
      </c>
      <c r="X909" s="48" t="b">
        <f>IF(OR(COUNTBLANK($E909),COUNTBLANK($V909)),FALSE,IF(ISERROR(MATCH($V909,V$5:$V908,0)),FALSE,IF(ISERROR(MATCH(INDEX($E$6:$E$1015,MATCH($V909,$V$6:$V$1015,0)),$AH$22:$AH$25,0)),ISERROR(MATCH($E909,$AH$26:$AH$31,0)),ISERROR(MATCH($E909,$AH$22:$AH$25,0)))))</f>
        <v>0</v>
      </c>
      <c r="Y909" s="48" t="b">
        <f t="shared" si="51"/>
        <v>0</v>
      </c>
    </row>
    <row r="910" spans="2:25" ht="15.95" customHeight="1" x14ac:dyDescent="0.2">
      <c r="B910" s="257"/>
      <c r="C910" s="53"/>
      <c r="D910" s="86"/>
      <c r="E910" s="42" t="str">
        <f>IF(COUNTBLANK($V910),"",IF($U910&lt;&gt;"","Ingresar Categoria!",IFERROR(INDEX(Activos!$C$6:$C$1015,MATCH($V910,Activos!$U$6:$U$1015,0)),IFERROR(INDEX($E$5:$E909,MATCH($V910,$U$5:$U909,0)),""))))</f>
        <v/>
      </c>
      <c r="F910" s="52"/>
      <c r="G910" s="51"/>
      <c r="H910" s="44"/>
      <c r="I910" s="53"/>
      <c r="J910" s="46"/>
      <c r="K910" s="46"/>
      <c r="L910" s="54"/>
      <c r="M910" s="54"/>
      <c r="N910" s="306" t="str">
        <f>IF(COUNTBLANK($V910),"",IFERROR(INDEX(Activos!$E$6:$E$1015,MATCH($V910,Activos!$U$6:$U$1015,0)),IFERROR(INDEX($N$5:$N909,MATCH($V910,$U$5:$U909,0)),"")))</f>
        <v/>
      </c>
      <c r="O910" s="256"/>
      <c r="P910" s="250"/>
      <c r="Q910" s="55">
        <v>0</v>
      </c>
      <c r="R910" s="48" t="b">
        <f>IF(COUNTBLANK($V910),FALSE,OR(IFERROR(MATCH(INDEX(Activos!$C$6:$C$1015,MATCH($V910,Activos!$U$6:$U$1015,0)),$AH$22:$AH$25,0),FALSE),IFERROR(MATCH(INDEX($E$5:$E909,MATCH($V910,$V$5:$V909,0)),$AH$22:$AH$25,0),FALSE)))</f>
        <v>0</v>
      </c>
      <c r="S910" s="48" t="b">
        <f>OR(IFERROR(MATCH($V910,Activos!$U$6:$U$1015,0),FALSE),IFERROR(MATCH($V910,$V$5:$V909,0),FALSE))</f>
        <v>1</v>
      </c>
      <c r="T910" s="48" t="str">
        <f t="shared" si="49"/>
        <v/>
      </c>
      <c r="U910" s="48" t="str">
        <f>IF(AND(ISERROR(MATCH($V910,Activos!$U$6:$U$1015,0)),ISERROR(MATCH($V910,$U$5:$U909,0))),$V910,"")</f>
        <v/>
      </c>
      <c r="V910" s="48" t="str">
        <f t="shared" si="50"/>
        <v/>
      </c>
      <c r="W910" s="48" t="b">
        <f>IF(OR(COUNTBLANK($E910),COUNTBLANK($V910)),FALSE,IF(ISERROR(MATCH($V910,Activos!$U$6:$U$1015,0)),FALSE,IF(ISERROR(MATCH(INDEX(Activos!$C$6:$C$1015,MATCH($V910,Activos!$U$6:$U$1015,0)),$AH$22:$AH$25,0)),ISERROR(MATCH($E910,$AH$26:$AH$31,0)),ISERROR(MATCH($E910,$AH$22:$AH$25,0)))))</f>
        <v>0</v>
      </c>
      <c r="X910" s="48" t="b">
        <f>IF(OR(COUNTBLANK($E910),COUNTBLANK($V910)),FALSE,IF(ISERROR(MATCH($V910,V$5:$V909,0)),FALSE,IF(ISERROR(MATCH(INDEX($E$6:$E$1015,MATCH($V910,$V$6:$V$1015,0)),$AH$22:$AH$25,0)),ISERROR(MATCH($E910,$AH$26:$AH$31,0)),ISERROR(MATCH($E910,$AH$22:$AH$25,0)))))</f>
        <v>0</v>
      </c>
      <c r="Y910" s="48" t="b">
        <f t="shared" si="51"/>
        <v>0</v>
      </c>
    </row>
    <row r="911" spans="2:25" ht="15.95" customHeight="1" x14ac:dyDescent="0.2">
      <c r="B911" s="257"/>
      <c r="C911" s="53"/>
      <c r="D911" s="86"/>
      <c r="E911" s="42" t="str">
        <f>IF(COUNTBLANK($V911),"",IF($U911&lt;&gt;"","Ingresar Categoria!",IFERROR(INDEX(Activos!$C$6:$C$1015,MATCH($V911,Activos!$U$6:$U$1015,0)),IFERROR(INDEX($E$5:$E910,MATCH($V911,$U$5:$U910,0)),""))))</f>
        <v/>
      </c>
      <c r="F911" s="52"/>
      <c r="G911" s="51"/>
      <c r="H911" s="44"/>
      <c r="I911" s="53"/>
      <c r="J911" s="46"/>
      <c r="K911" s="46"/>
      <c r="L911" s="54"/>
      <c r="M911" s="54"/>
      <c r="N911" s="306" t="str">
        <f>IF(COUNTBLANK($V911),"",IFERROR(INDEX(Activos!$E$6:$E$1015,MATCH($V911,Activos!$U$6:$U$1015,0)),IFERROR(INDEX($N$5:$N910,MATCH($V911,$U$5:$U910,0)),"")))</f>
        <v/>
      </c>
      <c r="O911" s="256"/>
      <c r="P911" s="250"/>
      <c r="Q911" s="55">
        <v>0</v>
      </c>
      <c r="R911" s="48" t="b">
        <f>IF(COUNTBLANK($V911),FALSE,OR(IFERROR(MATCH(INDEX(Activos!$C$6:$C$1015,MATCH($V911,Activos!$U$6:$U$1015,0)),$AH$22:$AH$25,0),FALSE),IFERROR(MATCH(INDEX($E$5:$E910,MATCH($V911,$V$5:$V910,0)),$AH$22:$AH$25,0),FALSE)))</f>
        <v>0</v>
      </c>
      <c r="S911" s="48" t="b">
        <f>OR(IFERROR(MATCH($V911,Activos!$U$6:$U$1015,0),FALSE),IFERROR(MATCH($V911,$V$5:$V910,0),FALSE))</f>
        <v>1</v>
      </c>
      <c r="T911" s="48" t="str">
        <f t="shared" si="49"/>
        <v/>
      </c>
      <c r="U911" s="48" t="str">
        <f>IF(AND(ISERROR(MATCH($V911,Activos!$U$6:$U$1015,0)),ISERROR(MATCH($V911,$U$5:$U910,0))),$V911,"")</f>
        <v/>
      </c>
      <c r="V911" s="48" t="str">
        <f t="shared" si="50"/>
        <v/>
      </c>
      <c r="W911" s="48" t="b">
        <f>IF(OR(COUNTBLANK($E911),COUNTBLANK($V911)),FALSE,IF(ISERROR(MATCH($V911,Activos!$U$6:$U$1015,0)),FALSE,IF(ISERROR(MATCH(INDEX(Activos!$C$6:$C$1015,MATCH($V911,Activos!$U$6:$U$1015,0)),$AH$22:$AH$25,0)),ISERROR(MATCH($E911,$AH$26:$AH$31,0)),ISERROR(MATCH($E911,$AH$22:$AH$25,0)))))</f>
        <v>0</v>
      </c>
      <c r="X911" s="48" t="b">
        <f>IF(OR(COUNTBLANK($E911),COUNTBLANK($V911)),FALSE,IF(ISERROR(MATCH($V911,V$5:$V910,0)),FALSE,IF(ISERROR(MATCH(INDEX($E$6:$E$1015,MATCH($V911,$V$6:$V$1015,0)),$AH$22:$AH$25,0)),ISERROR(MATCH($E911,$AH$26:$AH$31,0)),ISERROR(MATCH($E911,$AH$22:$AH$25,0)))))</f>
        <v>0</v>
      </c>
      <c r="Y911" s="48" t="b">
        <f t="shared" si="51"/>
        <v>0</v>
      </c>
    </row>
    <row r="912" spans="2:25" ht="15.95" customHeight="1" x14ac:dyDescent="0.2">
      <c r="B912" s="257"/>
      <c r="C912" s="53"/>
      <c r="D912" s="86"/>
      <c r="E912" s="42" t="str">
        <f>IF(COUNTBLANK($V912),"",IF($U912&lt;&gt;"","Ingresar Categoria!",IFERROR(INDEX(Activos!$C$6:$C$1015,MATCH($V912,Activos!$U$6:$U$1015,0)),IFERROR(INDEX($E$5:$E911,MATCH($V912,$U$5:$U911,0)),""))))</f>
        <v/>
      </c>
      <c r="F912" s="52"/>
      <c r="G912" s="51"/>
      <c r="H912" s="44"/>
      <c r="I912" s="53"/>
      <c r="J912" s="46"/>
      <c r="K912" s="46"/>
      <c r="L912" s="54"/>
      <c r="M912" s="54"/>
      <c r="N912" s="306" t="str">
        <f>IF(COUNTBLANK($V912),"",IFERROR(INDEX(Activos!$E$6:$E$1015,MATCH($V912,Activos!$U$6:$U$1015,0)),IFERROR(INDEX($N$5:$N911,MATCH($V912,$U$5:$U911,0)),"")))</f>
        <v/>
      </c>
      <c r="O912" s="256"/>
      <c r="P912" s="250"/>
      <c r="Q912" s="55">
        <v>0</v>
      </c>
      <c r="R912" s="48" t="b">
        <f>IF(COUNTBLANK($V912),FALSE,OR(IFERROR(MATCH(INDEX(Activos!$C$6:$C$1015,MATCH($V912,Activos!$U$6:$U$1015,0)),$AH$22:$AH$25,0),FALSE),IFERROR(MATCH(INDEX($E$5:$E911,MATCH($V912,$V$5:$V911,0)),$AH$22:$AH$25,0),FALSE)))</f>
        <v>0</v>
      </c>
      <c r="S912" s="48" t="b">
        <f>OR(IFERROR(MATCH($V912,Activos!$U$6:$U$1015,0),FALSE),IFERROR(MATCH($V912,$V$5:$V911,0),FALSE))</f>
        <v>1</v>
      </c>
      <c r="T912" s="48" t="str">
        <f t="shared" si="49"/>
        <v/>
      </c>
      <c r="U912" s="48" t="str">
        <f>IF(AND(ISERROR(MATCH($V912,Activos!$U$6:$U$1015,0)),ISERROR(MATCH($V912,$U$5:$U911,0))),$V912,"")</f>
        <v/>
      </c>
      <c r="V912" s="48" t="str">
        <f t="shared" si="50"/>
        <v/>
      </c>
      <c r="W912" s="48" t="b">
        <f>IF(OR(COUNTBLANK($E912),COUNTBLANK($V912)),FALSE,IF(ISERROR(MATCH($V912,Activos!$U$6:$U$1015,0)),FALSE,IF(ISERROR(MATCH(INDEX(Activos!$C$6:$C$1015,MATCH($V912,Activos!$U$6:$U$1015,0)),$AH$22:$AH$25,0)),ISERROR(MATCH($E912,$AH$26:$AH$31,0)),ISERROR(MATCH($E912,$AH$22:$AH$25,0)))))</f>
        <v>0</v>
      </c>
      <c r="X912" s="48" t="b">
        <f>IF(OR(COUNTBLANK($E912),COUNTBLANK($V912)),FALSE,IF(ISERROR(MATCH($V912,V$5:$V911,0)),FALSE,IF(ISERROR(MATCH(INDEX($E$6:$E$1015,MATCH($V912,$V$6:$V$1015,0)),$AH$22:$AH$25,0)),ISERROR(MATCH($E912,$AH$26:$AH$31,0)),ISERROR(MATCH($E912,$AH$22:$AH$25,0)))))</f>
        <v>0</v>
      </c>
      <c r="Y912" s="48" t="b">
        <f t="shared" si="51"/>
        <v>0</v>
      </c>
    </row>
    <row r="913" spans="2:25" ht="15.95" customHeight="1" x14ac:dyDescent="0.2">
      <c r="B913" s="257"/>
      <c r="C913" s="53"/>
      <c r="D913" s="86"/>
      <c r="E913" s="42" t="str">
        <f>IF(COUNTBLANK($V913),"",IF($U913&lt;&gt;"","Ingresar Categoria!",IFERROR(INDEX(Activos!$C$6:$C$1015,MATCH($V913,Activos!$U$6:$U$1015,0)),IFERROR(INDEX($E$5:$E912,MATCH($V913,$U$5:$U912,0)),""))))</f>
        <v/>
      </c>
      <c r="F913" s="52"/>
      <c r="G913" s="51"/>
      <c r="H913" s="44"/>
      <c r="I913" s="53"/>
      <c r="J913" s="46"/>
      <c r="K913" s="46"/>
      <c r="L913" s="54"/>
      <c r="M913" s="54"/>
      <c r="N913" s="306" t="str">
        <f>IF(COUNTBLANK($V913),"",IFERROR(INDEX(Activos!$E$6:$E$1015,MATCH($V913,Activos!$U$6:$U$1015,0)),IFERROR(INDEX($N$5:$N912,MATCH($V913,$U$5:$U912,0)),"")))</f>
        <v/>
      </c>
      <c r="O913" s="256"/>
      <c r="P913" s="250"/>
      <c r="Q913" s="55">
        <v>0</v>
      </c>
      <c r="R913" s="48" t="b">
        <f>IF(COUNTBLANK($V913),FALSE,OR(IFERROR(MATCH(INDEX(Activos!$C$6:$C$1015,MATCH($V913,Activos!$U$6:$U$1015,0)),$AH$22:$AH$25,0),FALSE),IFERROR(MATCH(INDEX($E$5:$E912,MATCH($V913,$V$5:$V912,0)),$AH$22:$AH$25,0),FALSE)))</f>
        <v>0</v>
      </c>
      <c r="S913" s="48" t="b">
        <f>OR(IFERROR(MATCH($V913,Activos!$U$6:$U$1015,0),FALSE),IFERROR(MATCH($V913,$V$5:$V912,0),FALSE))</f>
        <v>1</v>
      </c>
      <c r="T913" s="48" t="str">
        <f t="shared" si="49"/>
        <v/>
      </c>
      <c r="U913" s="48" t="str">
        <f>IF(AND(ISERROR(MATCH($V913,Activos!$U$6:$U$1015,0)),ISERROR(MATCH($V913,$U$5:$U912,0))),$V913,"")</f>
        <v/>
      </c>
      <c r="V913" s="48" t="str">
        <f t="shared" si="50"/>
        <v/>
      </c>
      <c r="W913" s="48" t="b">
        <f>IF(OR(COUNTBLANK($E913),COUNTBLANK($V913)),FALSE,IF(ISERROR(MATCH($V913,Activos!$U$6:$U$1015,0)),FALSE,IF(ISERROR(MATCH(INDEX(Activos!$C$6:$C$1015,MATCH($V913,Activos!$U$6:$U$1015,0)),$AH$22:$AH$25,0)),ISERROR(MATCH($E913,$AH$26:$AH$31,0)),ISERROR(MATCH($E913,$AH$22:$AH$25,0)))))</f>
        <v>0</v>
      </c>
      <c r="X913" s="48" t="b">
        <f>IF(OR(COUNTBLANK($E913),COUNTBLANK($V913)),FALSE,IF(ISERROR(MATCH($V913,V$5:$V912,0)),FALSE,IF(ISERROR(MATCH(INDEX($E$6:$E$1015,MATCH($V913,$V$6:$V$1015,0)),$AH$22:$AH$25,0)),ISERROR(MATCH($E913,$AH$26:$AH$31,0)),ISERROR(MATCH($E913,$AH$22:$AH$25,0)))))</f>
        <v>0</v>
      </c>
      <c r="Y913" s="48" t="b">
        <f t="shared" si="51"/>
        <v>0</v>
      </c>
    </row>
    <row r="914" spans="2:25" ht="15.95" customHeight="1" x14ac:dyDescent="0.2">
      <c r="B914" s="257"/>
      <c r="C914" s="53"/>
      <c r="D914" s="86"/>
      <c r="E914" s="42" t="str">
        <f>IF(COUNTBLANK($V914),"",IF($U914&lt;&gt;"","Ingresar Categoria!",IFERROR(INDEX(Activos!$C$6:$C$1015,MATCH($V914,Activos!$U$6:$U$1015,0)),IFERROR(INDEX($E$5:$E913,MATCH($V914,$U$5:$U913,0)),""))))</f>
        <v/>
      </c>
      <c r="F914" s="52"/>
      <c r="G914" s="51"/>
      <c r="H914" s="44"/>
      <c r="I914" s="53"/>
      <c r="J914" s="46"/>
      <c r="K914" s="46"/>
      <c r="L914" s="54"/>
      <c r="M914" s="54"/>
      <c r="N914" s="306" t="str">
        <f>IF(COUNTBLANK($V914),"",IFERROR(INDEX(Activos!$E$6:$E$1015,MATCH($V914,Activos!$U$6:$U$1015,0)),IFERROR(INDEX($N$5:$N913,MATCH($V914,$U$5:$U913,0)),"")))</f>
        <v/>
      </c>
      <c r="O914" s="256"/>
      <c r="P914" s="250"/>
      <c r="Q914" s="55">
        <v>0</v>
      </c>
      <c r="R914" s="48" t="b">
        <f>IF(COUNTBLANK($V914),FALSE,OR(IFERROR(MATCH(INDEX(Activos!$C$6:$C$1015,MATCH($V914,Activos!$U$6:$U$1015,0)),$AH$22:$AH$25,0),FALSE),IFERROR(MATCH(INDEX($E$5:$E913,MATCH($V914,$V$5:$V913,0)),$AH$22:$AH$25,0),FALSE)))</f>
        <v>0</v>
      </c>
      <c r="S914" s="48" t="b">
        <f>OR(IFERROR(MATCH($V914,Activos!$U$6:$U$1015,0),FALSE),IFERROR(MATCH($V914,$V$5:$V913,0),FALSE))</f>
        <v>1</v>
      </c>
      <c r="T914" s="48" t="str">
        <f t="shared" si="49"/>
        <v/>
      </c>
      <c r="U914" s="48" t="str">
        <f>IF(AND(ISERROR(MATCH($V914,Activos!$U$6:$U$1015,0)),ISERROR(MATCH($V914,$U$5:$U913,0))),$V914,"")</f>
        <v/>
      </c>
      <c r="V914" s="48" t="str">
        <f t="shared" si="50"/>
        <v/>
      </c>
      <c r="W914" s="48" t="b">
        <f>IF(OR(COUNTBLANK($E914),COUNTBLANK($V914)),FALSE,IF(ISERROR(MATCH($V914,Activos!$U$6:$U$1015,0)),FALSE,IF(ISERROR(MATCH(INDEX(Activos!$C$6:$C$1015,MATCH($V914,Activos!$U$6:$U$1015,0)),$AH$22:$AH$25,0)),ISERROR(MATCH($E914,$AH$26:$AH$31,0)),ISERROR(MATCH($E914,$AH$22:$AH$25,0)))))</f>
        <v>0</v>
      </c>
      <c r="X914" s="48" t="b">
        <f>IF(OR(COUNTBLANK($E914),COUNTBLANK($V914)),FALSE,IF(ISERROR(MATCH($V914,V$5:$V913,0)),FALSE,IF(ISERROR(MATCH(INDEX($E$6:$E$1015,MATCH($V914,$V$6:$V$1015,0)),$AH$22:$AH$25,0)),ISERROR(MATCH($E914,$AH$26:$AH$31,0)),ISERROR(MATCH($E914,$AH$22:$AH$25,0)))))</f>
        <v>0</v>
      </c>
      <c r="Y914" s="48" t="b">
        <f t="shared" si="51"/>
        <v>0</v>
      </c>
    </row>
    <row r="915" spans="2:25" ht="15.95" customHeight="1" x14ac:dyDescent="0.2">
      <c r="B915" s="257"/>
      <c r="C915" s="53"/>
      <c r="D915" s="86"/>
      <c r="E915" s="42" t="str">
        <f>IF(COUNTBLANK($V915),"",IF($U915&lt;&gt;"","Ingresar Categoria!",IFERROR(INDEX(Activos!$C$6:$C$1015,MATCH($V915,Activos!$U$6:$U$1015,0)),IFERROR(INDEX($E$5:$E914,MATCH($V915,$U$5:$U914,0)),""))))</f>
        <v/>
      </c>
      <c r="F915" s="52"/>
      <c r="G915" s="51"/>
      <c r="H915" s="44"/>
      <c r="I915" s="53"/>
      <c r="J915" s="46"/>
      <c r="K915" s="46"/>
      <c r="L915" s="54"/>
      <c r="M915" s="54"/>
      <c r="N915" s="306" t="str">
        <f>IF(COUNTBLANK($V915),"",IFERROR(INDEX(Activos!$E$6:$E$1015,MATCH($V915,Activos!$U$6:$U$1015,0)),IFERROR(INDEX($N$5:$N914,MATCH($V915,$U$5:$U914,0)),"")))</f>
        <v/>
      </c>
      <c r="O915" s="256"/>
      <c r="P915" s="250"/>
      <c r="Q915" s="55">
        <v>0</v>
      </c>
      <c r="R915" s="48" t="b">
        <f>IF(COUNTBLANK($V915),FALSE,OR(IFERROR(MATCH(INDEX(Activos!$C$6:$C$1015,MATCH($V915,Activos!$U$6:$U$1015,0)),$AH$22:$AH$25,0),FALSE),IFERROR(MATCH(INDEX($E$5:$E914,MATCH($V915,$V$5:$V914,0)),$AH$22:$AH$25,0),FALSE)))</f>
        <v>0</v>
      </c>
      <c r="S915" s="48" t="b">
        <f>OR(IFERROR(MATCH($V915,Activos!$U$6:$U$1015,0),FALSE),IFERROR(MATCH($V915,$V$5:$V914,0),FALSE))</f>
        <v>1</v>
      </c>
      <c r="T915" s="48" t="str">
        <f t="shared" si="49"/>
        <v/>
      </c>
      <c r="U915" s="48" t="str">
        <f>IF(AND(ISERROR(MATCH($V915,Activos!$U$6:$U$1015,0)),ISERROR(MATCH($V915,$U$5:$U914,0))),$V915,"")</f>
        <v/>
      </c>
      <c r="V915" s="48" t="str">
        <f t="shared" si="50"/>
        <v/>
      </c>
      <c r="W915" s="48" t="b">
        <f>IF(OR(COUNTBLANK($E915),COUNTBLANK($V915)),FALSE,IF(ISERROR(MATCH($V915,Activos!$U$6:$U$1015,0)),FALSE,IF(ISERROR(MATCH(INDEX(Activos!$C$6:$C$1015,MATCH($V915,Activos!$U$6:$U$1015,0)),$AH$22:$AH$25,0)),ISERROR(MATCH($E915,$AH$26:$AH$31,0)),ISERROR(MATCH($E915,$AH$22:$AH$25,0)))))</f>
        <v>0</v>
      </c>
      <c r="X915" s="48" t="b">
        <f>IF(OR(COUNTBLANK($E915),COUNTBLANK($V915)),FALSE,IF(ISERROR(MATCH($V915,V$5:$V914,0)),FALSE,IF(ISERROR(MATCH(INDEX($E$6:$E$1015,MATCH($V915,$V$6:$V$1015,0)),$AH$22:$AH$25,0)),ISERROR(MATCH($E915,$AH$26:$AH$31,0)),ISERROR(MATCH($E915,$AH$22:$AH$25,0)))))</f>
        <v>0</v>
      </c>
      <c r="Y915" s="48" t="b">
        <f t="shared" si="51"/>
        <v>0</v>
      </c>
    </row>
    <row r="916" spans="2:25" ht="15.95" customHeight="1" x14ac:dyDescent="0.2">
      <c r="B916" s="257"/>
      <c r="C916" s="53"/>
      <c r="D916" s="86"/>
      <c r="E916" s="42" t="str">
        <f>IF(COUNTBLANK($V916),"",IF($U916&lt;&gt;"","Ingresar Categoria!",IFERROR(INDEX(Activos!$C$6:$C$1015,MATCH($V916,Activos!$U$6:$U$1015,0)),IFERROR(INDEX($E$5:$E915,MATCH($V916,$U$5:$U915,0)),""))))</f>
        <v/>
      </c>
      <c r="F916" s="52"/>
      <c r="G916" s="51"/>
      <c r="H916" s="44"/>
      <c r="I916" s="53"/>
      <c r="J916" s="46"/>
      <c r="K916" s="46"/>
      <c r="L916" s="54"/>
      <c r="M916" s="54"/>
      <c r="N916" s="306" t="str">
        <f>IF(COUNTBLANK($V916),"",IFERROR(INDEX(Activos!$E$6:$E$1015,MATCH($V916,Activos!$U$6:$U$1015,0)),IFERROR(INDEX($N$5:$N915,MATCH($V916,$U$5:$U915,0)),"")))</f>
        <v/>
      </c>
      <c r="O916" s="256"/>
      <c r="P916" s="250"/>
      <c r="Q916" s="55">
        <v>0</v>
      </c>
      <c r="R916" s="48" t="b">
        <f>IF(COUNTBLANK($V916),FALSE,OR(IFERROR(MATCH(INDEX(Activos!$C$6:$C$1015,MATCH($V916,Activos!$U$6:$U$1015,0)),$AH$22:$AH$25,0),FALSE),IFERROR(MATCH(INDEX($E$5:$E915,MATCH($V916,$V$5:$V915,0)),$AH$22:$AH$25,0),FALSE)))</f>
        <v>0</v>
      </c>
      <c r="S916" s="48" t="b">
        <f>OR(IFERROR(MATCH($V916,Activos!$U$6:$U$1015,0),FALSE),IFERROR(MATCH($V916,$V$5:$V915,0),FALSE))</f>
        <v>1</v>
      </c>
      <c r="T916" s="48" t="str">
        <f t="shared" si="49"/>
        <v/>
      </c>
      <c r="U916" s="48" t="str">
        <f>IF(AND(ISERROR(MATCH($V916,Activos!$U$6:$U$1015,0)),ISERROR(MATCH($V916,$U$5:$U915,0))),$V916,"")</f>
        <v/>
      </c>
      <c r="V916" s="48" t="str">
        <f t="shared" si="50"/>
        <v/>
      </c>
      <c r="W916" s="48" t="b">
        <f>IF(OR(COUNTBLANK($E916),COUNTBLANK($V916)),FALSE,IF(ISERROR(MATCH($V916,Activos!$U$6:$U$1015,0)),FALSE,IF(ISERROR(MATCH(INDEX(Activos!$C$6:$C$1015,MATCH($V916,Activos!$U$6:$U$1015,0)),$AH$22:$AH$25,0)),ISERROR(MATCH($E916,$AH$26:$AH$31,0)),ISERROR(MATCH($E916,$AH$22:$AH$25,0)))))</f>
        <v>0</v>
      </c>
      <c r="X916" s="48" t="b">
        <f>IF(OR(COUNTBLANK($E916),COUNTBLANK($V916)),FALSE,IF(ISERROR(MATCH($V916,V$5:$V915,0)),FALSE,IF(ISERROR(MATCH(INDEX($E$6:$E$1015,MATCH($V916,$V$6:$V$1015,0)),$AH$22:$AH$25,0)),ISERROR(MATCH($E916,$AH$26:$AH$31,0)),ISERROR(MATCH($E916,$AH$22:$AH$25,0)))))</f>
        <v>0</v>
      </c>
      <c r="Y916" s="48" t="b">
        <f t="shared" si="51"/>
        <v>0</v>
      </c>
    </row>
    <row r="917" spans="2:25" ht="15.95" customHeight="1" x14ac:dyDescent="0.2">
      <c r="B917" s="257"/>
      <c r="C917" s="53"/>
      <c r="D917" s="86"/>
      <c r="E917" s="42" t="str">
        <f>IF(COUNTBLANK($V917),"",IF($U917&lt;&gt;"","Ingresar Categoria!",IFERROR(INDEX(Activos!$C$6:$C$1015,MATCH($V917,Activos!$U$6:$U$1015,0)),IFERROR(INDEX($E$5:$E916,MATCH($V917,$U$5:$U916,0)),""))))</f>
        <v/>
      </c>
      <c r="F917" s="52"/>
      <c r="G917" s="51"/>
      <c r="H917" s="44"/>
      <c r="I917" s="53"/>
      <c r="J917" s="46"/>
      <c r="K917" s="46"/>
      <c r="L917" s="54"/>
      <c r="M917" s="54"/>
      <c r="N917" s="306" t="str">
        <f>IF(COUNTBLANK($V917),"",IFERROR(INDEX(Activos!$E$6:$E$1015,MATCH($V917,Activos!$U$6:$U$1015,0)),IFERROR(INDEX($N$5:$N916,MATCH($V917,$U$5:$U916,0)),"")))</f>
        <v/>
      </c>
      <c r="O917" s="256"/>
      <c r="P917" s="250"/>
      <c r="Q917" s="55">
        <v>0</v>
      </c>
      <c r="R917" s="48" t="b">
        <f>IF(COUNTBLANK($V917),FALSE,OR(IFERROR(MATCH(INDEX(Activos!$C$6:$C$1015,MATCH($V917,Activos!$U$6:$U$1015,0)),$AH$22:$AH$25,0),FALSE),IFERROR(MATCH(INDEX($E$5:$E916,MATCH($V917,$V$5:$V916,0)),$AH$22:$AH$25,0),FALSE)))</f>
        <v>0</v>
      </c>
      <c r="S917" s="48" t="b">
        <f>OR(IFERROR(MATCH($V917,Activos!$U$6:$U$1015,0),FALSE),IFERROR(MATCH($V917,$V$5:$V916,0),FALSE))</f>
        <v>1</v>
      </c>
      <c r="T917" s="48" t="str">
        <f t="shared" si="49"/>
        <v/>
      </c>
      <c r="U917" s="48" t="str">
        <f>IF(AND(ISERROR(MATCH($V917,Activos!$U$6:$U$1015,0)),ISERROR(MATCH($V917,$U$5:$U916,0))),$V917,"")</f>
        <v/>
      </c>
      <c r="V917" s="48" t="str">
        <f t="shared" si="50"/>
        <v/>
      </c>
      <c r="W917" s="48" t="b">
        <f>IF(OR(COUNTBLANK($E917),COUNTBLANK($V917)),FALSE,IF(ISERROR(MATCH($V917,Activos!$U$6:$U$1015,0)),FALSE,IF(ISERROR(MATCH(INDEX(Activos!$C$6:$C$1015,MATCH($V917,Activos!$U$6:$U$1015,0)),$AH$22:$AH$25,0)),ISERROR(MATCH($E917,$AH$26:$AH$31,0)),ISERROR(MATCH($E917,$AH$22:$AH$25,0)))))</f>
        <v>0</v>
      </c>
      <c r="X917" s="48" t="b">
        <f>IF(OR(COUNTBLANK($E917),COUNTBLANK($V917)),FALSE,IF(ISERROR(MATCH($V917,V$5:$V916,0)),FALSE,IF(ISERROR(MATCH(INDEX($E$6:$E$1015,MATCH($V917,$V$6:$V$1015,0)),$AH$22:$AH$25,0)),ISERROR(MATCH($E917,$AH$26:$AH$31,0)),ISERROR(MATCH($E917,$AH$22:$AH$25,0)))))</f>
        <v>0</v>
      </c>
      <c r="Y917" s="48" t="b">
        <f t="shared" si="51"/>
        <v>0</v>
      </c>
    </row>
    <row r="918" spans="2:25" ht="15.95" customHeight="1" x14ac:dyDescent="0.2">
      <c r="B918" s="257"/>
      <c r="C918" s="53"/>
      <c r="D918" s="86"/>
      <c r="E918" s="42" t="str">
        <f>IF(COUNTBLANK($V918),"",IF($U918&lt;&gt;"","Ingresar Categoria!",IFERROR(INDEX(Activos!$C$6:$C$1015,MATCH($V918,Activos!$U$6:$U$1015,0)),IFERROR(INDEX($E$5:$E917,MATCH($V918,$U$5:$U917,0)),""))))</f>
        <v/>
      </c>
      <c r="F918" s="52"/>
      <c r="G918" s="51"/>
      <c r="H918" s="44"/>
      <c r="I918" s="53"/>
      <c r="J918" s="46"/>
      <c r="K918" s="46"/>
      <c r="L918" s="54"/>
      <c r="M918" s="54"/>
      <c r="N918" s="306" t="str">
        <f>IF(COUNTBLANK($V918),"",IFERROR(INDEX(Activos!$E$6:$E$1015,MATCH($V918,Activos!$U$6:$U$1015,0)),IFERROR(INDEX($N$5:$N917,MATCH($V918,$U$5:$U917,0)),"")))</f>
        <v/>
      </c>
      <c r="O918" s="256"/>
      <c r="P918" s="250"/>
      <c r="Q918" s="55">
        <v>0</v>
      </c>
      <c r="R918" s="48" t="b">
        <f>IF(COUNTBLANK($V918),FALSE,OR(IFERROR(MATCH(INDEX(Activos!$C$6:$C$1015,MATCH($V918,Activos!$U$6:$U$1015,0)),$AH$22:$AH$25,0),FALSE),IFERROR(MATCH(INDEX($E$5:$E917,MATCH($V918,$V$5:$V917,0)),$AH$22:$AH$25,0),FALSE)))</f>
        <v>0</v>
      </c>
      <c r="S918" s="48" t="b">
        <f>OR(IFERROR(MATCH($V918,Activos!$U$6:$U$1015,0),FALSE),IFERROR(MATCH($V918,$V$5:$V917,0),FALSE))</f>
        <v>1</v>
      </c>
      <c r="T918" s="48" t="str">
        <f t="shared" si="49"/>
        <v/>
      </c>
      <c r="U918" s="48" t="str">
        <f>IF(AND(ISERROR(MATCH($V918,Activos!$U$6:$U$1015,0)),ISERROR(MATCH($V918,$U$5:$U917,0))),$V918,"")</f>
        <v/>
      </c>
      <c r="V918" s="48" t="str">
        <f t="shared" si="50"/>
        <v/>
      </c>
      <c r="W918" s="48" t="b">
        <f>IF(OR(COUNTBLANK($E918),COUNTBLANK($V918)),FALSE,IF(ISERROR(MATCH($V918,Activos!$U$6:$U$1015,0)),FALSE,IF(ISERROR(MATCH(INDEX(Activos!$C$6:$C$1015,MATCH($V918,Activos!$U$6:$U$1015,0)),$AH$22:$AH$25,0)),ISERROR(MATCH($E918,$AH$26:$AH$31,0)),ISERROR(MATCH($E918,$AH$22:$AH$25,0)))))</f>
        <v>0</v>
      </c>
      <c r="X918" s="48" t="b">
        <f>IF(OR(COUNTBLANK($E918),COUNTBLANK($V918)),FALSE,IF(ISERROR(MATCH($V918,V$5:$V917,0)),FALSE,IF(ISERROR(MATCH(INDEX($E$6:$E$1015,MATCH($V918,$V$6:$V$1015,0)),$AH$22:$AH$25,0)),ISERROR(MATCH($E918,$AH$26:$AH$31,0)),ISERROR(MATCH($E918,$AH$22:$AH$25,0)))))</f>
        <v>0</v>
      </c>
      <c r="Y918" s="48" t="b">
        <f t="shared" si="51"/>
        <v>0</v>
      </c>
    </row>
    <row r="919" spans="2:25" ht="15.95" customHeight="1" x14ac:dyDescent="0.2">
      <c r="B919" s="257"/>
      <c r="C919" s="53"/>
      <c r="D919" s="86"/>
      <c r="E919" s="42" t="str">
        <f>IF(COUNTBLANK($V919),"",IF($U919&lt;&gt;"","Ingresar Categoria!",IFERROR(INDEX(Activos!$C$6:$C$1015,MATCH($V919,Activos!$U$6:$U$1015,0)),IFERROR(INDEX($E$5:$E918,MATCH($V919,$U$5:$U918,0)),""))))</f>
        <v/>
      </c>
      <c r="F919" s="52"/>
      <c r="G919" s="51"/>
      <c r="H919" s="44"/>
      <c r="I919" s="53"/>
      <c r="J919" s="46"/>
      <c r="K919" s="46"/>
      <c r="L919" s="54"/>
      <c r="M919" s="54"/>
      <c r="N919" s="306" t="str">
        <f>IF(COUNTBLANK($V919),"",IFERROR(INDEX(Activos!$E$6:$E$1015,MATCH($V919,Activos!$U$6:$U$1015,0)),IFERROR(INDEX($N$5:$N918,MATCH($V919,$U$5:$U918,0)),"")))</f>
        <v/>
      </c>
      <c r="O919" s="256"/>
      <c r="P919" s="250"/>
      <c r="Q919" s="55">
        <v>0</v>
      </c>
      <c r="R919" s="48" t="b">
        <f>IF(COUNTBLANK($V919),FALSE,OR(IFERROR(MATCH(INDEX(Activos!$C$6:$C$1015,MATCH($V919,Activos!$U$6:$U$1015,0)),$AH$22:$AH$25,0),FALSE),IFERROR(MATCH(INDEX($E$5:$E918,MATCH($V919,$V$5:$V918,0)),$AH$22:$AH$25,0),FALSE)))</f>
        <v>0</v>
      </c>
      <c r="S919" s="48" t="b">
        <f>OR(IFERROR(MATCH($V919,Activos!$U$6:$U$1015,0),FALSE),IFERROR(MATCH($V919,$V$5:$V918,0),FALSE))</f>
        <v>1</v>
      </c>
      <c r="T919" s="48" t="str">
        <f t="shared" si="49"/>
        <v/>
      </c>
      <c r="U919" s="48" t="str">
        <f>IF(AND(ISERROR(MATCH($V919,Activos!$U$6:$U$1015,0)),ISERROR(MATCH($V919,$U$5:$U918,0))),$V919,"")</f>
        <v/>
      </c>
      <c r="V919" s="48" t="str">
        <f t="shared" si="50"/>
        <v/>
      </c>
      <c r="W919" s="48" t="b">
        <f>IF(OR(COUNTBLANK($E919),COUNTBLANK($V919)),FALSE,IF(ISERROR(MATCH($V919,Activos!$U$6:$U$1015,0)),FALSE,IF(ISERROR(MATCH(INDEX(Activos!$C$6:$C$1015,MATCH($V919,Activos!$U$6:$U$1015,0)),$AH$22:$AH$25,0)),ISERROR(MATCH($E919,$AH$26:$AH$31,0)),ISERROR(MATCH($E919,$AH$22:$AH$25,0)))))</f>
        <v>0</v>
      </c>
      <c r="X919" s="48" t="b">
        <f>IF(OR(COUNTBLANK($E919),COUNTBLANK($V919)),FALSE,IF(ISERROR(MATCH($V919,V$5:$V918,0)),FALSE,IF(ISERROR(MATCH(INDEX($E$6:$E$1015,MATCH($V919,$V$6:$V$1015,0)),$AH$22:$AH$25,0)),ISERROR(MATCH($E919,$AH$26:$AH$31,0)),ISERROR(MATCH($E919,$AH$22:$AH$25,0)))))</f>
        <v>0</v>
      </c>
      <c r="Y919" s="48" t="b">
        <f t="shared" si="51"/>
        <v>0</v>
      </c>
    </row>
    <row r="920" spans="2:25" ht="15.95" customHeight="1" x14ac:dyDescent="0.2">
      <c r="B920" s="257"/>
      <c r="C920" s="53"/>
      <c r="D920" s="86"/>
      <c r="E920" s="42" t="str">
        <f>IF(COUNTBLANK($V920),"",IF($U920&lt;&gt;"","Ingresar Categoria!",IFERROR(INDEX(Activos!$C$6:$C$1015,MATCH($V920,Activos!$U$6:$U$1015,0)),IFERROR(INDEX($E$5:$E919,MATCH($V920,$U$5:$U919,0)),""))))</f>
        <v/>
      </c>
      <c r="F920" s="52"/>
      <c r="G920" s="51"/>
      <c r="H920" s="44"/>
      <c r="I920" s="53"/>
      <c r="J920" s="46"/>
      <c r="K920" s="46"/>
      <c r="L920" s="54"/>
      <c r="M920" s="54"/>
      <c r="N920" s="306" t="str">
        <f>IF(COUNTBLANK($V920),"",IFERROR(INDEX(Activos!$E$6:$E$1015,MATCH($V920,Activos!$U$6:$U$1015,0)),IFERROR(INDEX($N$5:$N919,MATCH($V920,$U$5:$U919,0)),"")))</f>
        <v/>
      </c>
      <c r="O920" s="256"/>
      <c r="P920" s="250"/>
      <c r="Q920" s="55">
        <v>0</v>
      </c>
      <c r="R920" s="48" t="b">
        <f>IF(COUNTBLANK($V920),FALSE,OR(IFERROR(MATCH(INDEX(Activos!$C$6:$C$1015,MATCH($V920,Activos!$U$6:$U$1015,0)),$AH$22:$AH$25,0),FALSE),IFERROR(MATCH(INDEX($E$5:$E919,MATCH($V920,$V$5:$V919,0)),$AH$22:$AH$25,0),FALSE)))</f>
        <v>0</v>
      </c>
      <c r="S920" s="48" t="b">
        <f>OR(IFERROR(MATCH($V920,Activos!$U$6:$U$1015,0),FALSE),IFERROR(MATCH($V920,$V$5:$V919,0),FALSE))</f>
        <v>1</v>
      </c>
      <c r="T920" s="48" t="str">
        <f t="shared" si="49"/>
        <v/>
      </c>
      <c r="U920" s="48" t="str">
        <f>IF(AND(ISERROR(MATCH($V920,Activos!$U$6:$U$1015,0)),ISERROR(MATCH($V920,$U$5:$U919,0))),$V920,"")</f>
        <v/>
      </c>
      <c r="V920" s="48" t="str">
        <f t="shared" si="50"/>
        <v/>
      </c>
      <c r="W920" s="48" t="b">
        <f>IF(OR(COUNTBLANK($E920),COUNTBLANK($V920)),FALSE,IF(ISERROR(MATCH($V920,Activos!$U$6:$U$1015,0)),FALSE,IF(ISERROR(MATCH(INDEX(Activos!$C$6:$C$1015,MATCH($V920,Activos!$U$6:$U$1015,0)),$AH$22:$AH$25,0)),ISERROR(MATCH($E920,$AH$26:$AH$31,0)),ISERROR(MATCH($E920,$AH$22:$AH$25,0)))))</f>
        <v>0</v>
      </c>
      <c r="X920" s="48" t="b">
        <f>IF(OR(COUNTBLANK($E920),COUNTBLANK($V920)),FALSE,IF(ISERROR(MATCH($V920,V$5:$V919,0)),FALSE,IF(ISERROR(MATCH(INDEX($E$6:$E$1015,MATCH($V920,$V$6:$V$1015,0)),$AH$22:$AH$25,0)),ISERROR(MATCH($E920,$AH$26:$AH$31,0)),ISERROR(MATCH($E920,$AH$22:$AH$25,0)))))</f>
        <v>0</v>
      </c>
      <c r="Y920" s="48" t="b">
        <f t="shared" si="51"/>
        <v>0</v>
      </c>
    </row>
    <row r="921" spans="2:25" ht="15.95" customHeight="1" x14ac:dyDescent="0.2">
      <c r="B921" s="257"/>
      <c r="C921" s="53"/>
      <c r="D921" s="86"/>
      <c r="E921" s="42" t="str">
        <f>IF(COUNTBLANK($V921),"",IF($U921&lt;&gt;"","Ingresar Categoria!",IFERROR(INDEX(Activos!$C$6:$C$1015,MATCH($V921,Activos!$U$6:$U$1015,0)),IFERROR(INDEX($E$5:$E920,MATCH($V921,$U$5:$U920,0)),""))))</f>
        <v/>
      </c>
      <c r="F921" s="52"/>
      <c r="G921" s="51"/>
      <c r="H921" s="44"/>
      <c r="I921" s="53"/>
      <c r="J921" s="46"/>
      <c r="K921" s="46"/>
      <c r="L921" s="54"/>
      <c r="M921" s="54"/>
      <c r="N921" s="306" t="str">
        <f>IF(COUNTBLANK($V921),"",IFERROR(INDEX(Activos!$E$6:$E$1015,MATCH($V921,Activos!$U$6:$U$1015,0)),IFERROR(INDEX($N$5:$N920,MATCH($V921,$U$5:$U920,0)),"")))</f>
        <v/>
      </c>
      <c r="O921" s="256"/>
      <c r="P921" s="250"/>
      <c r="Q921" s="55">
        <v>0</v>
      </c>
      <c r="R921" s="48" t="b">
        <f>IF(COUNTBLANK($V921),FALSE,OR(IFERROR(MATCH(INDEX(Activos!$C$6:$C$1015,MATCH($V921,Activos!$U$6:$U$1015,0)),$AH$22:$AH$25,0),FALSE),IFERROR(MATCH(INDEX($E$5:$E920,MATCH($V921,$V$5:$V920,0)),$AH$22:$AH$25,0),FALSE)))</f>
        <v>0</v>
      </c>
      <c r="S921" s="48" t="b">
        <f>OR(IFERROR(MATCH($V921,Activos!$U$6:$U$1015,0),FALSE),IFERROR(MATCH($V921,$V$5:$V920,0),FALSE))</f>
        <v>1</v>
      </c>
      <c r="T921" s="48" t="str">
        <f t="shared" si="49"/>
        <v/>
      </c>
      <c r="U921" s="48" t="str">
        <f>IF(AND(ISERROR(MATCH($V921,Activos!$U$6:$U$1015,0)),ISERROR(MATCH($V921,$U$5:$U920,0))),$V921,"")</f>
        <v/>
      </c>
      <c r="V921" s="48" t="str">
        <f t="shared" si="50"/>
        <v/>
      </c>
      <c r="W921" s="48" t="b">
        <f>IF(OR(COUNTBLANK($E921),COUNTBLANK($V921)),FALSE,IF(ISERROR(MATCH($V921,Activos!$U$6:$U$1015,0)),FALSE,IF(ISERROR(MATCH(INDEX(Activos!$C$6:$C$1015,MATCH($V921,Activos!$U$6:$U$1015,0)),$AH$22:$AH$25,0)),ISERROR(MATCH($E921,$AH$26:$AH$31,0)),ISERROR(MATCH($E921,$AH$22:$AH$25,0)))))</f>
        <v>0</v>
      </c>
      <c r="X921" s="48" t="b">
        <f>IF(OR(COUNTBLANK($E921),COUNTBLANK($V921)),FALSE,IF(ISERROR(MATCH($V921,V$5:$V920,0)),FALSE,IF(ISERROR(MATCH(INDEX($E$6:$E$1015,MATCH($V921,$V$6:$V$1015,0)),$AH$22:$AH$25,0)),ISERROR(MATCH($E921,$AH$26:$AH$31,0)),ISERROR(MATCH($E921,$AH$22:$AH$25,0)))))</f>
        <v>0</v>
      </c>
      <c r="Y921" s="48" t="b">
        <f t="shared" si="51"/>
        <v>0</v>
      </c>
    </row>
    <row r="922" spans="2:25" ht="15.95" customHeight="1" x14ac:dyDescent="0.2">
      <c r="B922" s="257"/>
      <c r="C922" s="53"/>
      <c r="D922" s="86"/>
      <c r="E922" s="42" t="str">
        <f>IF(COUNTBLANK($V922),"",IF($U922&lt;&gt;"","Ingresar Categoria!",IFERROR(INDEX(Activos!$C$6:$C$1015,MATCH($V922,Activos!$U$6:$U$1015,0)),IFERROR(INDEX($E$5:$E921,MATCH($V922,$U$5:$U921,0)),""))))</f>
        <v/>
      </c>
      <c r="F922" s="52"/>
      <c r="G922" s="51"/>
      <c r="H922" s="44"/>
      <c r="I922" s="53"/>
      <c r="J922" s="46"/>
      <c r="K922" s="46"/>
      <c r="L922" s="54"/>
      <c r="M922" s="54"/>
      <c r="N922" s="306" t="str">
        <f>IF(COUNTBLANK($V922),"",IFERROR(INDEX(Activos!$E$6:$E$1015,MATCH($V922,Activos!$U$6:$U$1015,0)),IFERROR(INDEX($N$5:$N921,MATCH($V922,$U$5:$U921,0)),"")))</f>
        <v/>
      </c>
      <c r="O922" s="256"/>
      <c r="P922" s="250"/>
      <c r="Q922" s="55">
        <v>0</v>
      </c>
      <c r="R922" s="48" t="b">
        <f>IF(COUNTBLANK($V922),FALSE,OR(IFERROR(MATCH(INDEX(Activos!$C$6:$C$1015,MATCH($V922,Activos!$U$6:$U$1015,0)),$AH$22:$AH$25,0),FALSE),IFERROR(MATCH(INDEX($E$5:$E921,MATCH($V922,$V$5:$V921,0)),$AH$22:$AH$25,0),FALSE)))</f>
        <v>0</v>
      </c>
      <c r="S922" s="48" t="b">
        <f>OR(IFERROR(MATCH($V922,Activos!$U$6:$U$1015,0),FALSE),IFERROR(MATCH($V922,$V$5:$V921,0),FALSE))</f>
        <v>1</v>
      </c>
      <c r="T922" s="48" t="str">
        <f t="shared" si="49"/>
        <v/>
      </c>
      <c r="U922" s="48" t="str">
        <f>IF(AND(ISERROR(MATCH($V922,Activos!$U$6:$U$1015,0)),ISERROR(MATCH($V922,$U$5:$U921,0))),$V922,"")</f>
        <v/>
      </c>
      <c r="V922" s="48" t="str">
        <f t="shared" si="50"/>
        <v/>
      </c>
      <c r="W922" s="48" t="b">
        <f>IF(OR(COUNTBLANK($E922),COUNTBLANK($V922)),FALSE,IF(ISERROR(MATCH($V922,Activos!$U$6:$U$1015,0)),FALSE,IF(ISERROR(MATCH(INDEX(Activos!$C$6:$C$1015,MATCH($V922,Activos!$U$6:$U$1015,0)),$AH$22:$AH$25,0)),ISERROR(MATCH($E922,$AH$26:$AH$31,0)),ISERROR(MATCH($E922,$AH$22:$AH$25,0)))))</f>
        <v>0</v>
      </c>
      <c r="X922" s="48" t="b">
        <f>IF(OR(COUNTBLANK($E922),COUNTBLANK($V922)),FALSE,IF(ISERROR(MATCH($V922,V$5:$V921,0)),FALSE,IF(ISERROR(MATCH(INDEX($E$6:$E$1015,MATCH($V922,$V$6:$V$1015,0)),$AH$22:$AH$25,0)),ISERROR(MATCH($E922,$AH$26:$AH$31,0)),ISERROR(MATCH($E922,$AH$22:$AH$25,0)))))</f>
        <v>0</v>
      </c>
      <c r="Y922" s="48" t="b">
        <f t="shared" si="51"/>
        <v>0</v>
      </c>
    </row>
    <row r="923" spans="2:25" ht="15.95" customHeight="1" x14ac:dyDescent="0.2">
      <c r="B923" s="257"/>
      <c r="C923" s="53"/>
      <c r="D923" s="86"/>
      <c r="E923" s="42" t="str">
        <f>IF(COUNTBLANK($V923),"",IF($U923&lt;&gt;"","Ingresar Categoria!",IFERROR(INDEX(Activos!$C$6:$C$1015,MATCH($V923,Activos!$U$6:$U$1015,0)),IFERROR(INDEX($E$5:$E922,MATCH($V923,$U$5:$U922,0)),""))))</f>
        <v/>
      </c>
      <c r="F923" s="52"/>
      <c r="G923" s="51"/>
      <c r="H923" s="44"/>
      <c r="I923" s="53"/>
      <c r="J923" s="46"/>
      <c r="K923" s="46"/>
      <c r="L923" s="54"/>
      <c r="M923" s="54"/>
      <c r="N923" s="306" t="str">
        <f>IF(COUNTBLANK($V923),"",IFERROR(INDEX(Activos!$E$6:$E$1015,MATCH($V923,Activos!$U$6:$U$1015,0)),IFERROR(INDEX($N$5:$N922,MATCH($V923,$U$5:$U922,0)),"")))</f>
        <v/>
      </c>
      <c r="O923" s="256"/>
      <c r="P923" s="250"/>
      <c r="Q923" s="55">
        <v>0</v>
      </c>
      <c r="R923" s="48" t="b">
        <f>IF(COUNTBLANK($V923),FALSE,OR(IFERROR(MATCH(INDEX(Activos!$C$6:$C$1015,MATCH($V923,Activos!$U$6:$U$1015,0)),$AH$22:$AH$25,0),FALSE),IFERROR(MATCH(INDEX($E$5:$E922,MATCH($V923,$V$5:$V922,0)),$AH$22:$AH$25,0),FALSE)))</f>
        <v>0</v>
      </c>
      <c r="S923" s="48" t="b">
        <f>OR(IFERROR(MATCH($V923,Activos!$U$6:$U$1015,0),FALSE),IFERROR(MATCH($V923,$V$5:$V922,0),FALSE))</f>
        <v>1</v>
      </c>
      <c r="T923" s="48" t="str">
        <f t="shared" si="49"/>
        <v/>
      </c>
      <c r="U923" s="48" t="str">
        <f>IF(AND(ISERROR(MATCH($V923,Activos!$U$6:$U$1015,0)),ISERROR(MATCH($V923,$U$5:$U922,0))),$V923,"")</f>
        <v/>
      </c>
      <c r="V923" s="48" t="str">
        <f t="shared" si="50"/>
        <v/>
      </c>
      <c r="W923" s="48" t="b">
        <f>IF(OR(COUNTBLANK($E923),COUNTBLANK($V923)),FALSE,IF(ISERROR(MATCH($V923,Activos!$U$6:$U$1015,0)),FALSE,IF(ISERROR(MATCH(INDEX(Activos!$C$6:$C$1015,MATCH($V923,Activos!$U$6:$U$1015,0)),$AH$22:$AH$25,0)),ISERROR(MATCH($E923,$AH$26:$AH$31,0)),ISERROR(MATCH($E923,$AH$22:$AH$25,0)))))</f>
        <v>0</v>
      </c>
      <c r="X923" s="48" t="b">
        <f>IF(OR(COUNTBLANK($E923),COUNTBLANK($V923)),FALSE,IF(ISERROR(MATCH($V923,V$5:$V922,0)),FALSE,IF(ISERROR(MATCH(INDEX($E$6:$E$1015,MATCH($V923,$V$6:$V$1015,0)),$AH$22:$AH$25,0)),ISERROR(MATCH($E923,$AH$26:$AH$31,0)),ISERROR(MATCH($E923,$AH$22:$AH$25,0)))))</f>
        <v>0</v>
      </c>
      <c r="Y923" s="48" t="b">
        <f t="shared" si="51"/>
        <v>0</v>
      </c>
    </row>
    <row r="924" spans="2:25" ht="15.95" customHeight="1" x14ac:dyDescent="0.2">
      <c r="B924" s="257"/>
      <c r="C924" s="53"/>
      <c r="D924" s="86"/>
      <c r="E924" s="42" t="str">
        <f>IF(COUNTBLANK($V924),"",IF($U924&lt;&gt;"","Ingresar Categoria!",IFERROR(INDEX(Activos!$C$6:$C$1015,MATCH($V924,Activos!$U$6:$U$1015,0)),IFERROR(INDEX($E$5:$E923,MATCH($V924,$U$5:$U923,0)),""))))</f>
        <v/>
      </c>
      <c r="F924" s="52"/>
      <c r="G924" s="51"/>
      <c r="H924" s="44"/>
      <c r="I924" s="53"/>
      <c r="J924" s="46"/>
      <c r="K924" s="46"/>
      <c r="L924" s="54"/>
      <c r="M924" s="54"/>
      <c r="N924" s="306" t="str">
        <f>IF(COUNTBLANK($V924),"",IFERROR(INDEX(Activos!$E$6:$E$1015,MATCH($V924,Activos!$U$6:$U$1015,0)),IFERROR(INDEX($N$5:$N923,MATCH($V924,$U$5:$U923,0)),"")))</f>
        <v/>
      </c>
      <c r="O924" s="256"/>
      <c r="P924" s="250"/>
      <c r="Q924" s="55">
        <v>0</v>
      </c>
      <c r="R924" s="48" t="b">
        <f>IF(COUNTBLANK($V924),FALSE,OR(IFERROR(MATCH(INDEX(Activos!$C$6:$C$1015,MATCH($V924,Activos!$U$6:$U$1015,0)),$AH$22:$AH$25,0),FALSE),IFERROR(MATCH(INDEX($E$5:$E923,MATCH($V924,$V$5:$V923,0)),$AH$22:$AH$25,0),FALSE)))</f>
        <v>0</v>
      </c>
      <c r="S924" s="48" t="b">
        <f>OR(IFERROR(MATCH($V924,Activos!$U$6:$U$1015,0),FALSE),IFERROR(MATCH($V924,$V$5:$V923,0),FALSE))</f>
        <v>1</v>
      </c>
      <c r="T924" s="48" t="str">
        <f t="shared" si="49"/>
        <v/>
      </c>
      <c r="U924" s="48" t="str">
        <f>IF(AND(ISERROR(MATCH($V924,Activos!$U$6:$U$1015,0)),ISERROR(MATCH($V924,$U$5:$U923,0))),$V924,"")</f>
        <v/>
      </c>
      <c r="V924" s="48" t="str">
        <f t="shared" si="50"/>
        <v/>
      </c>
      <c r="W924" s="48" t="b">
        <f>IF(OR(COUNTBLANK($E924),COUNTBLANK($V924)),FALSE,IF(ISERROR(MATCH($V924,Activos!$U$6:$U$1015,0)),FALSE,IF(ISERROR(MATCH(INDEX(Activos!$C$6:$C$1015,MATCH($V924,Activos!$U$6:$U$1015,0)),$AH$22:$AH$25,0)),ISERROR(MATCH($E924,$AH$26:$AH$31,0)),ISERROR(MATCH($E924,$AH$22:$AH$25,0)))))</f>
        <v>0</v>
      </c>
      <c r="X924" s="48" t="b">
        <f>IF(OR(COUNTBLANK($E924),COUNTBLANK($V924)),FALSE,IF(ISERROR(MATCH($V924,V$5:$V923,0)),FALSE,IF(ISERROR(MATCH(INDEX($E$6:$E$1015,MATCH($V924,$V$6:$V$1015,0)),$AH$22:$AH$25,0)),ISERROR(MATCH($E924,$AH$26:$AH$31,0)),ISERROR(MATCH($E924,$AH$22:$AH$25,0)))))</f>
        <v>0</v>
      </c>
      <c r="Y924" s="48" t="b">
        <f t="shared" si="51"/>
        <v>0</v>
      </c>
    </row>
    <row r="925" spans="2:25" ht="15.95" customHeight="1" x14ac:dyDescent="0.2">
      <c r="B925" s="257"/>
      <c r="C925" s="53"/>
      <c r="D925" s="86"/>
      <c r="E925" s="42" t="str">
        <f>IF(COUNTBLANK($V925),"",IF($U925&lt;&gt;"","Ingresar Categoria!",IFERROR(INDEX(Activos!$C$6:$C$1015,MATCH($V925,Activos!$U$6:$U$1015,0)),IFERROR(INDEX($E$5:$E924,MATCH($V925,$U$5:$U924,0)),""))))</f>
        <v/>
      </c>
      <c r="F925" s="52"/>
      <c r="G925" s="51"/>
      <c r="H925" s="44"/>
      <c r="I925" s="53"/>
      <c r="J925" s="46"/>
      <c r="K925" s="46"/>
      <c r="L925" s="54"/>
      <c r="M925" s="54"/>
      <c r="N925" s="306" t="str">
        <f>IF(COUNTBLANK($V925),"",IFERROR(INDEX(Activos!$E$6:$E$1015,MATCH($V925,Activos!$U$6:$U$1015,0)),IFERROR(INDEX($N$5:$N924,MATCH($V925,$U$5:$U924,0)),"")))</f>
        <v/>
      </c>
      <c r="O925" s="256"/>
      <c r="P925" s="250"/>
      <c r="Q925" s="55">
        <v>0</v>
      </c>
      <c r="R925" s="48" t="b">
        <f>IF(COUNTBLANK($V925),FALSE,OR(IFERROR(MATCH(INDEX(Activos!$C$6:$C$1015,MATCH($V925,Activos!$U$6:$U$1015,0)),$AH$22:$AH$25,0),FALSE),IFERROR(MATCH(INDEX($E$5:$E924,MATCH($V925,$V$5:$V924,0)),$AH$22:$AH$25,0),FALSE)))</f>
        <v>0</v>
      </c>
      <c r="S925" s="48" t="b">
        <f>OR(IFERROR(MATCH($V925,Activos!$U$6:$U$1015,0),FALSE),IFERROR(MATCH($V925,$V$5:$V924,0),FALSE))</f>
        <v>1</v>
      </c>
      <c r="T925" s="48" t="str">
        <f t="shared" si="49"/>
        <v/>
      </c>
      <c r="U925" s="48" t="str">
        <f>IF(AND(ISERROR(MATCH($V925,Activos!$U$6:$U$1015,0)),ISERROR(MATCH($V925,$U$5:$U924,0))),$V925,"")</f>
        <v/>
      </c>
      <c r="V925" s="48" t="str">
        <f t="shared" si="50"/>
        <v/>
      </c>
      <c r="W925" s="48" t="b">
        <f>IF(OR(COUNTBLANK($E925),COUNTBLANK($V925)),FALSE,IF(ISERROR(MATCH($V925,Activos!$U$6:$U$1015,0)),FALSE,IF(ISERROR(MATCH(INDEX(Activos!$C$6:$C$1015,MATCH($V925,Activos!$U$6:$U$1015,0)),$AH$22:$AH$25,0)),ISERROR(MATCH($E925,$AH$26:$AH$31,0)),ISERROR(MATCH($E925,$AH$22:$AH$25,0)))))</f>
        <v>0</v>
      </c>
      <c r="X925" s="48" t="b">
        <f>IF(OR(COUNTBLANK($E925),COUNTBLANK($V925)),FALSE,IF(ISERROR(MATCH($V925,V$5:$V924,0)),FALSE,IF(ISERROR(MATCH(INDEX($E$6:$E$1015,MATCH($V925,$V$6:$V$1015,0)),$AH$22:$AH$25,0)),ISERROR(MATCH($E925,$AH$26:$AH$31,0)),ISERROR(MATCH($E925,$AH$22:$AH$25,0)))))</f>
        <v>0</v>
      </c>
      <c r="Y925" s="48" t="b">
        <f t="shared" si="51"/>
        <v>0</v>
      </c>
    </row>
    <row r="926" spans="2:25" ht="15.95" customHeight="1" x14ac:dyDescent="0.2">
      <c r="B926" s="257"/>
      <c r="C926" s="53"/>
      <c r="D926" s="86"/>
      <c r="E926" s="42" t="str">
        <f>IF(COUNTBLANK($V926),"",IF($U926&lt;&gt;"","Ingresar Categoria!",IFERROR(INDEX(Activos!$C$6:$C$1015,MATCH($V926,Activos!$U$6:$U$1015,0)),IFERROR(INDEX($E$5:$E925,MATCH($V926,$U$5:$U925,0)),""))))</f>
        <v/>
      </c>
      <c r="F926" s="52"/>
      <c r="G926" s="51"/>
      <c r="H926" s="44"/>
      <c r="I926" s="53"/>
      <c r="J926" s="46"/>
      <c r="K926" s="46"/>
      <c r="L926" s="54"/>
      <c r="M926" s="54"/>
      <c r="N926" s="306" t="str">
        <f>IF(COUNTBLANK($V926),"",IFERROR(INDEX(Activos!$E$6:$E$1015,MATCH($V926,Activos!$U$6:$U$1015,0)),IFERROR(INDEX($N$5:$N925,MATCH($V926,$U$5:$U925,0)),"")))</f>
        <v/>
      </c>
      <c r="O926" s="256"/>
      <c r="P926" s="250"/>
      <c r="Q926" s="55">
        <v>0</v>
      </c>
      <c r="R926" s="48" t="b">
        <f>IF(COUNTBLANK($V926),FALSE,OR(IFERROR(MATCH(INDEX(Activos!$C$6:$C$1015,MATCH($V926,Activos!$U$6:$U$1015,0)),$AH$22:$AH$25,0),FALSE),IFERROR(MATCH(INDEX($E$5:$E925,MATCH($V926,$V$5:$V925,0)),$AH$22:$AH$25,0),FALSE)))</f>
        <v>0</v>
      </c>
      <c r="S926" s="48" t="b">
        <f>OR(IFERROR(MATCH($V926,Activos!$U$6:$U$1015,0),FALSE),IFERROR(MATCH($V926,$V$5:$V925,0),FALSE))</f>
        <v>1</v>
      </c>
      <c r="T926" s="48" t="str">
        <f t="shared" si="49"/>
        <v/>
      </c>
      <c r="U926" s="48" t="str">
        <f>IF(AND(ISERROR(MATCH($V926,Activos!$U$6:$U$1015,0)),ISERROR(MATCH($V926,$U$5:$U925,0))),$V926,"")</f>
        <v/>
      </c>
      <c r="V926" s="48" t="str">
        <f t="shared" si="50"/>
        <v/>
      </c>
      <c r="W926" s="48" t="b">
        <f>IF(OR(COUNTBLANK($E926),COUNTBLANK($V926)),FALSE,IF(ISERROR(MATCH($V926,Activos!$U$6:$U$1015,0)),FALSE,IF(ISERROR(MATCH(INDEX(Activos!$C$6:$C$1015,MATCH($V926,Activos!$U$6:$U$1015,0)),$AH$22:$AH$25,0)),ISERROR(MATCH($E926,$AH$26:$AH$31,0)),ISERROR(MATCH($E926,$AH$22:$AH$25,0)))))</f>
        <v>0</v>
      </c>
      <c r="X926" s="48" t="b">
        <f>IF(OR(COUNTBLANK($E926),COUNTBLANK($V926)),FALSE,IF(ISERROR(MATCH($V926,V$5:$V925,0)),FALSE,IF(ISERROR(MATCH(INDEX($E$6:$E$1015,MATCH($V926,$V$6:$V$1015,0)),$AH$22:$AH$25,0)),ISERROR(MATCH($E926,$AH$26:$AH$31,0)),ISERROR(MATCH($E926,$AH$22:$AH$25,0)))))</f>
        <v>0</v>
      </c>
      <c r="Y926" s="48" t="b">
        <f t="shared" si="51"/>
        <v>0</v>
      </c>
    </row>
    <row r="927" spans="2:25" ht="15.95" customHeight="1" x14ac:dyDescent="0.2">
      <c r="B927" s="257"/>
      <c r="C927" s="53"/>
      <c r="D927" s="86"/>
      <c r="E927" s="42" t="str">
        <f>IF(COUNTBLANK($V927),"",IF($U927&lt;&gt;"","Ingresar Categoria!",IFERROR(INDEX(Activos!$C$6:$C$1015,MATCH($V927,Activos!$U$6:$U$1015,0)),IFERROR(INDEX($E$5:$E926,MATCH($V927,$U$5:$U926,0)),""))))</f>
        <v/>
      </c>
      <c r="F927" s="52"/>
      <c r="G927" s="51"/>
      <c r="H927" s="44"/>
      <c r="I927" s="53"/>
      <c r="J927" s="46"/>
      <c r="K927" s="46"/>
      <c r="L927" s="54"/>
      <c r="M927" s="54"/>
      <c r="N927" s="306" t="str">
        <f>IF(COUNTBLANK($V927),"",IFERROR(INDEX(Activos!$E$6:$E$1015,MATCH($V927,Activos!$U$6:$U$1015,0)),IFERROR(INDEX($N$5:$N926,MATCH($V927,$U$5:$U926,0)),"")))</f>
        <v/>
      </c>
      <c r="O927" s="256"/>
      <c r="P927" s="250"/>
      <c r="Q927" s="55">
        <v>0</v>
      </c>
      <c r="R927" s="48" t="b">
        <f>IF(COUNTBLANK($V927),FALSE,OR(IFERROR(MATCH(INDEX(Activos!$C$6:$C$1015,MATCH($V927,Activos!$U$6:$U$1015,0)),$AH$22:$AH$25,0),FALSE),IFERROR(MATCH(INDEX($E$5:$E926,MATCH($V927,$V$5:$V926,0)),$AH$22:$AH$25,0),FALSE)))</f>
        <v>0</v>
      </c>
      <c r="S927" s="48" t="b">
        <f>OR(IFERROR(MATCH($V927,Activos!$U$6:$U$1015,0),FALSE),IFERROR(MATCH($V927,$V$5:$V926,0),FALSE))</f>
        <v>1</v>
      </c>
      <c r="T927" s="48" t="str">
        <f t="shared" si="49"/>
        <v/>
      </c>
      <c r="U927" s="48" t="str">
        <f>IF(AND(ISERROR(MATCH($V927,Activos!$U$6:$U$1015,0)),ISERROR(MATCH($V927,$U$5:$U926,0))),$V927,"")</f>
        <v/>
      </c>
      <c r="V927" s="48" t="str">
        <f t="shared" si="50"/>
        <v/>
      </c>
      <c r="W927" s="48" t="b">
        <f>IF(OR(COUNTBLANK($E927),COUNTBLANK($V927)),FALSE,IF(ISERROR(MATCH($V927,Activos!$U$6:$U$1015,0)),FALSE,IF(ISERROR(MATCH(INDEX(Activos!$C$6:$C$1015,MATCH($V927,Activos!$U$6:$U$1015,0)),$AH$22:$AH$25,0)),ISERROR(MATCH($E927,$AH$26:$AH$31,0)),ISERROR(MATCH($E927,$AH$22:$AH$25,0)))))</f>
        <v>0</v>
      </c>
      <c r="X927" s="48" t="b">
        <f>IF(OR(COUNTBLANK($E927),COUNTBLANK($V927)),FALSE,IF(ISERROR(MATCH($V927,V$5:$V926,0)),FALSE,IF(ISERROR(MATCH(INDEX($E$6:$E$1015,MATCH($V927,$V$6:$V$1015,0)),$AH$22:$AH$25,0)),ISERROR(MATCH($E927,$AH$26:$AH$31,0)),ISERROR(MATCH($E927,$AH$22:$AH$25,0)))))</f>
        <v>0</v>
      </c>
      <c r="Y927" s="48" t="b">
        <f t="shared" si="51"/>
        <v>0</v>
      </c>
    </row>
    <row r="928" spans="2:25" ht="15.95" customHeight="1" x14ac:dyDescent="0.2">
      <c r="B928" s="257"/>
      <c r="C928" s="53"/>
      <c r="D928" s="86"/>
      <c r="E928" s="42" t="str">
        <f>IF(COUNTBLANK($V928),"",IF($U928&lt;&gt;"","Ingresar Categoria!",IFERROR(INDEX(Activos!$C$6:$C$1015,MATCH($V928,Activos!$U$6:$U$1015,0)),IFERROR(INDEX($E$5:$E927,MATCH($V928,$U$5:$U927,0)),""))))</f>
        <v/>
      </c>
      <c r="F928" s="52"/>
      <c r="G928" s="51"/>
      <c r="H928" s="44"/>
      <c r="I928" s="53"/>
      <c r="J928" s="46"/>
      <c r="K928" s="46"/>
      <c r="L928" s="54"/>
      <c r="M928" s="54"/>
      <c r="N928" s="306" t="str">
        <f>IF(COUNTBLANK($V928),"",IFERROR(INDEX(Activos!$E$6:$E$1015,MATCH($V928,Activos!$U$6:$U$1015,0)),IFERROR(INDEX($N$5:$N927,MATCH($V928,$U$5:$U927,0)),"")))</f>
        <v/>
      </c>
      <c r="O928" s="256"/>
      <c r="P928" s="250"/>
      <c r="Q928" s="55">
        <v>0</v>
      </c>
      <c r="R928" s="48" t="b">
        <f>IF(COUNTBLANK($V928),FALSE,OR(IFERROR(MATCH(INDEX(Activos!$C$6:$C$1015,MATCH($V928,Activos!$U$6:$U$1015,0)),$AH$22:$AH$25,0),FALSE),IFERROR(MATCH(INDEX($E$5:$E927,MATCH($V928,$V$5:$V927,0)),$AH$22:$AH$25,0),FALSE)))</f>
        <v>0</v>
      </c>
      <c r="S928" s="48" t="b">
        <f>OR(IFERROR(MATCH($V928,Activos!$U$6:$U$1015,0),FALSE),IFERROR(MATCH($V928,$V$5:$V927,0),FALSE))</f>
        <v>1</v>
      </c>
      <c r="T928" s="48" t="str">
        <f t="shared" si="49"/>
        <v/>
      </c>
      <c r="U928" s="48" t="str">
        <f>IF(AND(ISERROR(MATCH($V928,Activos!$U$6:$U$1015,0)),ISERROR(MATCH($V928,$U$5:$U927,0))),$V928,"")</f>
        <v/>
      </c>
      <c r="V928" s="48" t="str">
        <f t="shared" si="50"/>
        <v/>
      </c>
      <c r="W928" s="48" t="b">
        <f>IF(OR(COUNTBLANK($E928),COUNTBLANK($V928)),FALSE,IF(ISERROR(MATCH($V928,Activos!$U$6:$U$1015,0)),FALSE,IF(ISERROR(MATCH(INDEX(Activos!$C$6:$C$1015,MATCH($V928,Activos!$U$6:$U$1015,0)),$AH$22:$AH$25,0)),ISERROR(MATCH($E928,$AH$26:$AH$31,0)),ISERROR(MATCH($E928,$AH$22:$AH$25,0)))))</f>
        <v>0</v>
      </c>
      <c r="X928" s="48" t="b">
        <f>IF(OR(COUNTBLANK($E928),COUNTBLANK($V928)),FALSE,IF(ISERROR(MATCH($V928,V$5:$V927,0)),FALSE,IF(ISERROR(MATCH(INDEX($E$6:$E$1015,MATCH($V928,$V$6:$V$1015,0)),$AH$22:$AH$25,0)),ISERROR(MATCH($E928,$AH$26:$AH$31,0)),ISERROR(MATCH($E928,$AH$22:$AH$25,0)))))</f>
        <v>0</v>
      </c>
      <c r="Y928" s="48" t="b">
        <f t="shared" si="51"/>
        <v>0</v>
      </c>
    </row>
    <row r="929" spans="2:25" ht="15.95" customHeight="1" x14ac:dyDescent="0.2">
      <c r="B929" s="257"/>
      <c r="C929" s="53"/>
      <c r="D929" s="86"/>
      <c r="E929" s="42" t="str">
        <f>IF(COUNTBLANK($V929),"",IF($U929&lt;&gt;"","Ingresar Categoria!",IFERROR(INDEX(Activos!$C$6:$C$1015,MATCH($V929,Activos!$U$6:$U$1015,0)),IFERROR(INDEX($E$5:$E928,MATCH($V929,$U$5:$U928,0)),""))))</f>
        <v/>
      </c>
      <c r="F929" s="52"/>
      <c r="G929" s="51"/>
      <c r="H929" s="44"/>
      <c r="I929" s="53"/>
      <c r="J929" s="46"/>
      <c r="K929" s="46"/>
      <c r="L929" s="54"/>
      <c r="M929" s="54"/>
      <c r="N929" s="306" t="str">
        <f>IF(COUNTBLANK($V929),"",IFERROR(INDEX(Activos!$E$6:$E$1015,MATCH($V929,Activos!$U$6:$U$1015,0)),IFERROR(INDEX($N$5:$N928,MATCH($V929,$U$5:$U928,0)),"")))</f>
        <v/>
      </c>
      <c r="O929" s="256"/>
      <c r="P929" s="250"/>
      <c r="Q929" s="55">
        <v>0</v>
      </c>
      <c r="R929" s="48" t="b">
        <f>IF(COUNTBLANK($V929),FALSE,OR(IFERROR(MATCH(INDEX(Activos!$C$6:$C$1015,MATCH($V929,Activos!$U$6:$U$1015,0)),$AH$22:$AH$25,0),FALSE),IFERROR(MATCH(INDEX($E$5:$E928,MATCH($V929,$V$5:$V928,0)),$AH$22:$AH$25,0),FALSE)))</f>
        <v>0</v>
      </c>
      <c r="S929" s="48" t="b">
        <f>OR(IFERROR(MATCH($V929,Activos!$U$6:$U$1015,0),FALSE),IFERROR(MATCH($V929,$V$5:$V928,0),FALSE))</f>
        <v>1</v>
      </c>
      <c r="T929" s="48" t="str">
        <f t="shared" si="49"/>
        <v/>
      </c>
      <c r="U929" s="48" t="str">
        <f>IF(AND(ISERROR(MATCH($V929,Activos!$U$6:$U$1015,0)),ISERROR(MATCH($V929,$U$5:$U928,0))),$V929,"")</f>
        <v/>
      </c>
      <c r="V929" s="48" t="str">
        <f t="shared" si="50"/>
        <v/>
      </c>
      <c r="W929" s="48" t="b">
        <f>IF(OR(COUNTBLANK($E929),COUNTBLANK($V929)),FALSE,IF(ISERROR(MATCH($V929,Activos!$U$6:$U$1015,0)),FALSE,IF(ISERROR(MATCH(INDEX(Activos!$C$6:$C$1015,MATCH($V929,Activos!$U$6:$U$1015,0)),$AH$22:$AH$25,0)),ISERROR(MATCH($E929,$AH$26:$AH$31,0)),ISERROR(MATCH($E929,$AH$22:$AH$25,0)))))</f>
        <v>0</v>
      </c>
      <c r="X929" s="48" t="b">
        <f>IF(OR(COUNTBLANK($E929),COUNTBLANK($V929)),FALSE,IF(ISERROR(MATCH($V929,V$5:$V928,0)),FALSE,IF(ISERROR(MATCH(INDEX($E$6:$E$1015,MATCH($V929,$V$6:$V$1015,0)),$AH$22:$AH$25,0)),ISERROR(MATCH($E929,$AH$26:$AH$31,0)),ISERROR(MATCH($E929,$AH$22:$AH$25,0)))))</f>
        <v>0</v>
      </c>
      <c r="Y929" s="48" t="b">
        <f t="shared" si="51"/>
        <v>0</v>
      </c>
    </row>
    <row r="930" spans="2:25" ht="15.95" customHeight="1" x14ac:dyDescent="0.2">
      <c r="B930" s="257"/>
      <c r="C930" s="53"/>
      <c r="D930" s="86"/>
      <c r="E930" s="42" t="str">
        <f>IF(COUNTBLANK($V930),"",IF($U930&lt;&gt;"","Ingresar Categoria!",IFERROR(INDEX(Activos!$C$6:$C$1015,MATCH($V930,Activos!$U$6:$U$1015,0)),IFERROR(INDEX($E$5:$E929,MATCH($V930,$U$5:$U929,0)),""))))</f>
        <v/>
      </c>
      <c r="F930" s="52"/>
      <c r="G930" s="51"/>
      <c r="H930" s="44"/>
      <c r="I930" s="53"/>
      <c r="J930" s="46"/>
      <c r="K930" s="46"/>
      <c r="L930" s="54"/>
      <c r="M930" s="54"/>
      <c r="N930" s="306" t="str">
        <f>IF(COUNTBLANK($V930),"",IFERROR(INDEX(Activos!$E$6:$E$1015,MATCH($V930,Activos!$U$6:$U$1015,0)),IFERROR(INDEX($N$5:$N929,MATCH($V930,$U$5:$U929,0)),"")))</f>
        <v/>
      </c>
      <c r="O930" s="256"/>
      <c r="P930" s="250"/>
      <c r="Q930" s="55">
        <v>0</v>
      </c>
      <c r="R930" s="48" t="b">
        <f>IF(COUNTBLANK($V930),FALSE,OR(IFERROR(MATCH(INDEX(Activos!$C$6:$C$1015,MATCH($V930,Activos!$U$6:$U$1015,0)),$AH$22:$AH$25,0),FALSE),IFERROR(MATCH(INDEX($E$5:$E929,MATCH($V930,$V$5:$V929,0)),$AH$22:$AH$25,0),FALSE)))</f>
        <v>0</v>
      </c>
      <c r="S930" s="48" t="b">
        <f>OR(IFERROR(MATCH($V930,Activos!$U$6:$U$1015,0),FALSE),IFERROR(MATCH($V930,$V$5:$V929,0),FALSE))</f>
        <v>1</v>
      </c>
      <c r="T930" s="48" t="str">
        <f t="shared" si="49"/>
        <v/>
      </c>
      <c r="U930" s="48" t="str">
        <f>IF(AND(ISERROR(MATCH($V930,Activos!$U$6:$U$1015,0)),ISERROR(MATCH($V930,$U$5:$U929,0))),$V930,"")</f>
        <v/>
      </c>
      <c r="V930" s="48" t="str">
        <f t="shared" si="50"/>
        <v/>
      </c>
      <c r="W930" s="48" t="b">
        <f>IF(OR(COUNTBLANK($E930),COUNTBLANK($V930)),FALSE,IF(ISERROR(MATCH($V930,Activos!$U$6:$U$1015,0)),FALSE,IF(ISERROR(MATCH(INDEX(Activos!$C$6:$C$1015,MATCH($V930,Activos!$U$6:$U$1015,0)),$AH$22:$AH$25,0)),ISERROR(MATCH($E930,$AH$26:$AH$31,0)),ISERROR(MATCH($E930,$AH$22:$AH$25,0)))))</f>
        <v>0</v>
      </c>
      <c r="X930" s="48" t="b">
        <f>IF(OR(COUNTBLANK($E930),COUNTBLANK($V930)),FALSE,IF(ISERROR(MATCH($V930,V$5:$V929,0)),FALSE,IF(ISERROR(MATCH(INDEX($E$6:$E$1015,MATCH($V930,$V$6:$V$1015,0)),$AH$22:$AH$25,0)),ISERROR(MATCH($E930,$AH$26:$AH$31,0)),ISERROR(MATCH($E930,$AH$22:$AH$25,0)))))</f>
        <v>0</v>
      </c>
      <c r="Y930" s="48" t="b">
        <f t="shared" si="51"/>
        <v>0</v>
      </c>
    </row>
    <row r="931" spans="2:25" ht="15.95" customHeight="1" x14ac:dyDescent="0.2">
      <c r="B931" s="257"/>
      <c r="C931" s="53"/>
      <c r="D931" s="86"/>
      <c r="E931" s="42" t="str">
        <f>IF(COUNTBLANK($V931),"",IF($U931&lt;&gt;"","Ingresar Categoria!",IFERROR(INDEX(Activos!$C$6:$C$1015,MATCH($V931,Activos!$U$6:$U$1015,0)),IFERROR(INDEX($E$5:$E930,MATCH($V931,$U$5:$U930,0)),""))))</f>
        <v/>
      </c>
      <c r="F931" s="52"/>
      <c r="G931" s="51"/>
      <c r="H931" s="44"/>
      <c r="I931" s="53"/>
      <c r="J931" s="46"/>
      <c r="K931" s="46"/>
      <c r="L931" s="54"/>
      <c r="M931" s="54"/>
      <c r="N931" s="306" t="str">
        <f>IF(COUNTBLANK($V931),"",IFERROR(INDEX(Activos!$E$6:$E$1015,MATCH($V931,Activos!$U$6:$U$1015,0)),IFERROR(INDEX($N$5:$N930,MATCH($V931,$U$5:$U930,0)),"")))</f>
        <v/>
      </c>
      <c r="O931" s="256"/>
      <c r="P931" s="250"/>
      <c r="Q931" s="55">
        <v>0</v>
      </c>
      <c r="R931" s="48" t="b">
        <f>IF(COUNTBLANK($V931),FALSE,OR(IFERROR(MATCH(INDEX(Activos!$C$6:$C$1015,MATCH($V931,Activos!$U$6:$U$1015,0)),$AH$22:$AH$25,0),FALSE),IFERROR(MATCH(INDEX($E$5:$E930,MATCH($V931,$V$5:$V930,0)),$AH$22:$AH$25,0),FALSE)))</f>
        <v>0</v>
      </c>
      <c r="S931" s="48" t="b">
        <f>OR(IFERROR(MATCH($V931,Activos!$U$6:$U$1015,0),FALSE),IFERROR(MATCH($V931,$V$5:$V930,0),FALSE))</f>
        <v>1</v>
      </c>
      <c r="T931" s="48" t="str">
        <f t="shared" si="49"/>
        <v/>
      </c>
      <c r="U931" s="48" t="str">
        <f>IF(AND(ISERROR(MATCH($V931,Activos!$U$6:$U$1015,0)),ISERROR(MATCH($V931,$U$5:$U930,0))),$V931,"")</f>
        <v/>
      </c>
      <c r="V931" s="48" t="str">
        <f t="shared" si="50"/>
        <v/>
      </c>
      <c r="W931" s="48" t="b">
        <f>IF(OR(COUNTBLANK($E931),COUNTBLANK($V931)),FALSE,IF(ISERROR(MATCH($V931,Activos!$U$6:$U$1015,0)),FALSE,IF(ISERROR(MATCH(INDEX(Activos!$C$6:$C$1015,MATCH($V931,Activos!$U$6:$U$1015,0)),$AH$22:$AH$25,0)),ISERROR(MATCH($E931,$AH$26:$AH$31,0)),ISERROR(MATCH($E931,$AH$22:$AH$25,0)))))</f>
        <v>0</v>
      </c>
      <c r="X931" s="48" t="b">
        <f>IF(OR(COUNTBLANK($E931),COUNTBLANK($V931)),FALSE,IF(ISERROR(MATCH($V931,V$5:$V930,0)),FALSE,IF(ISERROR(MATCH(INDEX($E$6:$E$1015,MATCH($V931,$V$6:$V$1015,0)),$AH$22:$AH$25,0)),ISERROR(MATCH($E931,$AH$26:$AH$31,0)),ISERROR(MATCH($E931,$AH$22:$AH$25,0)))))</f>
        <v>0</v>
      </c>
      <c r="Y931" s="48" t="b">
        <f t="shared" si="51"/>
        <v>0</v>
      </c>
    </row>
    <row r="932" spans="2:25" ht="15.95" customHeight="1" x14ac:dyDescent="0.2">
      <c r="B932" s="257"/>
      <c r="C932" s="53"/>
      <c r="D932" s="86"/>
      <c r="E932" s="42" t="str">
        <f>IF(COUNTBLANK($V932),"",IF($U932&lt;&gt;"","Ingresar Categoria!",IFERROR(INDEX(Activos!$C$6:$C$1015,MATCH($V932,Activos!$U$6:$U$1015,0)),IFERROR(INDEX($E$5:$E931,MATCH($V932,$U$5:$U931,0)),""))))</f>
        <v/>
      </c>
      <c r="F932" s="52"/>
      <c r="G932" s="51"/>
      <c r="H932" s="44"/>
      <c r="I932" s="53"/>
      <c r="J932" s="46"/>
      <c r="K932" s="46"/>
      <c r="L932" s="54"/>
      <c r="M932" s="54"/>
      <c r="N932" s="306" t="str">
        <f>IF(COUNTBLANK($V932),"",IFERROR(INDEX(Activos!$E$6:$E$1015,MATCH($V932,Activos!$U$6:$U$1015,0)),IFERROR(INDEX($N$5:$N931,MATCH($V932,$U$5:$U931,0)),"")))</f>
        <v/>
      </c>
      <c r="O932" s="256"/>
      <c r="P932" s="250"/>
      <c r="Q932" s="55">
        <v>0</v>
      </c>
      <c r="R932" s="48" t="b">
        <f>IF(COUNTBLANK($V932),FALSE,OR(IFERROR(MATCH(INDEX(Activos!$C$6:$C$1015,MATCH($V932,Activos!$U$6:$U$1015,0)),$AH$22:$AH$25,0),FALSE),IFERROR(MATCH(INDEX($E$5:$E931,MATCH($V932,$V$5:$V931,0)),$AH$22:$AH$25,0),FALSE)))</f>
        <v>0</v>
      </c>
      <c r="S932" s="48" t="b">
        <f>OR(IFERROR(MATCH($V932,Activos!$U$6:$U$1015,0),FALSE),IFERROR(MATCH($V932,$V$5:$V931,0),FALSE))</f>
        <v>1</v>
      </c>
      <c r="T932" s="48" t="str">
        <f t="shared" si="49"/>
        <v/>
      </c>
      <c r="U932" s="48" t="str">
        <f>IF(AND(ISERROR(MATCH($V932,Activos!$U$6:$U$1015,0)),ISERROR(MATCH($V932,$U$5:$U931,0))),$V932,"")</f>
        <v/>
      </c>
      <c r="V932" s="48" t="str">
        <f t="shared" si="50"/>
        <v/>
      </c>
      <c r="W932" s="48" t="b">
        <f>IF(OR(COUNTBLANK($E932),COUNTBLANK($V932)),FALSE,IF(ISERROR(MATCH($V932,Activos!$U$6:$U$1015,0)),FALSE,IF(ISERROR(MATCH(INDEX(Activos!$C$6:$C$1015,MATCH($V932,Activos!$U$6:$U$1015,0)),$AH$22:$AH$25,0)),ISERROR(MATCH($E932,$AH$26:$AH$31,0)),ISERROR(MATCH($E932,$AH$22:$AH$25,0)))))</f>
        <v>0</v>
      </c>
      <c r="X932" s="48" t="b">
        <f>IF(OR(COUNTBLANK($E932),COUNTBLANK($V932)),FALSE,IF(ISERROR(MATCH($V932,V$5:$V931,0)),FALSE,IF(ISERROR(MATCH(INDEX($E$6:$E$1015,MATCH($V932,$V$6:$V$1015,0)),$AH$22:$AH$25,0)),ISERROR(MATCH($E932,$AH$26:$AH$31,0)),ISERROR(MATCH($E932,$AH$22:$AH$25,0)))))</f>
        <v>0</v>
      </c>
      <c r="Y932" s="48" t="b">
        <f t="shared" si="51"/>
        <v>0</v>
      </c>
    </row>
    <row r="933" spans="2:25" ht="15.95" customHeight="1" x14ac:dyDescent="0.2">
      <c r="B933" s="257"/>
      <c r="C933" s="53"/>
      <c r="D933" s="86"/>
      <c r="E933" s="42" t="str">
        <f>IF(COUNTBLANK($V933),"",IF($U933&lt;&gt;"","Ingresar Categoria!",IFERROR(INDEX(Activos!$C$6:$C$1015,MATCH($V933,Activos!$U$6:$U$1015,0)),IFERROR(INDEX($E$5:$E932,MATCH($V933,$U$5:$U932,0)),""))))</f>
        <v/>
      </c>
      <c r="F933" s="52"/>
      <c r="G933" s="51"/>
      <c r="H933" s="44"/>
      <c r="I933" s="53"/>
      <c r="J933" s="46"/>
      <c r="K933" s="46"/>
      <c r="L933" s="54"/>
      <c r="M933" s="54"/>
      <c r="N933" s="306" t="str">
        <f>IF(COUNTBLANK($V933),"",IFERROR(INDEX(Activos!$E$6:$E$1015,MATCH($V933,Activos!$U$6:$U$1015,0)),IFERROR(INDEX($N$5:$N932,MATCH($V933,$U$5:$U932,0)),"")))</f>
        <v/>
      </c>
      <c r="O933" s="256"/>
      <c r="P933" s="250"/>
      <c r="Q933" s="55">
        <v>0</v>
      </c>
      <c r="R933" s="48" t="b">
        <f>IF(COUNTBLANK($V933),FALSE,OR(IFERROR(MATCH(INDEX(Activos!$C$6:$C$1015,MATCH($V933,Activos!$U$6:$U$1015,0)),$AH$22:$AH$25,0),FALSE),IFERROR(MATCH(INDEX($E$5:$E932,MATCH($V933,$V$5:$V932,0)),$AH$22:$AH$25,0),FALSE)))</f>
        <v>0</v>
      </c>
      <c r="S933" s="48" t="b">
        <f>OR(IFERROR(MATCH($V933,Activos!$U$6:$U$1015,0),FALSE),IFERROR(MATCH($V933,$V$5:$V932,0),FALSE))</f>
        <v>1</v>
      </c>
      <c r="T933" s="48" t="str">
        <f t="shared" si="49"/>
        <v/>
      </c>
      <c r="U933" s="48" t="str">
        <f>IF(AND(ISERROR(MATCH($V933,Activos!$U$6:$U$1015,0)),ISERROR(MATCH($V933,$U$5:$U932,0))),$V933,"")</f>
        <v/>
      </c>
      <c r="V933" s="48" t="str">
        <f t="shared" si="50"/>
        <v/>
      </c>
      <c r="W933" s="48" t="b">
        <f>IF(OR(COUNTBLANK($E933),COUNTBLANK($V933)),FALSE,IF(ISERROR(MATCH($V933,Activos!$U$6:$U$1015,0)),FALSE,IF(ISERROR(MATCH(INDEX(Activos!$C$6:$C$1015,MATCH($V933,Activos!$U$6:$U$1015,0)),$AH$22:$AH$25,0)),ISERROR(MATCH($E933,$AH$26:$AH$31,0)),ISERROR(MATCH($E933,$AH$22:$AH$25,0)))))</f>
        <v>0</v>
      </c>
      <c r="X933" s="48" t="b">
        <f>IF(OR(COUNTBLANK($E933),COUNTBLANK($V933)),FALSE,IF(ISERROR(MATCH($V933,V$5:$V932,0)),FALSE,IF(ISERROR(MATCH(INDEX($E$6:$E$1015,MATCH($V933,$V$6:$V$1015,0)),$AH$22:$AH$25,0)),ISERROR(MATCH($E933,$AH$26:$AH$31,0)),ISERROR(MATCH($E933,$AH$22:$AH$25,0)))))</f>
        <v>0</v>
      </c>
      <c r="Y933" s="48" t="b">
        <f t="shared" si="51"/>
        <v>0</v>
      </c>
    </row>
    <row r="934" spans="2:25" ht="15.95" customHeight="1" x14ac:dyDescent="0.2">
      <c r="B934" s="257"/>
      <c r="C934" s="53"/>
      <c r="D934" s="86"/>
      <c r="E934" s="42" t="str">
        <f>IF(COUNTBLANK($V934),"",IF($U934&lt;&gt;"","Ingresar Categoria!",IFERROR(INDEX(Activos!$C$6:$C$1015,MATCH($V934,Activos!$U$6:$U$1015,0)),IFERROR(INDEX($E$5:$E933,MATCH($V934,$U$5:$U933,0)),""))))</f>
        <v/>
      </c>
      <c r="F934" s="52"/>
      <c r="G934" s="51"/>
      <c r="H934" s="44"/>
      <c r="I934" s="53"/>
      <c r="J934" s="46"/>
      <c r="K934" s="46"/>
      <c r="L934" s="54"/>
      <c r="M934" s="54"/>
      <c r="N934" s="306" t="str">
        <f>IF(COUNTBLANK($V934),"",IFERROR(INDEX(Activos!$E$6:$E$1015,MATCH($V934,Activos!$U$6:$U$1015,0)),IFERROR(INDEX($N$5:$N933,MATCH($V934,$U$5:$U933,0)),"")))</f>
        <v/>
      </c>
      <c r="O934" s="256"/>
      <c r="P934" s="250"/>
      <c r="Q934" s="55">
        <v>0</v>
      </c>
      <c r="R934" s="48" t="b">
        <f>IF(COUNTBLANK($V934),FALSE,OR(IFERROR(MATCH(INDEX(Activos!$C$6:$C$1015,MATCH($V934,Activos!$U$6:$U$1015,0)),$AH$22:$AH$25,0),FALSE),IFERROR(MATCH(INDEX($E$5:$E933,MATCH($V934,$V$5:$V933,0)),$AH$22:$AH$25,0),FALSE)))</f>
        <v>0</v>
      </c>
      <c r="S934" s="48" t="b">
        <f>OR(IFERROR(MATCH($V934,Activos!$U$6:$U$1015,0),FALSE),IFERROR(MATCH($V934,$V$5:$V933,0),FALSE))</f>
        <v>1</v>
      </c>
      <c r="T934" s="48" t="str">
        <f t="shared" si="49"/>
        <v/>
      </c>
      <c r="U934" s="48" t="str">
        <f>IF(AND(ISERROR(MATCH($V934,Activos!$U$6:$U$1015,0)),ISERROR(MATCH($V934,$U$5:$U933,0))),$V934,"")</f>
        <v/>
      </c>
      <c r="V934" s="48" t="str">
        <f t="shared" si="50"/>
        <v/>
      </c>
      <c r="W934" s="48" t="b">
        <f>IF(OR(COUNTBLANK($E934),COUNTBLANK($V934)),FALSE,IF(ISERROR(MATCH($V934,Activos!$U$6:$U$1015,0)),FALSE,IF(ISERROR(MATCH(INDEX(Activos!$C$6:$C$1015,MATCH($V934,Activos!$U$6:$U$1015,0)),$AH$22:$AH$25,0)),ISERROR(MATCH($E934,$AH$26:$AH$31,0)),ISERROR(MATCH($E934,$AH$22:$AH$25,0)))))</f>
        <v>0</v>
      </c>
      <c r="X934" s="48" t="b">
        <f>IF(OR(COUNTBLANK($E934),COUNTBLANK($V934)),FALSE,IF(ISERROR(MATCH($V934,V$5:$V933,0)),FALSE,IF(ISERROR(MATCH(INDEX($E$6:$E$1015,MATCH($V934,$V$6:$V$1015,0)),$AH$22:$AH$25,0)),ISERROR(MATCH($E934,$AH$26:$AH$31,0)),ISERROR(MATCH($E934,$AH$22:$AH$25,0)))))</f>
        <v>0</v>
      </c>
      <c r="Y934" s="48" t="b">
        <f t="shared" si="51"/>
        <v>0</v>
      </c>
    </row>
    <row r="935" spans="2:25" ht="15.95" customHeight="1" x14ac:dyDescent="0.2">
      <c r="B935" s="257"/>
      <c r="C935" s="53"/>
      <c r="D935" s="86"/>
      <c r="E935" s="42" t="str">
        <f>IF(COUNTBLANK($V935),"",IF($U935&lt;&gt;"","Ingresar Categoria!",IFERROR(INDEX(Activos!$C$6:$C$1015,MATCH($V935,Activos!$U$6:$U$1015,0)),IFERROR(INDEX($E$5:$E934,MATCH($V935,$U$5:$U934,0)),""))))</f>
        <v/>
      </c>
      <c r="F935" s="52"/>
      <c r="G935" s="51"/>
      <c r="H935" s="44"/>
      <c r="I935" s="53"/>
      <c r="J935" s="46"/>
      <c r="K935" s="46"/>
      <c r="L935" s="54"/>
      <c r="M935" s="54"/>
      <c r="N935" s="306" t="str">
        <f>IF(COUNTBLANK($V935),"",IFERROR(INDEX(Activos!$E$6:$E$1015,MATCH($V935,Activos!$U$6:$U$1015,0)),IFERROR(INDEX($N$5:$N934,MATCH($V935,$U$5:$U934,0)),"")))</f>
        <v/>
      </c>
      <c r="O935" s="256"/>
      <c r="P935" s="250"/>
      <c r="Q935" s="55">
        <v>0</v>
      </c>
      <c r="R935" s="48" t="b">
        <f>IF(COUNTBLANK($V935),FALSE,OR(IFERROR(MATCH(INDEX(Activos!$C$6:$C$1015,MATCH($V935,Activos!$U$6:$U$1015,0)),$AH$22:$AH$25,0),FALSE),IFERROR(MATCH(INDEX($E$5:$E934,MATCH($V935,$V$5:$V934,0)),$AH$22:$AH$25,0),FALSE)))</f>
        <v>0</v>
      </c>
      <c r="S935" s="48" t="b">
        <f>OR(IFERROR(MATCH($V935,Activos!$U$6:$U$1015,0),FALSE),IFERROR(MATCH($V935,$V$5:$V934,0),FALSE))</f>
        <v>1</v>
      </c>
      <c r="T935" s="48" t="str">
        <f t="shared" si="49"/>
        <v/>
      </c>
      <c r="U935" s="48" t="str">
        <f>IF(AND(ISERROR(MATCH($V935,Activos!$U$6:$U$1015,0)),ISERROR(MATCH($V935,$U$5:$U934,0))),$V935,"")</f>
        <v/>
      </c>
      <c r="V935" s="48" t="str">
        <f t="shared" si="50"/>
        <v/>
      </c>
      <c r="W935" s="48" t="b">
        <f>IF(OR(COUNTBLANK($E935),COUNTBLANK($V935)),FALSE,IF(ISERROR(MATCH($V935,Activos!$U$6:$U$1015,0)),FALSE,IF(ISERROR(MATCH(INDEX(Activos!$C$6:$C$1015,MATCH($V935,Activos!$U$6:$U$1015,0)),$AH$22:$AH$25,0)),ISERROR(MATCH($E935,$AH$26:$AH$31,0)),ISERROR(MATCH($E935,$AH$22:$AH$25,0)))))</f>
        <v>0</v>
      </c>
      <c r="X935" s="48" t="b">
        <f>IF(OR(COUNTBLANK($E935),COUNTBLANK($V935)),FALSE,IF(ISERROR(MATCH($V935,V$5:$V934,0)),FALSE,IF(ISERROR(MATCH(INDEX($E$6:$E$1015,MATCH($V935,$V$6:$V$1015,0)),$AH$22:$AH$25,0)),ISERROR(MATCH($E935,$AH$26:$AH$31,0)),ISERROR(MATCH($E935,$AH$22:$AH$25,0)))))</f>
        <v>0</v>
      </c>
      <c r="Y935" s="48" t="b">
        <f t="shared" si="51"/>
        <v>0</v>
      </c>
    </row>
    <row r="936" spans="2:25" ht="15.95" customHeight="1" x14ac:dyDescent="0.2">
      <c r="B936" s="257"/>
      <c r="C936" s="53"/>
      <c r="D936" s="86"/>
      <c r="E936" s="42" t="str">
        <f>IF(COUNTBLANK($V936),"",IF($U936&lt;&gt;"","Ingresar Categoria!",IFERROR(INDEX(Activos!$C$6:$C$1015,MATCH($V936,Activos!$U$6:$U$1015,0)),IFERROR(INDEX($E$5:$E935,MATCH($V936,$U$5:$U935,0)),""))))</f>
        <v/>
      </c>
      <c r="F936" s="52"/>
      <c r="G936" s="51"/>
      <c r="H936" s="44"/>
      <c r="I936" s="53"/>
      <c r="J936" s="46"/>
      <c r="K936" s="46"/>
      <c r="L936" s="54"/>
      <c r="M936" s="54"/>
      <c r="N936" s="306" t="str">
        <f>IF(COUNTBLANK($V936),"",IFERROR(INDEX(Activos!$E$6:$E$1015,MATCH($V936,Activos!$U$6:$U$1015,0)),IFERROR(INDEX($N$5:$N935,MATCH($V936,$U$5:$U935,0)),"")))</f>
        <v/>
      </c>
      <c r="O936" s="256"/>
      <c r="P936" s="250"/>
      <c r="Q936" s="55">
        <v>0</v>
      </c>
      <c r="R936" s="48" t="b">
        <f>IF(COUNTBLANK($V936),FALSE,OR(IFERROR(MATCH(INDEX(Activos!$C$6:$C$1015,MATCH($V936,Activos!$U$6:$U$1015,0)),$AH$22:$AH$25,0),FALSE),IFERROR(MATCH(INDEX($E$5:$E935,MATCH($V936,$V$5:$V935,0)),$AH$22:$AH$25,0),FALSE)))</f>
        <v>0</v>
      </c>
      <c r="S936" s="48" t="b">
        <f>OR(IFERROR(MATCH($V936,Activos!$U$6:$U$1015,0),FALSE),IFERROR(MATCH($V936,$V$5:$V935,0),FALSE))</f>
        <v>1</v>
      </c>
      <c r="T936" s="48" t="str">
        <f t="shared" si="49"/>
        <v/>
      </c>
      <c r="U936" s="48" t="str">
        <f>IF(AND(ISERROR(MATCH($V936,Activos!$U$6:$U$1015,0)),ISERROR(MATCH($V936,$U$5:$U935,0))),$V936,"")</f>
        <v/>
      </c>
      <c r="V936" s="48" t="str">
        <f t="shared" si="50"/>
        <v/>
      </c>
      <c r="W936" s="48" t="b">
        <f>IF(OR(COUNTBLANK($E936),COUNTBLANK($V936)),FALSE,IF(ISERROR(MATCH($V936,Activos!$U$6:$U$1015,0)),FALSE,IF(ISERROR(MATCH(INDEX(Activos!$C$6:$C$1015,MATCH($V936,Activos!$U$6:$U$1015,0)),$AH$22:$AH$25,0)),ISERROR(MATCH($E936,$AH$26:$AH$31,0)),ISERROR(MATCH($E936,$AH$22:$AH$25,0)))))</f>
        <v>0</v>
      </c>
      <c r="X936" s="48" t="b">
        <f>IF(OR(COUNTBLANK($E936),COUNTBLANK($V936)),FALSE,IF(ISERROR(MATCH($V936,V$5:$V935,0)),FALSE,IF(ISERROR(MATCH(INDEX($E$6:$E$1015,MATCH($V936,$V$6:$V$1015,0)),$AH$22:$AH$25,0)),ISERROR(MATCH($E936,$AH$26:$AH$31,0)),ISERROR(MATCH($E936,$AH$22:$AH$25,0)))))</f>
        <v>0</v>
      </c>
      <c r="Y936" s="48" t="b">
        <f t="shared" si="51"/>
        <v>0</v>
      </c>
    </row>
    <row r="937" spans="2:25" ht="15.95" customHeight="1" x14ac:dyDescent="0.2">
      <c r="B937" s="257"/>
      <c r="C937" s="53"/>
      <c r="D937" s="86"/>
      <c r="E937" s="42" t="str">
        <f>IF(COUNTBLANK($V937),"",IF($U937&lt;&gt;"","Ingresar Categoria!",IFERROR(INDEX(Activos!$C$6:$C$1015,MATCH($V937,Activos!$U$6:$U$1015,0)),IFERROR(INDEX($E$5:$E936,MATCH($V937,$U$5:$U936,0)),""))))</f>
        <v/>
      </c>
      <c r="F937" s="52"/>
      <c r="G937" s="51"/>
      <c r="H937" s="44"/>
      <c r="I937" s="53"/>
      <c r="J937" s="46"/>
      <c r="K937" s="46"/>
      <c r="L937" s="54"/>
      <c r="M937" s="54"/>
      <c r="N937" s="306" t="str">
        <f>IF(COUNTBLANK($V937),"",IFERROR(INDEX(Activos!$E$6:$E$1015,MATCH($V937,Activos!$U$6:$U$1015,0)),IFERROR(INDEX($N$5:$N936,MATCH($V937,$U$5:$U936,0)),"")))</f>
        <v/>
      </c>
      <c r="O937" s="256"/>
      <c r="P937" s="250"/>
      <c r="Q937" s="55">
        <v>0</v>
      </c>
      <c r="R937" s="48" t="b">
        <f>IF(COUNTBLANK($V937),FALSE,OR(IFERROR(MATCH(INDEX(Activos!$C$6:$C$1015,MATCH($V937,Activos!$U$6:$U$1015,0)),$AH$22:$AH$25,0),FALSE),IFERROR(MATCH(INDEX($E$5:$E936,MATCH($V937,$V$5:$V936,0)),$AH$22:$AH$25,0),FALSE)))</f>
        <v>0</v>
      </c>
      <c r="S937" s="48" t="b">
        <f>OR(IFERROR(MATCH($V937,Activos!$U$6:$U$1015,0),FALSE),IFERROR(MATCH($V937,$V$5:$V936,0),FALSE))</f>
        <v>1</v>
      </c>
      <c r="T937" s="48" t="str">
        <f t="shared" si="49"/>
        <v/>
      </c>
      <c r="U937" s="48" t="str">
        <f>IF(AND(ISERROR(MATCH($V937,Activos!$U$6:$U$1015,0)),ISERROR(MATCH($V937,$U$5:$U936,0))),$V937,"")</f>
        <v/>
      </c>
      <c r="V937" s="48" t="str">
        <f t="shared" si="50"/>
        <v/>
      </c>
      <c r="W937" s="48" t="b">
        <f>IF(OR(COUNTBLANK($E937),COUNTBLANK($V937)),FALSE,IF(ISERROR(MATCH($V937,Activos!$U$6:$U$1015,0)),FALSE,IF(ISERROR(MATCH(INDEX(Activos!$C$6:$C$1015,MATCH($V937,Activos!$U$6:$U$1015,0)),$AH$22:$AH$25,0)),ISERROR(MATCH($E937,$AH$26:$AH$31,0)),ISERROR(MATCH($E937,$AH$22:$AH$25,0)))))</f>
        <v>0</v>
      </c>
      <c r="X937" s="48" t="b">
        <f>IF(OR(COUNTBLANK($E937),COUNTBLANK($V937)),FALSE,IF(ISERROR(MATCH($V937,V$5:$V936,0)),FALSE,IF(ISERROR(MATCH(INDEX($E$6:$E$1015,MATCH($V937,$V$6:$V$1015,0)),$AH$22:$AH$25,0)),ISERROR(MATCH($E937,$AH$26:$AH$31,0)),ISERROR(MATCH($E937,$AH$22:$AH$25,0)))))</f>
        <v>0</v>
      </c>
      <c r="Y937" s="48" t="b">
        <f t="shared" si="51"/>
        <v>0</v>
      </c>
    </row>
    <row r="938" spans="2:25" ht="15.95" customHeight="1" x14ac:dyDescent="0.2">
      <c r="B938" s="257"/>
      <c r="C938" s="53"/>
      <c r="D938" s="86"/>
      <c r="E938" s="42" t="str">
        <f>IF(COUNTBLANK($V938),"",IF($U938&lt;&gt;"","Ingresar Categoria!",IFERROR(INDEX(Activos!$C$6:$C$1015,MATCH($V938,Activos!$U$6:$U$1015,0)),IFERROR(INDEX($E$5:$E937,MATCH($V938,$U$5:$U937,0)),""))))</f>
        <v/>
      </c>
      <c r="F938" s="52"/>
      <c r="G938" s="51"/>
      <c r="H938" s="44"/>
      <c r="I938" s="53"/>
      <c r="J938" s="46"/>
      <c r="K938" s="46"/>
      <c r="L938" s="54"/>
      <c r="M938" s="54"/>
      <c r="N938" s="306" t="str">
        <f>IF(COUNTBLANK($V938),"",IFERROR(INDEX(Activos!$E$6:$E$1015,MATCH($V938,Activos!$U$6:$U$1015,0)),IFERROR(INDEX($N$5:$N937,MATCH($V938,$U$5:$U937,0)),"")))</f>
        <v/>
      </c>
      <c r="O938" s="256"/>
      <c r="P938" s="250"/>
      <c r="Q938" s="55">
        <v>0</v>
      </c>
      <c r="R938" s="48" t="b">
        <f>IF(COUNTBLANK($V938),FALSE,OR(IFERROR(MATCH(INDEX(Activos!$C$6:$C$1015,MATCH($V938,Activos!$U$6:$U$1015,0)),$AH$22:$AH$25,0),FALSE),IFERROR(MATCH(INDEX($E$5:$E937,MATCH($V938,$V$5:$V937,0)),$AH$22:$AH$25,0),FALSE)))</f>
        <v>0</v>
      </c>
      <c r="S938" s="48" t="b">
        <f>OR(IFERROR(MATCH($V938,Activos!$U$6:$U$1015,0),FALSE),IFERROR(MATCH($V938,$V$5:$V937,0),FALSE))</f>
        <v>1</v>
      </c>
      <c r="T938" s="48" t="str">
        <f t="shared" si="49"/>
        <v/>
      </c>
      <c r="U938" s="48" t="str">
        <f>IF(AND(ISERROR(MATCH($V938,Activos!$U$6:$U$1015,0)),ISERROR(MATCH($V938,$U$5:$U937,0))),$V938,"")</f>
        <v/>
      </c>
      <c r="V938" s="48" t="str">
        <f t="shared" si="50"/>
        <v/>
      </c>
      <c r="W938" s="48" t="b">
        <f>IF(OR(COUNTBLANK($E938),COUNTBLANK($V938)),FALSE,IF(ISERROR(MATCH($V938,Activos!$U$6:$U$1015,0)),FALSE,IF(ISERROR(MATCH(INDEX(Activos!$C$6:$C$1015,MATCH($V938,Activos!$U$6:$U$1015,0)),$AH$22:$AH$25,0)),ISERROR(MATCH($E938,$AH$26:$AH$31,0)),ISERROR(MATCH($E938,$AH$22:$AH$25,0)))))</f>
        <v>0</v>
      </c>
      <c r="X938" s="48" t="b">
        <f>IF(OR(COUNTBLANK($E938),COUNTBLANK($V938)),FALSE,IF(ISERROR(MATCH($V938,V$5:$V937,0)),FALSE,IF(ISERROR(MATCH(INDEX($E$6:$E$1015,MATCH($V938,$V$6:$V$1015,0)),$AH$22:$AH$25,0)),ISERROR(MATCH($E938,$AH$26:$AH$31,0)),ISERROR(MATCH($E938,$AH$22:$AH$25,0)))))</f>
        <v>0</v>
      </c>
      <c r="Y938" s="48" t="b">
        <f t="shared" si="51"/>
        <v>0</v>
      </c>
    </row>
    <row r="939" spans="2:25" ht="15.95" customHeight="1" x14ac:dyDescent="0.2">
      <c r="B939" s="257"/>
      <c r="C939" s="53"/>
      <c r="D939" s="86"/>
      <c r="E939" s="42" t="str">
        <f>IF(COUNTBLANK($V939),"",IF($U939&lt;&gt;"","Ingresar Categoria!",IFERROR(INDEX(Activos!$C$6:$C$1015,MATCH($V939,Activos!$U$6:$U$1015,0)),IFERROR(INDEX($E$5:$E938,MATCH($V939,$U$5:$U938,0)),""))))</f>
        <v/>
      </c>
      <c r="F939" s="52"/>
      <c r="G939" s="51"/>
      <c r="H939" s="44"/>
      <c r="I939" s="53"/>
      <c r="J939" s="46"/>
      <c r="K939" s="46"/>
      <c r="L939" s="54"/>
      <c r="M939" s="54"/>
      <c r="N939" s="306" t="str">
        <f>IF(COUNTBLANK($V939),"",IFERROR(INDEX(Activos!$E$6:$E$1015,MATCH($V939,Activos!$U$6:$U$1015,0)),IFERROR(INDEX($N$5:$N938,MATCH($V939,$U$5:$U938,0)),"")))</f>
        <v/>
      </c>
      <c r="O939" s="256"/>
      <c r="P939" s="250"/>
      <c r="Q939" s="55">
        <v>0</v>
      </c>
      <c r="R939" s="48" t="b">
        <f>IF(COUNTBLANK($V939),FALSE,OR(IFERROR(MATCH(INDEX(Activos!$C$6:$C$1015,MATCH($V939,Activos!$U$6:$U$1015,0)),$AH$22:$AH$25,0),FALSE),IFERROR(MATCH(INDEX($E$5:$E938,MATCH($V939,$V$5:$V938,0)),$AH$22:$AH$25,0),FALSE)))</f>
        <v>0</v>
      </c>
      <c r="S939" s="48" t="b">
        <f>OR(IFERROR(MATCH($V939,Activos!$U$6:$U$1015,0),FALSE),IFERROR(MATCH($V939,$V$5:$V938,0),FALSE))</f>
        <v>1</v>
      </c>
      <c r="T939" s="48" t="str">
        <f t="shared" si="49"/>
        <v/>
      </c>
      <c r="U939" s="48" t="str">
        <f>IF(AND(ISERROR(MATCH($V939,Activos!$U$6:$U$1015,0)),ISERROR(MATCH($V939,$U$5:$U938,0))),$V939,"")</f>
        <v/>
      </c>
      <c r="V939" s="48" t="str">
        <f t="shared" si="50"/>
        <v/>
      </c>
      <c r="W939" s="48" t="b">
        <f>IF(OR(COUNTBLANK($E939),COUNTBLANK($V939)),FALSE,IF(ISERROR(MATCH($V939,Activos!$U$6:$U$1015,0)),FALSE,IF(ISERROR(MATCH(INDEX(Activos!$C$6:$C$1015,MATCH($V939,Activos!$U$6:$U$1015,0)),$AH$22:$AH$25,0)),ISERROR(MATCH($E939,$AH$26:$AH$31,0)),ISERROR(MATCH($E939,$AH$22:$AH$25,0)))))</f>
        <v>0</v>
      </c>
      <c r="X939" s="48" t="b">
        <f>IF(OR(COUNTBLANK($E939),COUNTBLANK($V939)),FALSE,IF(ISERROR(MATCH($V939,V$5:$V938,0)),FALSE,IF(ISERROR(MATCH(INDEX($E$6:$E$1015,MATCH($V939,$V$6:$V$1015,0)),$AH$22:$AH$25,0)),ISERROR(MATCH($E939,$AH$26:$AH$31,0)),ISERROR(MATCH($E939,$AH$22:$AH$25,0)))))</f>
        <v>0</v>
      </c>
      <c r="Y939" s="48" t="b">
        <f t="shared" si="51"/>
        <v>0</v>
      </c>
    </row>
    <row r="940" spans="2:25" ht="15.95" customHeight="1" x14ac:dyDescent="0.2">
      <c r="B940" s="257"/>
      <c r="C940" s="53"/>
      <c r="D940" s="86"/>
      <c r="E940" s="42" t="str">
        <f>IF(COUNTBLANK($V940),"",IF($U940&lt;&gt;"","Ingresar Categoria!",IFERROR(INDEX(Activos!$C$6:$C$1015,MATCH($V940,Activos!$U$6:$U$1015,0)),IFERROR(INDEX($E$5:$E939,MATCH($V940,$U$5:$U939,0)),""))))</f>
        <v/>
      </c>
      <c r="F940" s="52"/>
      <c r="G940" s="51"/>
      <c r="H940" s="44"/>
      <c r="I940" s="53"/>
      <c r="J940" s="46"/>
      <c r="K940" s="46"/>
      <c r="L940" s="54"/>
      <c r="M940" s="54"/>
      <c r="N940" s="306" t="str">
        <f>IF(COUNTBLANK($V940),"",IFERROR(INDEX(Activos!$E$6:$E$1015,MATCH($V940,Activos!$U$6:$U$1015,0)),IFERROR(INDEX($N$5:$N939,MATCH($V940,$U$5:$U939,0)),"")))</f>
        <v/>
      </c>
      <c r="O940" s="256"/>
      <c r="P940" s="250"/>
      <c r="Q940" s="55">
        <v>0</v>
      </c>
      <c r="R940" s="48" t="b">
        <f>IF(COUNTBLANK($V940),FALSE,OR(IFERROR(MATCH(INDEX(Activos!$C$6:$C$1015,MATCH($V940,Activos!$U$6:$U$1015,0)),$AH$22:$AH$25,0),FALSE),IFERROR(MATCH(INDEX($E$5:$E939,MATCH($V940,$V$5:$V939,0)),$AH$22:$AH$25,0),FALSE)))</f>
        <v>0</v>
      </c>
      <c r="S940" s="48" t="b">
        <f>OR(IFERROR(MATCH($V940,Activos!$U$6:$U$1015,0),FALSE),IFERROR(MATCH($V940,$V$5:$V939,0),FALSE))</f>
        <v>1</v>
      </c>
      <c r="T940" s="48" t="str">
        <f t="shared" si="49"/>
        <v/>
      </c>
      <c r="U940" s="48" t="str">
        <f>IF(AND(ISERROR(MATCH($V940,Activos!$U$6:$U$1015,0)),ISERROR(MATCH($V940,$U$5:$U939,0))),$V940,"")</f>
        <v/>
      </c>
      <c r="V940" s="48" t="str">
        <f t="shared" si="50"/>
        <v/>
      </c>
      <c r="W940" s="48" t="b">
        <f>IF(OR(COUNTBLANK($E940),COUNTBLANK($V940)),FALSE,IF(ISERROR(MATCH($V940,Activos!$U$6:$U$1015,0)),FALSE,IF(ISERROR(MATCH(INDEX(Activos!$C$6:$C$1015,MATCH($V940,Activos!$U$6:$U$1015,0)),$AH$22:$AH$25,0)),ISERROR(MATCH($E940,$AH$26:$AH$31,0)),ISERROR(MATCH($E940,$AH$22:$AH$25,0)))))</f>
        <v>0</v>
      </c>
      <c r="X940" s="48" t="b">
        <f>IF(OR(COUNTBLANK($E940),COUNTBLANK($V940)),FALSE,IF(ISERROR(MATCH($V940,V$5:$V939,0)),FALSE,IF(ISERROR(MATCH(INDEX($E$6:$E$1015,MATCH($V940,$V$6:$V$1015,0)),$AH$22:$AH$25,0)),ISERROR(MATCH($E940,$AH$26:$AH$31,0)),ISERROR(MATCH($E940,$AH$22:$AH$25,0)))))</f>
        <v>0</v>
      </c>
      <c r="Y940" s="48" t="b">
        <f t="shared" si="51"/>
        <v>0</v>
      </c>
    </row>
    <row r="941" spans="2:25" ht="15.95" customHeight="1" x14ac:dyDescent="0.2">
      <c r="B941" s="257"/>
      <c r="C941" s="53"/>
      <c r="D941" s="86"/>
      <c r="E941" s="42" t="str">
        <f>IF(COUNTBLANK($V941),"",IF($U941&lt;&gt;"","Ingresar Categoria!",IFERROR(INDEX(Activos!$C$6:$C$1015,MATCH($V941,Activos!$U$6:$U$1015,0)),IFERROR(INDEX($E$5:$E940,MATCH($V941,$U$5:$U940,0)),""))))</f>
        <v/>
      </c>
      <c r="F941" s="52"/>
      <c r="G941" s="51"/>
      <c r="H941" s="44"/>
      <c r="I941" s="53"/>
      <c r="J941" s="46"/>
      <c r="K941" s="46"/>
      <c r="L941" s="54"/>
      <c r="M941" s="54"/>
      <c r="N941" s="306" t="str">
        <f>IF(COUNTBLANK($V941),"",IFERROR(INDEX(Activos!$E$6:$E$1015,MATCH($V941,Activos!$U$6:$U$1015,0)),IFERROR(INDEX($N$5:$N940,MATCH($V941,$U$5:$U940,0)),"")))</f>
        <v/>
      </c>
      <c r="O941" s="256"/>
      <c r="P941" s="250"/>
      <c r="Q941" s="55">
        <v>0</v>
      </c>
      <c r="R941" s="48" t="b">
        <f>IF(COUNTBLANK($V941),FALSE,OR(IFERROR(MATCH(INDEX(Activos!$C$6:$C$1015,MATCH($V941,Activos!$U$6:$U$1015,0)),$AH$22:$AH$25,0),FALSE),IFERROR(MATCH(INDEX($E$5:$E940,MATCH($V941,$V$5:$V940,0)),$AH$22:$AH$25,0),FALSE)))</f>
        <v>0</v>
      </c>
      <c r="S941" s="48" t="b">
        <f>OR(IFERROR(MATCH($V941,Activos!$U$6:$U$1015,0),FALSE),IFERROR(MATCH($V941,$V$5:$V940,0),FALSE))</f>
        <v>1</v>
      </c>
      <c r="T941" s="48" t="str">
        <f t="shared" si="49"/>
        <v/>
      </c>
      <c r="U941" s="48" t="str">
        <f>IF(AND(ISERROR(MATCH($V941,Activos!$U$6:$U$1015,0)),ISERROR(MATCH($V941,$U$5:$U940,0))),$V941,"")</f>
        <v/>
      </c>
      <c r="V941" s="48" t="str">
        <f t="shared" si="50"/>
        <v/>
      </c>
      <c r="W941" s="48" t="b">
        <f>IF(OR(COUNTBLANK($E941),COUNTBLANK($V941)),FALSE,IF(ISERROR(MATCH($V941,Activos!$U$6:$U$1015,0)),FALSE,IF(ISERROR(MATCH(INDEX(Activos!$C$6:$C$1015,MATCH($V941,Activos!$U$6:$U$1015,0)),$AH$22:$AH$25,0)),ISERROR(MATCH($E941,$AH$26:$AH$31,0)),ISERROR(MATCH($E941,$AH$22:$AH$25,0)))))</f>
        <v>0</v>
      </c>
      <c r="X941" s="48" t="b">
        <f>IF(OR(COUNTBLANK($E941),COUNTBLANK($V941)),FALSE,IF(ISERROR(MATCH($V941,V$5:$V940,0)),FALSE,IF(ISERROR(MATCH(INDEX($E$6:$E$1015,MATCH($V941,$V$6:$V$1015,0)),$AH$22:$AH$25,0)),ISERROR(MATCH($E941,$AH$26:$AH$31,0)),ISERROR(MATCH($E941,$AH$22:$AH$25,0)))))</f>
        <v>0</v>
      </c>
      <c r="Y941" s="48" t="b">
        <f t="shared" si="51"/>
        <v>0</v>
      </c>
    </row>
    <row r="942" spans="2:25" ht="15.95" customHeight="1" x14ac:dyDescent="0.2">
      <c r="B942" s="257"/>
      <c r="C942" s="53"/>
      <c r="D942" s="86"/>
      <c r="E942" s="42" t="str">
        <f>IF(COUNTBLANK($V942),"",IF($U942&lt;&gt;"","Ingresar Categoria!",IFERROR(INDEX(Activos!$C$6:$C$1015,MATCH($V942,Activos!$U$6:$U$1015,0)),IFERROR(INDEX($E$5:$E941,MATCH($V942,$U$5:$U941,0)),""))))</f>
        <v/>
      </c>
      <c r="F942" s="52"/>
      <c r="G942" s="51"/>
      <c r="H942" s="44"/>
      <c r="I942" s="53"/>
      <c r="J942" s="46"/>
      <c r="K942" s="46"/>
      <c r="L942" s="54"/>
      <c r="M942" s="54"/>
      <c r="N942" s="306" t="str">
        <f>IF(COUNTBLANK($V942),"",IFERROR(INDEX(Activos!$E$6:$E$1015,MATCH($V942,Activos!$U$6:$U$1015,0)),IFERROR(INDEX($N$5:$N941,MATCH($V942,$U$5:$U941,0)),"")))</f>
        <v/>
      </c>
      <c r="O942" s="256"/>
      <c r="P942" s="250"/>
      <c r="Q942" s="55">
        <v>0</v>
      </c>
      <c r="R942" s="48" t="b">
        <f>IF(COUNTBLANK($V942),FALSE,OR(IFERROR(MATCH(INDEX(Activos!$C$6:$C$1015,MATCH($V942,Activos!$U$6:$U$1015,0)),$AH$22:$AH$25,0),FALSE),IFERROR(MATCH(INDEX($E$5:$E941,MATCH($V942,$V$5:$V941,0)),$AH$22:$AH$25,0),FALSE)))</f>
        <v>0</v>
      </c>
      <c r="S942" s="48" t="b">
        <f>OR(IFERROR(MATCH($V942,Activos!$U$6:$U$1015,0),FALSE),IFERROR(MATCH($V942,$V$5:$V941,0),FALSE))</f>
        <v>1</v>
      </c>
      <c r="T942" s="48" t="str">
        <f t="shared" si="49"/>
        <v/>
      </c>
      <c r="U942" s="48" t="str">
        <f>IF(AND(ISERROR(MATCH($V942,Activos!$U$6:$U$1015,0)),ISERROR(MATCH($V942,$U$5:$U941,0))),$V942,"")</f>
        <v/>
      </c>
      <c r="V942" s="48" t="str">
        <f t="shared" si="50"/>
        <v/>
      </c>
      <c r="W942" s="48" t="b">
        <f>IF(OR(COUNTBLANK($E942),COUNTBLANK($V942)),FALSE,IF(ISERROR(MATCH($V942,Activos!$U$6:$U$1015,0)),FALSE,IF(ISERROR(MATCH(INDEX(Activos!$C$6:$C$1015,MATCH($V942,Activos!$U$6:$U$1015,0)),$AH$22:$AH$25,0)),ISERROR(MATCH($E942,$AH$26:$AH$31,0)),ISERROR(MATCH($E942,$AH$22:$AH$25,0)))))</f>
        <v>0</v>
      </c>
      <c r="X942" s="48" t="b">
        <f>IF(OR(COUNTBLANK($E942),COUNTBLANK($V942)),FALSE,IF(ISERROR(MATCH($V942,V$5:$V941,0)),FALSE,IF(ISERROR(MATCH(INDEX($E$6:$E$1015,MATCH($V942,$V$6:$V$1015,0)),$AH$22:$AH$25,0)),ISERROR(MATCH($E942,$AH$26:$AH$31,0)),ISERROR(MATCH($E942,$AH$22:$AH$25,0)))))</f>
        <v>0</v>
      </c>
      <c r="Y942" s="48" t="b">
        <f t="shared" si="51"/>
        <v>0</v>
      </c>
    </row>
    <row r="943" spans="2:25" ht="15.95" customHeight="1" x14ac:dyDescent="0.2">
      <c r="B943" s="257"/>
      <c r="C943" s="53"/>
      <c r="D943" s="86"/>
      <c r="E943" s="42" t="str">
        <f>IF(COUNTBLANK($V943),"",IF($U943&lt;&gt;"","Ingresar Categoria!",IFERROR(INDEX(Activos!$C$6:$C$1015,MATCH($V943,Activos!$U$6:$U$1015,0)),IFERROR(INDEX($E$5:$E942,MATCH($V943,$U$5:$U942,0)),""))))</f>
        <v/>
      </c>
      <c r="F943" s="52"/>
      <c r="G943" s="51"/>
      <c r="H943" s="44"/>
      <c r="I943" s="53"/>
      <c r="J943" s="46"/>
      <c r="K943" s="46"/>
      <c r="L943" s="54"/>
      <c r="M943" s="54"/>
      <c r="N943" s="306" t="str">
        <f>IF(COUNTBLANK($V943),"",IFERROR(INDEX(Activos!$E$6:$E$1015,MATCH($V943,Activos!$U$6:$U$1015,0)),IFERROR(INDEX($N$5:$N942,MATCH($V943,$U$5:$U942,0)),"")))</f>
        <v/>
      </c>
      <c r="O943" s="256"/>
      <c r="P943" s="250"/>
      <c r="Q943" s="55">
        <v>0</v>
      </c>
      <c r="R943" s="48" t="b">
        <f>IF(COUNTBLANK($V943),FALSE,OR(IFERROR(MATCH(INDEX(Activos!$C$6:$C$1015,MATCH($V943,Activos!$U$6:$U$1015,0)),$AH$22:$AH$25,0),FALSE),IFERROR(MATCH(INDEX($E$5:$E942,MATCH($V943,$V$5:$V942,0)),$AH$22:$AH$25,0),FALSE)))</f>
        <v>0</v>
      </c>
      <c r="S943" s="48" t="b">
        <f>OR(IFERROR(MATCH($V943,Activos!$U$6:$U$1015,0),FALSE),IFERROR(MATCH($V943,$V$5:$V942,0),FALSE))</f>
        <v>1</v>
      </c>
      <c r="T943" s="48" t="str">
        <f t="shared" si="49"/>
        <v/>
      </c>
      <c r="U943" s="48" t="str">
        <f>IF(AND(ISERROR(MATCH($V943,Activos!$U$6:$U$1015,0)),ISERROR(MATCH($V943,$U$5:$U942,0))),$V943,"")</f>
        <v/>
      </c>
      <c r="V943" s="48" t="str">
        <f t="shared" si="50"/>
        <v/>
      </c>
      <c r="W943" s="48" t="b">
        <f>IF(OR(COUNTBLANK($E943),COUNTBLANK($V943)),FALSE,IF(ISERROR(MATCH($V943,Activos!$U$6:$U$1015,0)),FALSE,IF(ISERROR(MATCH(INDEX(Activos!$C$6:$C$1015,MATCH($V943,Activos!$U$6:$U$1015,0)),$AH$22:$AH$25,0)),ISERROR(MATCH($E943,$AH$26:$AH$31,0)),ISERROR(MATCH($E943,$AH$22:$AH$25,0)))))</f>
        <v>0</v>
      </c>
      <c r="X943" s="48" t="b">
        <f>IF(OR(COUNTBLANK($E943),COUNTBLANK($V943)),FALSE,IF(ISERROR(MATCH($V943,V$5:$V942,0)),FALSE,IF(ISERROR(MATCH(INDEX($E$6:$E$1015,MATCH($V943,$V$6:$V$1015,0)),$AH$22:$AH$25,0)),ISERROR(MATCH($E943,$AH$26:$AH$31,0)),ISERROR(MATCH($E943,$AH$22:$AH$25,0)))))</f>
        <v>0</v>
      </c>
      <c r="Y943" s="48" t="b">
        <f t="shared" si="51"/>
        <v>0</v>
      </c>
    </row>
    <row r="944" spans="2:25" ht="15.95" customHeight="1" x14ac:dyDescent="0.2">
      <c r="B944" s="257"/>
      <c r="C944" s="53"/>
      <c r="D944" s="86"/>
      <c r="E944" s="42" t="str">
        <f>IF(COUNTBLANK($V944),"",IF($U944&lt;&gt;"","Ingresar Categoria!",IFERROR(INDEX(Activos!$C$6:$C$1015,MATCH($V944,Activos!$U$6:$U$1015,0)),IFERROR(INDEX($E$5:$E943,MATCH($V944,$U$5:$U943,0)),""))))</f>
        <v/>
      </c>
      <c r="F944" s="52"/>
      <c r="G944" s="51"/>
      <c r="H944" s="44"/>
      <c r="I944" s="53"/>
      <c r="J944" s="46"/>
      <c r="K944" s="46"/>
      <c r="L944" s="54"/>
      <c r="M944" s="54"/>
      <c r="N944" s="306" t="str">
        <f>IF(COUNTBLANK($V944),"",IFERROR(INDEX(Activos!$E$6:$E$1015,MATCH($V944,Activos!$U$6:$U$1015,0)),IFERROR(INDEX($N$5:$N943,MATCH($V944,$U$5:$U943,0)),"")))</f>
        <v/>
      </c>
      <c r="O944" s="256"/>
      <c r="P944" s="250"/>
      <c r="Q944" s="55">
        <v>0</v>
      </c>
      <c r="R944" s="48" t="b">
        <f>IF(COUNTBLANK($V944),FALSE,OR(IFERROR(MATCH(INDEX(Activos!$C$6:$C$1015,MATCH($V944,Activos!$U$6:$U$1015,0)),$AH$22:$AH$25,0),FALSE),IFERROR(MATCH(INDEX($E$5:$E943,MATCH($V944,$V$5:$V943,0)),$AH$22:$AH$25,0),FALSE)))</f>
        <v>0</v>
      </c>
      <c r="S944" s="48" t="b">
        <f>OR(IFERROR(MATCH($V944,Activos!$U$6:$U$1015,0),FALSE),IFERROR(MATCH($V944,$V$5:$V943,0),FALSE))</f>
        <v>1</v>
      </c>
      <c r="T944" s="48" t="str">
        <f t="shared" si="49"/>
        <v/>
      </c>
      <c r="U944" s="48" t="str">
        <f>IF(AND(ISERROR(MATCH($V944,Activos!$U$6:$U$1015,0)),ISERROR(MATCH($V944,$U$5:$U943,0))),$V944,"")</f>
        <v/>
      </c>
      <c r="V944" s="48" t="str">
        <f t="shared" si="50"/>
        <v/>
      </c>
      <c r="W944" s="48" t="b">
        <f>IF(OR(COUNTBLANK($E944),COUNTBLANK($V944)),FALSE,IF(ISERROR(MATCH($V944,Activos!$U$6:$U$1015,0)),FALSE,IF(ISERROR(MATCH(INDEX(Activos!$C$6:$C$1015,MATCH($V944,Activos!$U$6:$U$1015,0)),$AH$22:$AH$25,0)),ISERROR(MATCH($E944,$AH$26:$AH$31,0)),ISERROR(MATCH($E944,$AH$22:$AH$25,0)))))</f>
        <v>0</v>
      </c>
      <c r="X944" s="48" t="b">
        <f>IF(OR(COUNTBLANK($E944),COUNTBLANK($V944)),FALSE,IF(ISERROR(MATCH($V944,V$5:$V943,0)),FALSE,IF(ISERROR(MATCH(INDEX($E$6:$E$1015,MATCH($V944,$V$6:$V$1015,0)),$AH$22:$AH$25,0)),ISERROR(MATCH($E944,$AH$26:$AH$31,0)),ISERROR(MATCH($E944,$AH$22:$AH$25,0)))))</f>
        <v>0</v>
      </c>
      <c r="Y944" s="48" t="b">
        <f t="shared" si="51"/>
        <v>0</v>
      </c>
    </row>
    <row r="945" spans="2:25" ht="15.95" customHeight="1" x14ac:dyDescent="0.2">
      <c r="B945" s="257"/>
      <c r="C945" s="53"/>
      <c r="D945" s="86"/>
      <c r="E945" s="42" t="str">
        <f>IF(COUNTBLANK($V945),"",IF($U945&lt;&gt;"","Ingresar Categoria!",IFERROR(INDEX(Activos!$C$6:$C$1015,MATCH($V945,Activos!$U$6:$U$1015,0)),IFERROR(INDEX($E$5:$E944,MATCH($V945,$U$5:$U944,0)),""))))</f>
        <v/>
      </c>
      <c r="F945" s="52"/>
      <c r="G945" s="51"/>
      <c r="H945" s="44"/>
      <c r="I945" s="53"/>
      <c r="J945" s="46"/>
      <c r="K945" s="46"/>
      <c r="L945" s="54"/>
      <c r="M945" s="54"/>
      <c r="N945" s="306" t="str">
        <f>IF(COUNTBLANK($V945),"",IFERROR(INDEX(Activos!$E$6:$E$1015,MATCH($V945,Activos!$U$6:$U$1015,0)),IFERROR(INDEX($N$5:$N944,MATCH($V945,$U$5:$U944,0)),"")))</f>
        <v/>
      </c>
      <c r="O945" s="256"/>
      <c r="P945" s="250"/>
      <c r="Q945" s="55">
        <v>0</v>
      </c>
      <c r="R945" s="48" t="b">
        <f>IF(COUNTBLANK($V945),FALSE,OR(IFERROR(MATCH(INDEX(Activos!$C$6:$C$1015,MATCH($V945,Activos!$U$6:$U$1015,0)),$AH$22:$AH$25,0),FALSE),IFERROR(MATCH(INDEX($E$5:$E944,MATCH($V945,$V$5:$V944,0)),$AH$22:$AH$25,0),FALSE)))</f>
        <v>0</v>
      </c>
      <c r="S945" s="48" t="b">
        <f>OR(IFERROR(MATCH($V945,Activos!$U$6:$U$1015,0),FALSE),IFERROR(MATCH($V945,$V$5:$V944,0),FALSE))</f>
        <v>1</v>
      </c>
      <c r="T945" s="48" t="str">
        <f t="shared" si="49"/>
        <v/>
      </c>
      <c r="U945" s="48" t="str">
        <f>IF(AND(ISERROR(MATCH($V945,Activos!$U$6:$U$1015,0)),ISERROR(MATCH($V945,$U$5:$U944,0))),$V945,"")</f>
        <v/>
      </c>
      <c r="V945" s="48" t="str">
        <f t="shared" si="50"/>
        <v/>
      </c>
      <c r="W945" s="48" t="b">
        <f>IF(OR(COUNTBLANK($E945),COUNTBLANK($V945)),FALSE,IF(ISERROR(MATCH($V945,Activos!$U$6:$U$1015,0)),FALSE,IF(ISERROR(MATCH(INDEX(Activos!$C$6:$C$1015,MATCH($V945,Activos!$U$6:$U$1015,0)),$AH$22:$AH$25,0)),ISERROR(MATCH($E945,$AH$26:$AH$31,0)),ISERROR(MATCH($E945,$AH$22:$AH$25,0)))))</f>
        <v>0</v>
      </c>
      <c r="X945" s="48" t="b">
        <f>IF(OR(COUNTBLANK($E945),COUNTBLANK($V945)),FALSE,IF(ISERROR(MATCH($V945,V$5:$V944,0)),FALSE,IF(ISERROR(MATCH(INDEX($E$6:$E$1015,MATCH($V945,$V$6:$V$1015,0)),$AH$22:$AH$25,0)),ISERROR(MATCH($E945,$AH$26:$AH$31,0)),ISERROR(MATCH($E945,$AH$22:$AH$25,0)))))</f>
        <v>0</v>
      </c>
      <c r="Y945" s="48" t="b">
        <f t="shared" si="51"/>
        <v>0</v>
      </c>
    </row>
    <row r="946" spans="2:25" ht="15.95" customHeight="1" x14ac:dyDescent="0.2">
      <c r="B946" s="257"/>
      <c r="C946" s="53"/>
      <c r="D946" s="86"/>
      <c r="E946" s="42" t="str">
        <f>IF(COUNTBLANK($V946),"",IF($U946&lt;&gt;"","Ingresar Categoria!",IFERROR(INDEX(Activos!$C$6:$C$1015,MATCH($V946,Activos!$U$6:$U$1015,0)),IFERROR(INDEX($E$5:$E945,MATCH($V946,$U$5:$U945,0)),""))))</f>
        <v/>
      </c>
      <c r="F946" s="52"/>
      <c r="G946" s="51"/>
      <c r="H946" s="44"/>
      <c r="I946" s="53"/>
      <c r="J946" s="46"/>
      <c r="K946" s="46"/>
      <c r="L946" s="54"/>
      <c r="M946" s="54"/>
      <c r="N946" s="306" t="str">
        <f>IF(COUNTBLANK($V946),"",IFERROR(INDEX(Activos!$E$6:$E$1015,MATCH($V946,Activos!$U$6:$U$1015,0)),IFERROR(INDEX($N$5:$N945,MATCH($V946,$U$5:$U945,0)),"")))</f>
        <v/>
      </c>
      <c r="O946" s="256"/>
      <c r="P946" s="250"/>
      <c r="Q946" s="55">
        <v>0</v>
      </c>
      <c r="R946" s="48" t="b">
        <f>IF(COUNTBLANK($V946),FALSE,OR(IFERROR(MATCH(INDEX(Activos!$C$6:$C$1015,MATCH($V946,Activos!$U$6:$U$1015,0)),$AH$22:$AH$25,0),FALSE),IFERROR(MATCH(INDEX($E$5:$E945,MATCH($V946,$V$5:$V945,0)),$AH$22:$AH$25,0),FALSE)))</f>
        <v>0</v>
      </c>
      <c r="S946" s="48" t="b">
        <f>OR(IFERROR(MATCH($V946,Activos!$U$6:$U$1015,0),FALSE),IFERROR(MATCH($V946,$V$5:$V945,0),FALSE))</f>
        <v>1</v>
      </c>
      <c r="T946" s="48" t="str">
        <f t="shared" si="49"/>
        <v/>
      </c>
      <c r="U946" s="48" t="str">
        <f>IF(AND(ISERROR(MATCH($V946,Activos!$U$6:$U$1015,0)),ISERROR(MATCH($V946,$U$5:$U945,0))),$V946,"")</f>
        <v/>
      </c>
      <c r="V946" s="48" t="str">
        <f t="shared" si="50"/>
        <v/>
      </c>
      <c r="W946" s="48" t="b">
        <f>IF(OR(COUNTBLANK($E946),COUNTBLANK($V946)),FALSE,IF(ISERROR(MATCH($V946,Activos!$U$6:$U$1015,0)),FALSE,IF(ISERROR(MATCH(INDEX(Activos!$C$6:$C$1015,MATCH($V946,Activos!$U$6:$U$1015,0)),$AH$22:$AH$25,0)),ISERROR(MATCH($E946,$AH$26:$AH$31,0)),ISERROR(MATCH($E946,$AH$22:$AH$25,0)))))</f>
        <v>0</v>
      </c>
      <c r="X946" s="48" t="b">
        <f>IF(OR(COUNTBLANK($E946),COUNTBLANK($V946)),FALSE,IF(ISERROR(MATCH($V946,V$5:$V945,0)),FALSE,IF(ISERROR(MATCH(INDEX($E$6:$E$1015,MATCH($V946,$V$6:$V$1015,0)),$AH$22:$AH$25,0)),ISERROR(MATCH($E946,$AH$26:$AH$31,0)),ISERROR(MATCH($E946,$AH$22:$AH$25,0)))))</f>
        <v>0</v>
      </c>
      <c r="Y946" s="48" t="b">
        <f t="shared" si="51"/>
        <v>0</v>
      </c>
    </row>
    <row r="947" spans="2:25" ht="15.95" customHeight="1" x14ac:dyDescent="0.2">
      <c r="B947" s="257"/>
      <c r="C947" s="53"/>
      <c r="D947" s="86"/>
      <c r="E947" s="42" t="str">
        <f>IF(COUNTBLANK($V947),"",IF($U947&lt;&gt;"","Ingresar Categoria!",IFERROR(INDEX(Activos!$C$6:$C$1015,MATCH($V947,Activos!$U$6:$U$1015,0)),IFERROR(INDEX($E$5:$E946,MATCH($V947,$U$5:$U946,0)),""))))</f>
        <v/>
      </c>
      <c r="F947" s="52"/>
      <c r="G947" s="51"/>
      <c r="H947" s="44"/>
      <c r="I947" s="53"/>
      <c r="J947" s="46"/>
      <c r="K947" s="46"/>
      <c r="L947" s="54"/>
      <c r="M947" s="54"/>
      <c r="N947" s="306" t="str">
        <f>IF(COUNTBLANK($V947),"",IFERROR(INDEX(Activos!$E$6:$E$1015,MATCH($V947,Activos!$U$6:$U$1015,0)),IFERROR(INDEX($N$5:$N946,MATCH($V947,$U$5:$U946,0)),"")))</f>
        <v/>
      </c>
      <c r="O947" s="256"/>
      <c r="P947" s="250"/>
      <c r="Q947" s="55">
        <v>0</v>
      </c>
      <c r="R947" s="48" t="b">
        <f>IF(COUNTBLANK($V947),FALSE,OR(IFERROR(MATCH(INDEX(Activos!$C$6:$C$1015,MATCH($V947,Activos!$U$6:$U$1015,0)),$AH$22:$AH$25,0),FALSE),IFERROR(MATCH(INDEX($E$5:$E946,MATCH($V947,$V$5:$V946,0)),$AH$22:$AH$25,0),FALSE)))</f>
        <v>0</v>
      </c>
      <c r="S947" s="48" t="b">
        <f>OR(IFERROR(MATCH($V947,Activos!$U$6:$U$1015,0),FALSE),IFERROR(MATCH($V947,$V$5:$V946,0),FALSE))</f>
        <v>1</v>
      </c>
      <c r="T947" s="48" t="str">
        <f t="shared" si="49"/>
        <v/>
      </c>
      <c r="U947" s="48" t="str">
        <f>IF(AND(ISERROR(MATCH($V947,Activos!$U$6:$U$1015,0)),ISERROR(MATCH($V947,$U$5:$U946,0))),$V947,"")</f>
        <v/>
      </c>
      <c r="V947" s="48" t="str">
        <f t="shared" si="50"/>
        <v/>
      </c>
      <c r="W947" s="48" t="b">
        <f>IF(OR(COUNTBLANK($E947),COUNTBLANK($V947)),FALSE,IF(ISERROR(MATCH($V947,Activos!$U$6:$U$1015,0)),FALSE,IF(ISERROR(MATCH(INDEX(Activos!$C$6:$C$1015,MATCH($V947,Activos!$U$6:$U$1015,0)),$AH$22:$AH$25,0)),ISERROR(MATCH($E947,$AH$26:$AH$31,0)),ISERROR(MATCH($E947,$AH$22:$AH$25,0)))))</f>
        <v>0</v>
      </c>
      <c r="X947" s="48" t="b">
        <f>IF(OR(COUNTBLANK($E947),COUNTBLANK($V947)),FALSE,IF(ISERROR(MATCH($V947,V$5:$V946,0)),FALSE,IF(ISERROR(MATCH(INDEX($E$6:$E$1015,MATCH($V947,$V$6:$V$1015,0)),$AH$22:$AH$25,0)),ISERROR(MATCH($E947,$AH$26:$AH$31,0)),ISERROR(MATCH($E947,$AH$22:$AH$25,0)))))</f>
        <v>0</v>
      </c>
      <c r="Y947" s="48" t="b">
        <f t="shared" si="51"/>
        <v>0</v>
      </c>
    </row>
    <row r="948" spans="2:25" ht="15.95" customHeight="1" x14ac:dyDescent="0.2">
      <c r="B948" s="257"/>
      <c r="C948" s="53"/>
      <c r="D948" s="86"/>
      <c r="E948" s="42" t="str">
        <f>IF(COUNTBLANK($V948),"",IF($U948&lt;&gt;"","Ingresar Categoria!",IFERROR(INDEX(Activos!$C$6:$C$1015,MATCH($V948,Activos!$U$6:$U$1015,0)),IFERROR(INDEX($E$5:$E947,MATCH($V948,$U$5:$U947,0)),""))))</f>
        <v/>
      </c>
      <c r="F948" s="52"/>
      <c r="G948" s="51"/>
      <c r="H948" s="44"/>
      <c r="I948" s="53"/>
      <c r="J948" s="46"/>
      <c r="K948" s="46"/>
      <c r="L948" s="54"/>
      <c r="M948" s="54"/>
      <c r="N948" s="306" t="str">
        <f>IF(COUNTBLANK($V948),"",IFERROR(INDEX(Activos!$E$6:$E$1015,MATCH($V948,Activos!$U$6:$U$1015,0)),IFERROR(INDEX($N$5:$N947,MATCH($V948,$U$5:$U947,0)),"")))</f>
        <v/>
      </c>
      <c r="O948" s="256"/>
      <c r="P948" s="250"/>
      <c r="Q948" s="55">
        <v>0</v>
      </c>
      <c r="R948" s="48" t="b">
        <f>IF(COUNTBLANK($V948),FALSE,OR(IFERROR(MATCH(INDEX(Activos!$C$6:$C$1015,MATCH($V948,Activos!$U$6:$U$1015,0)),$AH$22:$AH$25,0),FALSE),IFERROR(MATCH(INDEX($E$5:$E947,MATCH($V948,$V$5:$V947,0)),$AH$22:$AH$25,0),FALSE)))</f>
        <v>0</v>
      </c>
      <c r="S948" s="48" t="b">
        <f>OR(IFERROR(MATCH($V948,Activos!$U$6:$U$1015,0),FALSE),IFERROR(MATCH($V948,$V$5:$V947,0),FALSE))</f>
        <v>1</v>
      </c>
      <c r="T948" s="48" t="str">
        <f t="shared" si="49"/>
        <v/>
      </c>
      <c r="U948" s="48" t="str">
        <f>IF(AND(ISERROR(MATCH($V948,Activos!$U$6:$U$1015,0)),ISERROR(MATCH($V948,$U$5:$U947,0))),$V948,"")</f>
        <v/>
      </c>
      <c r="V948" s="48" t="str">
        <f t="shared" si="50"/>
        <v/>
      </c>
      <c r="W948" s="48" t="b">
        <f>IF(OR(COUNTBLANK($E948),COUNTBLANK($V948)),FALSE,IF(ISERROR(MATCH($V948,Activos!$U$6:$U$1015,0)),FALSE,IF(ISERROR(MATCH(INDEX(Activos!$C$6:$C$1015,MATCH($V948,Activos!$U$6:$U$1015,0)),$AH$22:$AH$25,0)),ISERROR(MATCH($E948,$AH$26:$AH$31,0)),ISERROR(MATCH($E948,$AH$22:$AH$25,0)))))</f>
        <v>0</v>
      </c>
      <c r="X948" s="48" t="b">
        <f>IF(OR(COUNTBLANK($E948),COUNTBLANK($V948)),FALSE,IF(ISERROR(MATCH($V948,V$5:$V947,0)),FALSE,IF(ISERROR(MATCH(INDEX($E$6:$E$1015,MATCH($V948,$V$6:$V$1015,0)),$AH$22:$AH$25,0)),ISERROR(MATCH($E948,$AH$26:$AH$31,0)),ISERROR(MATCH($E948,$AH$22:$AH$25,0)))))</f>
        <v>0</v>
      </c>
      <c r="Y948" s="48" t="b">
        <f t="shared" si="51"/>
        <v>0</v>
      </c>
    </row>
    <row r="949" spans="2:25" ht="15.95" customHeight="1" x14ac:dyDescent="0.2">
      <c r="B949" s="257"/>
      <c r="C949" s="53"/>
      <c r="D949" s="86"/>
      <c r="E949" s="42" t="str">
        <f>IF(COUNTBLANK($V949),"",IF($U949&lt;&gt;"","Ingresar Categoria!",IFERROR(INDEX(Activos!$C$6:$C$1015,MATCH($V949,Activos!$U$6:$U$1015,0)),IFERROR(INDEX($E$5:$E948,MATCH($V949,$U$5:$U948,0)),""))))</f>
        <v/>
      </c>
      <c r="F949" s="52"/>
      <c r="G949" s="51"/>
      <c r="H949" s="44"/>
      <c r="I949" s="53"/>
      <c r="J949" s="46"/>
      <c r="K949" s="46"/>
      <c r="L949" s="54"/>
      <c r="M949" s="54"/>
      <c r="N949" s="306" t="str">
        <f>IF(COUNTBLANK($V949),"",IFERROR(INDEX(Activos!$E$6:$E$1015,MATCH($V949,Activos!$U$6:$U$1015,0)),IFERROR(INDEX($N$5:$N948,MATCH($V949,$U$5:$U948,0)),"")))</f>
        <v/>
      </c>
      <c r="O949" s="256"/>
      <c r="P949" s="250"/>
      <c r="Q949" s="55">
        <v>0</v>
      </c>
      <c r="R949" s="48" t="b">
        <f>IF(COUNTBLANK($V949),FALSE,OR(IFERROR(MATCH(INDEX(Activos!$C$6:$C$1015,MATCH($V949,Activos!$U$6:$U$1015,0)),$AH$22:$AH$25,0),FALSE),IFERROR(MATCH(INDEX($E$5:$E948,MATCH($V949,$V$5:$V948,0)),$AH$22:$AH$25,0),FALSE)))</f>
        <v>0</v>
      </c>
      <c r="S949" s="48" t="b">
        <f>OR(IFERROR(MATCH($V949,Activos!$U$6:$U$1015,0),FALSE),IFERROR(MATCH($V949,$V$5:$V948,0),FALSE))</f>
        <v>1</v>
      </c>
      <c r="T949" s="48" t="str">
        <f t="shared" si="49"/>
        <v/>
      </c>
      <c r="U949" s="48" t="str">
        <f>IF(AND(ISERROR(MATCH($V949,Activos!$U$6:$U$1015,0)),ISERROR(MATCH($V949,$U$5:$U948,0))),$V949,"")</f>
        <v/>
      </c>
      <c r="V949" s="48" t="str">
        <f t="shared" si="50"/>
        <v/>
      </c>
      <c r="W949" s="48" t="b">
        <f>IF(OR(COUNTBLANK($E949),COUNTBLANK($V949)),FALSE,IF(ISERROR(MATCH($V949,Activos!$U$6:$U$1015,0)),FALSE,IF(ISERROR(MATCH(INDEX(Activos!$C$6:$C$1015,MATCH($V949,Activos!$U$6:$U$1015,0)),$AH$22:$AH$25,0)),ISERROR(MATCH($E949,$AH$26:$AH$31,0)),ISERROR(MATCH($E949,$AH$22:$AH$25,0)))))</f>
        <v>0</v>
      </c>
      <c r="X949" s="48" t="b">
        <f>IF(OR(COUNTBLANK($E949),COUNTBLANK($V949)),FALSE,IF(ISERROR(MATCH($V949,V$5:$V948,0)),FALSE,IF(ISERROR(MATCH(INDEX($E$6:$E$1015,MATCH($V949,$V$6:$V$1015,0)),$AH$22:$AH$25,0)),ISERROR(MATCH($E949,$AH$26:$AH$31,0)),ISERROR(MATCH($E949,$AH$22:$AH$25,0)))))</f>
        <v>0</v>
      </c>
      <c r="Y949" s="48" t="b">
        <f t="shared" si="51"/>
        <v>0</v>
      </c>
    </row>
    <row r="950" spans="2:25" ht="15.95" customHeight="1" x14ac:dyDescent="0.2">
      <c r="B950" s="257"/>
      <c r="C950" s="53"/>
      <c r="D950" s="86"/>
      <c r="E950" s="42" t="str">
        <f>IF(COUNTBLANK($V950),"",IF($U950&lt;&gt;"","Ingresar Categoria!",IFERROR(INDEX(Activos!$C$6:$C$1015,MATCH($V950,Activos!$U$6:$U$1015,0)),IFERROR(INDEX($E$5:$E949,MATCH($V950,$U$5:$U949,0)),""))))</f>
        <v/>
      </c>
      <c r="F950" s="52"/>
      <c r="G950" s="51"/>
      <c r="H950" s="44"/>
      <c r="I950" s="53"/>
      <c r="J950" s="46"/>
      <c r="K950" s="46"/>
      <c r="L950" s="54"/>
      <c r="M950" s="54"/>
      <c r="N950" s="306" t="str">
        <f>IF(COUNTBLANK($V950),"",IFERROR(INDEX(Activos!$E$6:$E$1015,MATCH($V950,Activos!$U$6:$U$1015,0)),IFERROR(INDEX($N$5:$N949,MATCH($V950,$U$5:$U949,0)),"")))</f>
        <v/>
      </c>
      <c r="O950" s="256"/>
      <c r="P950" s="250"/>
      <c r="Q950" s="55">
        <v>0</v>
      </c>
      <c r="R950" s="48" t="b">
        <f>IF(COUNTBLANK($V950),FALSE,OR(IFERROR(MATCH(INDEX(Activos!$C$6:$C$1015,MATCH($V950,Activos!$U$6:$U$1015,0)),$AH$22:$AH$25,0),FALSE),IFERROR(MATCH(INDEX($E$5:$E949,MATCH($V950,$V$5:$V949,0)),$AH$22:$AH$25,0),FALSE)))</f>
        <v>0</v>
      </c>
      <c r="S950" s="48" t="b">
        <f>OR(IFERROR(MATCH($V950,Activos!$U$6:$U$1015,0),FALSE),IFERROR(MATCH($V950,$V$5:$V949,0),FALSE))</f>
        <v>1</v>
      </c>
      <c r="T950" s="48" t="str">
        <f t="shared" si="49"/>
        <v/>
      </c>
      <c r="U950" s="48" t="str">
        <f>IF(AND(ISERROR(MATCH($V950,Activos!$U$6:$U$1015,0)),ISERROR(MATCH($V950,$U$5:$U949,0))),$V950,"")</f>
        <v/>
      </c>
      <c r="V950" s="48" t="str">
        <f t="shared" si="50"/>
        <v/>
      </c>
      <c r="W950" s="48" t="b">
        <f>IF(OR(COUNTBLANK($E950),COUNTBLANK($V950)),FALSE,IF(ISERROR(MATCH($V950,Activos!$U$6:$U$1015,0)),FALSE,IF(ISERROR(MATCH(INDEX(Activos!$C$6:$C$1015,MATCH($V950,Activos!$U$6:$U$1015,0)),$AH$22:$AH$25,0)),ISERROR(MATCH($E950,$AH$26:$AH$31,0)),ISERROR(MATCH($E950,$AH$22:$AH$25,0)))))</f>
        <v>0</v>
      </c>
      <c r="X950" s="48" t="b">
        <f>IF(OR(COUNTBLANK($E950),COUNTBLANK($V950)),FALSE,IF(ISERROR(MATCH($V950,V$5:$V949,0)),FALSE,IF(ISERROR(MATCH(INDEX($E$6:$E$1015,MATCH($V950,$V$6:$V$1015,0)),$AH$22:$AH$25,0)),ISERROR(MATCH($E950,$AH$26:$AH$31,0)),ISERROR(MATCH($E950,$AH$22:$AH$25,0)))))</f>
        <v>0</v>
      </c>
      <c r="Y950" s="48" t="b">
        <f t="shared" si="51"/>
        <v>0</v>
      </c>
    </row>
    <row r="951" spans="2:25" ht="15.95" customHeight="1" x14ac:dyDescent="0.2">
      <c r="B951" s="257"/>
      <c r="C951" s="53"/>
      <c r="D951" s="86"/>
      <c r="E951" s="42" t="str">
        <f>IF(COUNTBLANK($V951),"",IF($U951&lt;&gt;"","Ingresar Categoria!",IFERROR(INDEX(Activos!$C$6:$C$1015,MATCH($V951,Activos!$U$6:$U$1015,0)),IFERROR(INDEX($E$5:$E950,MATCH($V951,$U$5:$U950,0)),""))))</f>
        <v/>
      </c>
      <c r="F951" s="52"/>
      <c r="G951" s="51"/>
      <c r="H951" s="44"/>
      <c r="I951" s="53"/>
      <c r="J951" s="46"/>
      <c r="K951" s="46"/>
      <c r="L951" s="54"/>
      <c r="M951" s="54"/>
      <c r="N951" s="306" t="str">
        <f>IF(COUNTBLANK($V951),"",IFERROR(INDEX(Activos!$E$6:$E$1015,MATCH($V951,Activos!$U$6:$U$1015,0)),IFERROR(INDEX($N$5:$N950,MATCH($V951,$U$5:$U950,0)),"")))</f>
        <v/>
      </c>
      <c r="O951" s="256"/>
      <c r="P951" s="250"/>
      <c r="Q951" s="55">
        <v>0</v>
      </c>
      <c r="R951" s="48" t="b">
        <f>IF(COUNTBLANK($V951),FALSE,OR(IFERROR(MATCH(INDEX(Activos!$C$6:$C$1015,MATCH($V951,Activos!$U$6:$U$1015,0)),$AH$22:$AH$25,0),FALSE),IFERROR(MATCH(INDEX($E$5:$E950,MATCH($V951,$V$5:$V950,0)),$AH$22:$AH$25,0),FALSE)))</f>
        <v>0</v>
      </c>
      <c r="S951" s="48" t="b">
        <f>OR(IFERROR(MATCH($V951,Activos!$U$6:$U$1015,0),FALSE),IFERROR(MATCH($V951,$V$5:$V950,0),FALSE))</f>
        <v>1</v>
      </c>
      <c r="T951" s="48" t="str">
        <f t="shared" si="49"/>
        <v/>
      </c>
      <c r="U951" s="48" t="str">
        <f>IF(AND(ISERROR(MATCH($V951,Activos!$U$6:$U$1015,0)),ISERROR(MATCH($V951,$U$5:$U950,0))),$V951,"")</f>
        <v/>
      </c>
      <c r="V951" s="48" t="str">
        <f t="shared" si="50"/>
        <v/>
      </c>
      <c r="W951" s="48" t="b">
        <f>IF(OR(COUNTBLANK($E951),COUNTBLANK($V951)),FALSE,IF(ISERROR(MATCH($V951,Activos!$U$6:$U$1015,0)),FALSE,IF(ISERROR(MATCH(INDEX(Activos!$C$6:$C$1015,MATCH($V951,Activos!$U$6:$U$1015,0)),$AH$22:$AH$25,0)),ISERROR(MATCH($E951,$AH$26:$AH$31,0)),ISERROR(MATCH($E951,$AH$22:$AH$25,0)))))</f>
        <v>0</v>
      </c>
      <c r="X951" s="48" t="b">
        <f>IF(OR(COUNTBLANK($E951),COUNTBLANK($V951)),FALSE,IF(ISERROR(MATCH($V951,V$5:$V950,0)),FALSE,IF(ISERROR(MATCH(INDEX($E$6:$E$1015,MATCH($V951,$V$6:$V$1015,0)),$AH$22:$AH$25,0)),ISERROR(MATCH($E951,$AH$26:$AH$31,0)),ISERROR(MATCH($E951,$AH$22:$AH$25,0)))))</f>
        <v>0</v>
      </c>
      <c r="Y951" s="48" t="b">
        <f t="shared" si="51"/>
        <v>0</v>
      </c>
    </row>
    <row r="952" spans="2:25" ht="15.95" customHeight="1" x14ac:dyDescent="0.2">
      <c r="B952" s="257"/>
      <c r="C952" s="53"/>
      <c r="D952" s="86"/>
      <c r="E952" s="42" t="str">
        <f>IF(COUNTBLANK($V952),"",IF($U952&lt;&gt;"","Ingresar Categoria!",IFERROR(INDEX(Activos!$C$6:$C$1015,MATCH($V952,Activos!$U$6:$U$1015,0)),IFERROR(INDEX($E$5:$E951,MATCH($V952,$U$5:$U951,0)),""))))</f>
        <v/>
      </c>
      <c r="F952" s="52"/>
      <c r="G952" s="51"/>
      <c r="H952" s="44"/>
      <c r="I952" s="53"/>
      <c r="J952" s="46"/>
      <c r="K952" s="46"/>
      <c r="L952" s="54"/>
      <c r="M952" s="54"/>
      <c r="N952" s="306" t="str">
        <f>IF(COUNTBLANK($V952),"",IFERROR(INDEX(Activos!$E$6:$E$1015,MATCH($V952,Activos!$U$6:$U$1015,0)),IFERROR(INDEX($N$5:$N951,MATCH($V952,$U$5:$U951,0)),"")))</f>
        <v/>
      </c>
      <c r="O952" s="256"/>
      <c r="P952" s="250"/>
      <c r="Q952" s="55">
        <v>0</v>
      </c>
      <c r="R952" s="48" t="b">
        <f>IF(COUNTBLANK($V952),FALSE,OR(IFERROR(MATCH(INDEX(Activos!$C$6:$C$1015,MATCH($V952,Activos!$U$6:$U$1015,0)),$AH$22:$AH$25,0),FALSE),IFERROR(MATCH(INDEX($E$5:$E951,MATCH($V952,$V$5:$V951,0)),$AH$22:$AH$25,0),FALSE)))</f>
        <v>0</v>
      </c>
      <c r="S952" s="48" t="b">
        <f>OR(IFERROR(MATCH($V952,Activos!$U$6:$U$1015,0),FALSE),IFERROR(MATCH($V952,$V$5:$V951,0),FALSE))</f>
        <v>1</v>
      </c>
      <c r="T952" s="48" t="str">
        <f t="shared" si="49"/>
        <v/>
      </c>
      <c r="U952" s="48" t="str">
        <f>IF(AND(ISERROR(MATCH($V952,Activos!$U$6:$U$1015,0)),ISERROR(MATCH($V952,$U$5:$U951,0))),$V952,"")</f>
        <v/>
      </c>
      <c r="V952" s="48" t="str">
        <f t="shared" si="50"/>
        <v/>
      </c>
      <c r="W952" s="48" t="b">
        <f>IF(OR(COUNTBLANK($E952),COUNTBLANK($V952)),FALSE,IF(ISERROR(MATCH($V952,Activos!$U$6:$U$1015,0)),FALSE,IF(ISERROR(MATCH(INDEX(Activos!$C$6:$C$1015,MATCH($V952,Activos!$U$6:$U$1015,0)),$AH$22:$AH$25,0)),ISERROR(MATCH($E952,$AH$26:$AH$31,0)),ISERROR(MATCH($E952,$AH$22:$AH$25,0)))))</f>
        <v>0</v>
      </c>
      <c r="X952" s="48" t="b">
        <f>IF(OR(COUNTBLANK($E952),COUNTBLANK($V952)),FALSE,IF(ISERROR(MATCH($V952,V$5:$V951,0)),FALSE,IF(ISERROR(MATCH(INDEX($E$6:$E$1015,MATCH($V952,$V$6:$V$1015,0)),$AH$22:$AH$25,0)),ISERROR(MATCH($E952,$AH$26:$AH$31,0)),ISERROR(MATCH($E952,$AH$22:$AH$25,0)))))</f>
        <v>0</v>
      </c>
      <c r="Y952" s="48" t="b">
        <f t="shared" si="51"/>
        <v>0</v>
      </c>
    </row>
    <row r="953" spans="2:25" ht="15.95" customHeight="1" x14ac:dyDescent="0.2">
      <c r="B953" s="257"/>
      <c r="C953" s="53"/>
      <c r="D953" s="86"/>
      <c r="E953" s="42" t="str">
        <f>IF(COUNTBLANK($V953),"",IF($U953&lt;&gt;"","Ingresar Categoria!",IFERROR(INDEX(Activos!$C$6:$C$1015,MATCH($V953,Activos!$U$6:$U$1015,0)),IFERROR(INDEX($E$5:$E952,MATCH($V953,$U$5:$U952,0)),""))))</f>
        <v/>
      </c>
      <c r="F953" s="52"/>
      <c r="G953" s="51"/>
      <c r="H953" s="44"/>
      <c r="I953" s="53"/>
      <c r="J953" s="46"/>
      <c r="K953" s="46"/>
      <c r="L953" s="54"/>
      <c r="M953" s="54"/>
      <c r="N953" s="306" t="str">
        <f>IF(COUNTBLANK($V953),"",IFERROR(INDEX(Activos!$E$6:$E$1015,MATCH($V953,Activos!$U$6:$U$1015,0)),IFERROR(INDEX($N$5:$N952,MATCH($V953,$U$5:$U952,0)),"")))</f>
        <v/>
      </c>
      <c r="O953" s="256"/>
      <c r="P953" s="250"/>
      <c r="Q953" s="55">
        <v>0</v>
      </c>
      <c r="R953" s="48" t="b">
        <f>IF(COUNTBLANK($V953),FALSE,OR(IFERROR(MATCH(INDEX(Activos!$C$6:$C$1015,MATCH($V953,Activos!$U$6:$U$1015,0)),$AH$22:$AH$25,0),FALSE),IFERROR(MATCH(INDEX($E$5:$E952,MATCH($V953,$V$5:$V952,0)),$AH$22:$AH$25,0),FALSE)))</f>
        <v>0</v>
      </c>
      <c r="S953" s="48" t="b">
        <f>OR(IFERROR(MATCH($V953,Activos!$U$6:$U$1015,0),FALSE),IFERROR(MATCH($V953,$V$5:$V952,0),FALSE))</f>
        <v>1</v>
      </c>
      <c r="T953" s="48" t="str">
        <f t="shared" si="49"/>
        <v/>
      </c>
      <c r="U953" s="48" t="str">
        <f>IF(AND(ISERROR(MATCH($V953,Activos!$U$6:$U$1015,0)),ISERROR(MATCH($V953,$U$5:$U952,0))),$V953,"")</f>
        <v/>
      </c>
      <c r="V953" s="48" t="str">
        <f t="shared" si="50"/>
        <v/>
      </c>
      <c r="W953" s="48" t="b">
        <f>IF(OR(COUNTBLANK($E953),COUNTBLANK($V953)),FALSE,IF(ISERROR(MATCH($V953,Activos!$U$6:$U$1015,0)),FALSE,IF(ISERROR(MATCH(INDEX(Activos!$C$6:$C$1015,MATCH($V953,Activos!$U$6:$U$1015,0)),$AH$22:$AH$25,0)),ISERROR(MATCH($E953,$AH$26:$AH$31,0)),ISERROR(MATCH($E953,$AH$22:$AH$25,0)))))</f>
        <v>0</v>
      </c>
      <c r="X953" s="48" t="b">
        <f>IF(OR(COUNTBLANK($E953),COUNTBLANK($V953)),FALSE,IF(ISERROR(MATCH($V953,V$5:$V952,0)),FALSE,IF(ISERROR(MATCH(INDEX($E$6:$E$1015,MATCH($V953,$V$6:$V$1015,0)),$AH$22:$AH$25,0)),ISERROR(MATCH($E953,$AH$26:$AH$31,0)),ISERROR(MATCH($E953,$AH$22:$AH$25,0)))))</f>
        <v>0</v>
      </c>
      <c r="Y953" s="48" t="b">
        <f t="shared" si="51"/>
        <v>0</v>
      </c>
    </row>
    <row r="954" spans="2:25" ht="15.95" customHeight="1" x14ac:dyDescent="0.2">
      <c r="B954" s="257"/>
      <c r="C954" s="53"/>
      <c r="D954" s="86"/>
      <c r="E954" s="42" t="str">
        <f>IF(COUNTBLANK($V954),"",IF($U954&lt;&gt;"","Ingresar Categoria!",IFERROR(INDEX(Activos!$C$6:$C$1015,MATCH($V954,Activos!$U$6:$U$1015,0)),IFERROR(INDEX($E$5:$E953,MATCH($V954,$U$5:$U953,0)),""))))</f>
        <v/>
      </c>
      <c r="F954" s="52"/>
      <c r="G954" s="51"/>
      <c r="H954" s="44"/>
      <c r="I954" s="53"/>
      <c r="J954" s="46"/>
      <c r="K954" s="46"/>
      <c r="L954" s="54"/>
      <c r="M954" s="54"/>
      <c r="N954" s="306" t="str">
        <f>IF(COUNTBLANK($V954),"",IFERROR(INDEX(Activos!$E$6:$E$1015,MATCH($V954,Activos!$U$6:$U$1015,0)),IFERROR(INDEX($N$5:$N953,MATCH($V954,$U$5:$U953,0)),"")))</f>
        <v/>
      </c>
      <c r="O954" s="256"/>
      <c r="P954" s="250"/>
      <c r="Q954" s="55">
        <v>0</v>
      </c>
      <c r="R954" s="48" t="b">
        <f>IF(COUNTBLANK($V954),FALSE,OR(IFERROR(MATCH(INDEX(Activos!$C$6:$C$1015,MATCH($V954,Activos!$U$6:$U$1015,0)),$AH$22:$AH$25,0),FALSE),IFERROR(MATCH(INDEX($E$5:$E953,MATCH($V954,$V$5:$V953,0)),$AH$22:$AH$25,0),FALSE)))</f>
        <v>0</v>
      </c>
      <c r="S954" s="48" t="b">
        <f>OR(IFERROR(MATCH($V954,Activos!$U$6:$U$1015,0),FALSE),IFERROR(MATCH($V954,$V$5:$V953,0),FALSE))</f>
        <v>1</v>
      </c>
      <c r="T954" s="48" t="str">
        <f t="shared" si="49"/>
        <v/>
      </c>
      <c r="U954" s="48" t="str">
        <f>IF(AND(ISERROR(MATCH($V954,Activos!$U$6:$U$1015,0)),ISERROR(MATCH($V954,$U$5:$U953,0))),$V954,"")</f>
        <v/>
      </c>
      <c r="V954" s="48" t="str">
        <f t="shared" si="50"/>
        <v/>
      </c>
      <c r="W954" s="48" t="b">
        <f>IF(OR(COUNTBLANK($E954),COUNTBLANK($V954)),FALSE,IF(ISERROR(MATCH($V954,Activos!$U$6:$U$1015,0)),FALSE,IF(ISERROR(MATCH(INDEX(Activos!$C$6:$C$1015,MATCH($V954,Activos!$U$6:$U$1015,0)),$AH$22:$AH$25,0)),ISERROR(MATCH($E954,$AH$26:$AH$31,0)),ISERROR(MATCH($E954,$AH$22:$AH$25,0)))))</f>
        <v>0</v>
      </c>
      <c r="X954" s="48" t="b">
        <f>IF(OR(COUNTBLANK($E954),COUNTBLANK($V954)),FALSE,IF(ISERROR(MATCH($V954,V$5:$V953,0)),FALSE,IF(ISERROR(MATCH(INDEX($E$6:$E$1015,MATCH($V954,$V$6:$V$1015,0)),$AH$22:$AH$25,0)),ISERROR(MATCH($E954,$AH$26:$AH$31,0)),ISERROR(MATCH($E954,$AH$22:$AH$25,0)))))</f>
        <v>0</v>
      </c>
      <c r="Y954" s="48" t="b">
        <f t="shared" si="51"/>
        <v>0</v>
      </c>
    </row>
    <row r="955" spans="2:25" ht="15.95" customHeight="1" x14ac:dyDescent="0.2">
      <c r="B955" s="257"/>
      <c r="C955" s="53"/>
      <c r="D955" s="86"/>
      <c r="E955" s="42" t="str">
        <f>IF(COUNTBLANK($V955),"",IF($U955&lt;&gt;"","Ingresar Categoria!",IFERROR(INDEX(Activos!$C$6:$C$1015,MATCH($V955,Activos!$U$6:$U$1015,0)),IFERROR(INDEX($E$5:$E954,MATCH($V955,$U$5:$U954,0)),""))))</f>
        <v/>
      </c>
      <c r="F955" s="52"/>
      <c r="G955" s="51"/>
      <c r="H955" s="44"/>
      <c r="I955" s="53"/>
      <c r="J955" s="46"/>
      <c r="K955" s="46"/>
      <c r="L955" s="54"/>
      <c r="M955" s="54"/>
      <c r="N955" s="306" t="str">
        <f>IF(COUNTBLANK($V955),"",IFERROR(INDEX(Activos!$E$6:$E$1015,MATCH($V955,Activos!$U$6:$U$1015,0)),IFERROR(INDEX($N$5:$N954,MATCH($V955,$U$5:$U954,0)),"")))</f>
        <v/>
      </c>
      <c r="O955" s="256"/>
      <c r="P955" s="250"/>
      <c r="Q955" s="55">
        <v>0</v>
      </c>
      <c r="R955" s="48" t="b">
        <f>IF(COUNTBLANK($V955),FALSE,OR(IFERROR(MATCH(INDEX(Activos!$C$6:$C$1015,MATCH($V955,Activos!$U$6:$U$1015,0)),$AH$22:$AH$25,0),FALSE),IFERROR(MATCH(INDEX($E$5:$E954,MATCH($V955,$V$5:$V954,0)),$AH$22:$AH$25,0),FALSE)))</f>
        <v>0</v>
      </c>
      <c r="S955" s="48" t="b">
        <f>OR(IFERROR(MATCH($V955,Activos!$U$6:$U$1015,0),FALSE),IFERROR(MATCH($V955,$V$5:$V954,0),FALSE))</f>
        <v>1</v>
      </c>
      <c r="T955" s="48" t="str">
        <f t="shared" si="49"/>
        <v/>
      </c>
      <c r="U955" s="48" t="str">
        <f>IF(AND(ISERROR(MATCH($V955,Activos!$U$6:$U$1015,0)),ISERROR(MATCH($V955,$U$5:$U954,0))),$V955,"")</f>
        <v/>
      </c>
      <c r="V955" s="48" t="str">
        <f t="shared" si="50"/>
        <v/>
      </c>
      <c r="W955" s="48" t="b">
        <f>IF(OR(COUNTBLANK($E955),COUNTBLANK($V955)),FALSE,IF(ISERROR(MATCH($V955,Activos!$U$6:$U$1015,0)),FALSE,IF(ISERROR(MATCH(INDEX(Activos!$C$6:$C$1015,MATCH($V955,Activos!$U$6:$U$1015,0)),$AH$22:$AH$25,0)),ISERROR(MATCH($E955,$AH$26:$AH$31,0)),ISERROR(MATCH($E955,$AH$22:$AH$25,0)))))</f>
        <v>0</v>
      </c>
      <c r="X955" s="48" t="b">
        <f>IF(OR(COUNTBLANK($E955),COUNTBLANK($V955)),FALSE,IF(ISERROR(MATCH($V955,V$5:$V954,0)),FALSE,IF(ISERROR(MATCH(INDEX($E$6:$E$1015,MATCH($V955,$V$6:$V$1015,0)),$AH$22:$AH$25,0)),ISERROR(MATCH($E955,$AH$26:$AH$31,0)),ISERROR(MATCH($E955,$AH$22:$AH$25,0)))))</f>
        <v>0</v>
      </c>
      <c r="Y955" s="48" t="b">
        <f t="shared" si="51"/>
        <v>0</v>
      </c>
    </row>
    <row r="956" spans="2:25" ht="15.95" customHeight="1" x14ac:dyDescent="0.2">
      <c r="B956" s="257"/>
      <c r="C956" s="53"/>
      <c r="D956" s="86"/>
      <c r="E956" s="42" t="str">
        <f>IF(COUNTBLANK($V956),"",IF($U956&lt;&gt;"","Ingresar Categoria!",IFERROR(INDEX(Activos!$C$6:$C$1015,MATCH($V956,Activos!$U$6:$U$1015,0)),IFERROR(INDEX($E$5:$E955,MATCH($V956,$U$5:$U955,0)),""))))</f>
        <v/>
      </c>
      <c r="F956" s="52"/>
      <c r="G956" s="51"/>
      <c r="H956" s="44"/>
      <c r="I956" s="53"/>
      <c r="J956" s="46"/>
      <c r="K956" s="46"/>
      <c r="L956" s="54"/>
      <c r="M956" s="54"/>
      <c r="N956" s="306" t="str">
        <f>IF(COUNTBLANK($V956),"",IFERROR(INDEX(Activos!$E$6:$E$1015,MATCH($V956,Activos!$U$6:$U$1015,0)),IFERROR(INDEX($N$5:$N955,MATCH($V956,$U$5:$U955,0)),"")))</f>
        <v/>
      </c>
      <c r="O956" s="256"/>
      <c r="P956" s="250"/>
      <c r="Q956" s="55">
        <v>0</v>
      </c>
      <c r="R956" s="48" t="b">
        <f>IF(COUNTBLANK($V956),FALSE,OR(IFERROR(MATCH(INDEX(Activos!$C$6:$C$1015,MATCH($V956,Activos!$U$6:$U$1015,0)),$AH$22:$AH$25,0),FALSE),IFERROR(MATCH(INDEX($E$5:$E955,MATCH($V956,$V$5:$V955,0)),$AH$22:$AH$25,0),FALSE)))</f>
        <v>0</v>
      </c>
      <c r="S956" s="48" t="b">
        <f>OR(IFERROR(MATCH($V956,Activos!$U$6:$U$1015,0),FALSE),IFERROR(MATCH($V956,$V$5:$V955,0),FALSE))</f>
        <v>1</v>
      </c>
      <c r="T956" s="48" t="str">
        <f t="shared" si="49"/>
        <v/>
      </c>
      <c r="U956" s="48" t="str">
        <f>IF(AND(ISERROR(MATCH($V956,Activos!$U$6:$U$1015,0)),ISERROR(MATCH($V956,$U$5:$U955,0))),$V956,"")</f>
        <v/>
      </c>
      <c r="V956" s="48" t="str">
        <f t="shared" si="50"/>
        <v/>
      </c>
      <c r="W956" s="48" t="b">
        <f>IF(OR(COUNTBLANK($E956),COUNTBLANK($V956)),FALSE,IF(ISERROR(MATCH($V956,Activos!$U$6:$U$1015,0)),FALSE,IF(ISERROR(MATCH(INDEX(Activos!$C$6:$C$1015,MATCH($V956,Activos!$U$6:$U$1015,0)),$AH$22:$AH$25,0)),ISERROR(MATCH($E956,$AH$26:$AH$31,0)),ISERROR(MATCH($E956,$AH$22:$AH$25,0)))))</f>
        <v>0</v>
      </c>
      <c r="X956" s="48" t="b">
        <f>IF(OR(COUNTBLANK($E956),COUNTBLANK($V956)),FALSE,IF(ISERROR(MATCH($V956,V$5:$V955,0)),FALSE,IF(ISERROR(MATCH(INDEX($E$6:$E$1015,MATCH($V956,$V$6:$V$1015,0)),$AH$22:$AH$25,0)),ISERROR(MATCH($E956,$AH$26:$AH$31,0)),ISERROR(MATCH($E956,$AH$22:$AH$25,0)))))</f>
        <v>0</v>
      </c>
      <c r="Y956" s="48" t="b">
        <f t="shared" si="51"/>
        <v>0</v>
      </c>
    </row>
    <row r="957" spans="2:25" ht="15.95" customHeight="1" x14ac:dyDescent="0.2">
      <c r="B957" s="257"/>
      <c r="C957" s="53"/>
      <c r="D957" s="86"/>
      <c r="E957" s="42" t="str">
        <f>IF(COUNTBLANK($V957),"",IF($U957&lt;&gt;"","Ingresar Categoria!",IFERROR(INDEX(Activos!$C$6:$C$1015,MATCH($V957,Activos!$U$6:$U$1015,0)),IFERROR(INDEX($E$5:$E956,MATCH($V957,$U$5:$U956,0)),""))))</f>
        <v/>
      </c>
      <c r="F957" s="52"/>
      <c r="G957" s="51"/>
      <c r="H957" s="44"/>
      <c r="I957" s="53"/>
      <c r="J957" s="46"/>
      <c r="K957" s="46"/>
      <c r="L957" s="54"/>
      <c r="M957" s="54"/>
      <c r="N957" s="306" t="str">
        <f>IF(COUNTBLANK($V957),"",IFERROR(INDEX(Activos!$E$6:$E$1015,MATCH($V957,Activos!$U$6:$U$1015,0)),IFERROR(INDEX($N$5:$N956,MATCH($V957,$U$5:$U956,0)),"")))</f>
        <v/>
      </c>
      <c r="O957" s="256"/>
      <c r="P957" s="250"/>
      <c r="Q957" s="55">
        <v>0</v>
      </c>
      <c r="R957" s="48" t="b">
        <f>IF(COUNTBLANK($V957),FALSE,OR(IFERROR(MATCH(INDEX(Activos!$C$6:$C$1015,MATCH($V957,Activos!$U$6:$U$1015,0)),$AH$22:$AH$25,0),FALSE),IFERROR(MATCH(INDEX($E$5:$E956,MATCH($V957,$V$5:$V956,0)),$AH$22:$AH$25,0),FALSE)))</f>
        <v>0</v>
      </c>
      <c r="S957" s="48" t="b">
        <f>OR(IFERROR(MATCH($V957,Activos!$U$6:$U$1015,0),FALSE),IFERROR(MATCH($V957,$V$5:$V956,0),FALSE))</f>
        <v>1</v>
      </c>
      <c r="T957" s="48" t="str">
        <f t="shared" si="49"/>
        <v/>
      </c>
      <c r="U957" s="48" t="str">
        <f>IF(AND(ISERROR(MATCH($V957,Activos!$U$6:$U$1015,0)),ISERROR(MATCH($V957,$U$5:$U956,0))),$V957,"")</f>
        <v/>
      </c>
      <c r="V957" s="48" t="str">
        <f t="shared" si="50"/>
        <v/>
      </c>
      <c r="W957" s="48" t="b">
        <f>IF(OR(COUNTBLANK($E957),COUNTBLANK($V957)),FALSE,IF(ISERROR(MATCH($V957,Activos!$U$6:$U$1015,0)),FALSE,IF(ISERROR(MATCH(INDEX(Activos!$C$6:$C$1015,MATCH($V957,Activos!$U$6:$U$1015,0)),$AH$22:$AH$25,0)),ISERROR(MATCH($E957,$AH$26:$AH$31,0)),ISERROR(MATCH($E957,$AH$22:$AH$25,0)))))</f>
        <v>0</v>
      </c>
      <c r="X957" s="48" t="b">
        <f>IF(OR(COUNTBLANK($E957),COUNTBLANK($V957)),FALSE,IF(ISERROR(MATCH($V957,V$5:$V956,0)),FALSE,IF(ISERROR(MATCH(INDEX($E$6:$E$1015,MATCH($V957,$V$6:$V$1015,0)),$AH$22:$AH$25,0)),ISERROR(MATCH($E957,$AH$26:$AH$31,0)),ISERROR(MATCH($E957,$AH$22:$AH$25,0)))))</f>
        <v>0</v>
      </c>
      <c r="Y957" s="48" t="b">
        <f t="shared" si="51"/>
        <v>0</v>
      </c>
    </row>
    <row r="958" spans="2:25" ht="15.95" customHeight="1" x14ac:dyDescent="0.2">
      <c r="B958" s="257"/>
      <c r="C958" s="53"/>
      <c r="D958" s="86"/>
      <c r="E958" s="42" t="str">
        <f>IF(COUNTBLANK($V958),"",IF($U958&lt;&gt;"","Ingresar Categoria!",IFERROR(INDEX(Activos!$C$6:$C$1015,MATCH($V958,Activos!$U$6:$U$1015,0)),IFERROR(INDEX($E$5:$E957,MATCH($V958,$U$5:$U957,0)),""))))</f>
        <v/>
      </c>
      <c r="F958" s="52"/>
      <c r="G958" s="51"/>
      <c r="H958" s="44"/>
      <c r="I958" s="53"/>
      <c r="J958" s="46"/>
      <c r="K958" s="46"/>
      <c r="L958" s="54"/>
      <c r="M958" s="54"/>
      <c r="N958" s="306" t="str">
        <f>IF(COUNTBLANK($V958),"",IFERROR(INDEX(Activos!$E$6:$E$1015,MATCH($V958,Activos!$U$6:$U$1015,0)),IFERROR(INDEX($N$5:$N957,MATCH($V958,$U$5:$U957,0)),"")))</f>
        <v/>
      </c>
      <c r="O958" s="256"/>
      <c r="P958" s="250"/>
      <c r="Q958" s="55">
        <v>0</v>
      </c>
      <c r="R958" s="48" t="b">
        <f>IF(COUNTBLANK($V958),FALSE,OR(IFERROR(MATCH(INDEX(Activos!$C$6:$C$1015,MATCH($V958,Activos!$U$6:$U$1015,0)),$AH$22:$AH$25,0),FALSE),IFERROR(MATCH(INDEX($E$5:$E957,MATCH($V958,$V$5:$V957,0)),$AH$22:$AH$25,0),FALSE)))</f>
        <v>0</v>
      </c>
      <c r="S958" s="48" t="b">
        <f>OR(IFERROR(MATCH($V958,Activos!$U$6:$U$1015,0),FALSE),IFERROR(MATCH($V958,$V$5:$V957,0),FALSE))</f>
        <v>1</v>
      </c>
      <c r="T958" s="48" t="str">
        <f t="shared" si="49"/>
        <v/>
      </c>
      <c r="U958" s="48" t="str">
        <f>IF(AND(ISERROR(MATCH($V958,Activos!$U$6:$U$1015,0)),ISERROR(MATCH($V958,$U$5:$U957,0))),$V958,"")</f>
        <v/>
      </c>
      <c r="V958" s="48" t="str">
        <f t="shared" si="50"/>
        <v/>
      </c>
      <c r="W958" s="48" t="b">
        <f>IF(OR(COUNTBLANK($E958),COUNTBLANK($V958)),FALSE,IF(ISERROR(MATCH($V958,Activos!$U$6:$U$1015,0)),FALSE,IF(ISERROR(MATCH(INDEX(Activos!$C$6:$C$1015,MATCH($V958,Activos!$U$6:$U$1015,0)),$AH$22:$AH$25,0)),ISERROR(MATCH($E958,$AH$26:$AH$31,0)),ISERROR(MATCH($E958,$AH$22:$AH$25,0)))))</f>
        <v>0</v>
      </c>
      <c r="X958" s="48" t="b">
        <f>IF(OR(COUNTBLANK($E958),COUNTBLANK($V958)),FALSE,IF(ISERROR(MATCH($V958,V$5:$V957,0)),FALSE,IF(ISERROR(MATCH(INDEX($E$6:$E$1015,MATCH($V958,$V$6:$V$1015,0)),$AH$22:$AH$25,0)),ISERROR(MATCH($E958,$AH$26:$AH$31,0)),ISERROR(MATCH($E958,$AH$22:$AH$25,0)))))</f>
        <v>0</v>
      </c>
      <c r="Y958" s="48" t="b">
        <f t="shared" si="51"/>
        <v>0</v>
      </c>
    </row>
    <row r="959" spans="2:25" ht="15.95" customHeight="1" x14ac:dyDescent="0.2">
      <c r="B959" s="257"/>
      <c r="C959" s="53"/>
      <c r="D959" s="86"/>
      <c r="E959" s="42" t="str">
        <f>IF(COUNTBLANK($V959),"",IF($U959&lt;&gt;"","Ingresar Categoria!",IFERROR(INDEX(Activos!$C$6:$C$1015,MATCH($V959,Activos!$U$6:$U$1015,0)),IFERROR(INDEX($E$5:$E958,MATCH($V959,$U$5:$U958,0)),""))))</f>
        <v/>
      </c>
      <c r="F959" s="52"/>
      <c r="G959" s="51"/>
      <c r="H959" s="44"/>
      <c r="I959" s="53"/>
      <c r="J959" s="46"/>
      <c r="K959" s="46"/>
      <c r="L959" s="54"/>
      <c r="M959" s="54"/>
      <c r="N959" s="306" t="str">
        <f>IF(COUNTBLANK($V959),"",IFERROR(INDEX(Activos!$E$6:$E$1015,MATCH($V959,Activos!$U$6:$U$1015,0)),IFERROR(INDEX($N$5:$N958,MATCH($V959,$U$5:$U958,0)),"")))</f>
        <v/>
      </c>
      <c r="O959" s="256"/>
      <c r="P959" s="250"/>
      <c r="Q959" s="55">
        <v>0</v>
      </c>
      <c r="R959" s="48" t="b">
        <f>IF(COUNTBLANK($V959),FALSE,OR(IFERROR(MATCH(INDEX(Activos!$C$6:$C$1015,MATCH($V959,Activos!$U$6:$U$1015,0)),$AH$22:$AH$25,0),FALSE),IFERROR(MATCH(INDEX($E$5:$E958,MATCH($V959,$V$5:$V958,0)),$AH$22:$AH$25,0),FALSE)))</f>
        <v>0</v>
      </c>
      <c r="S959" s="48" t="b">
        <f>OR(IFERROR(MATCH($V959,Activos!$U$6:$U$1015,0),FALSE),IFERROR(MATCH($V959,$V$5:$V958,0),FALSE))</f>
        <v>1</v>
      </c>
      <c r="T959" s="48" t="str">
        <f t="shared" si="49"/>
        <v/>
      </c>
      <c r="U959" s="48" t="str">
        <f>IF(AND(ISERROR(MATCH($V959,Activos!$U$6:$U$1015,0)),ISERROR(MATCH($V959,$U$5:$U958,0))),$V959,"")</f>
        <v/>
      </c>
      <c r="V959" s="48" t="str">
        <f t="shared" si="50"/>
        <v/>
      </c>
      <c r="W959" s="48" t="b">
        <f>IF(OR(COUNTBLANK($E959),COUNTBLANK($V959)),FALSE,IF(ISERROR(MATCH($V959,Activos!$U$6:$U$1015,0)),FALSE,IF(ISERROR(MATCH(INDEX(Activos!$C$6:$C$1015,MATCH($V959,Activos!$U$6:$U$1015,0)),$AH$22:$AH$25,0)),ISERROR(MATCH($E959,$AH$26:$AH$31,0)),ISERROR(MATCH($E959,$AH$22:$AH$25,0)))))</f>
        <v>0</v>
      </c>
      <c r="X959" s="48" t="b">
        <f>IF(OR(COUNTBLANK($E959),COUNTBLANK($V959)),FALSE,IF(ISERROR(MATCH($V959,V$5:$V958,0)),FALSE,IF(ISERROR(MATCH(INDEX($E$6:$E$1015,MATCH($V959,$V$6:$V$1015,0)),$AH$22:$AH$25,0)),ISERROR(MATCH($E959,$AH$26:$AH$31,0)),ISERROR(MATCH($E959,$AH$22:$AH$25,0)))))</f>
        <v>0</v>
      </c>
      <c r="Y959" s="48" t="b">
        <f t="shared" si="51"/>
        <v>0</v>
      </c>
    </row>
    <row r="960" spans="2:25" ht="15.95" customHeight="1" x14ac:dyDescent="0.2">
      <c r="B960" s="257"/>
      <c r="C960" s="53"/>
      <c r="D960" s="86"/>
      <c r="E960" s="42" t="str">
        <f>IF(COUNTBLANK($V960),"",IF($U960&lt;&gt;"","Ingresar Categoria!",IFERROR(INDEX(Activos!$C$6:$C$1015,MATCH($V960,Activos!$U$6:$U$1015,0)),IFERROR(INDEX($E$5:$E959,MATCH($V960,$U$5:$U959,0)),""))))</f>
        <v/>
      </c>
      <c r="F960" s="52"/>
      <c r="G960" s="51"/>
      <c r="H960" s="44"/>
      <c r="I960" s="53"/>
      <c r="J960" s="46"/>
      <c r="K960" s="46"/>
      <c r="L960" s="54"/>
      <c r="M960" s="54"/>
      <c r="N960" s="306" t="str">
        <f>IF(COUNTBLANK($V960),"",IFERROR(INDEX(Activos!$E$6:$E$1015,MATCH($V960,Activos!$U$6:$U$1015,0)),IFERROR(INDEX($N$5:$N959,MATCH($V960,$U$5:$U959,0)),"")))</f>
        <v/>
      </c>
      <c r="O960" s="256"/>
      <c r="P960" s="250"/>
      <c r="Q960" s="55">
        <v>0</v>
      </c>
      <c r="R960" s="48" t="b">
        <f>IF(COUNTBLANK($V960),FALSE,OR(IFERROR(MATCH(INDEX(Activos!$C$6:$C$1015,MATCH($V960,Activos!$U$6:$U$1015,0)),$AH$22:$AH$25,0),FALSE),IFERROR(MATCH(INDEX($E$5:$E959,MATCH($V960,$V$5:$V959,0)),$AH$22:$AH$25,0),FALSE)))</f>
        <v>0</v>
      </c>
      <c r="S960" s="48" t="b">
        <f>OR(IFERROR(MATCH($V960,Activos!$U$6:$U$1015,0),FALSE),IFERROR(MATCH($V960,$V$5:$V959,0),FALSE))</f>
        <v>1</v>
      </c>
      <c r="T960" s="48" t="str">
        <f t="shared" si="49"/>
        <v/>
      </c>
      <c r="U960" s="48" t="str">
        <f>IF(AND(ISERROR(MATCH($V960,Activos!$U$6:$U$1015,0)),ISERROR(MATCH($V960,$U$5:$U959,0))),$V960,"")</f>
        <v/>
      </c>
      <c r="V960" s="48" t="str">
        <f t="shared" si="50"/>
        <v/>
      </c>
      <c r="W960" s="48" t="b">
        <f>IF(OR(COUNTBLANK($E960),COUNTBLANK($V960)),FALSE,IF(ISERROR(MATCH($V960,Activos!$U$6:$U$1015,0)),FALSE,IF(ISERROR(MATCH(INDEX(Activos!$C$6:$C$1015,MATCH($V960,Activos!$U$6:$U$1015,0)),$AH$22:$AH$25,0)),ISERROR(MATCH($E960,$AH$26:$AH$31,0)),ISERROR(MATCH($E960,$AH$22:$AH$25,0)))))</f>
        <v>0</v>
      </c>
      <c r="X960" s="48" t="b">
        <f>IF(OR(COUNTBLANK($E960),COUNTBLANK($V960)),FALSE,IF(ISERROR(MATCH($V960,V$5:$V959,0)),FALSE,IF(ISERROR(MATCH(INDEX($E$6:$E$1015,MATCH($V960,$V$6:$V$1015,0)),$AH$22:$AH$25,0)),ISERROR(MATCH($E960,$AH$26:$AH$31,0)),ISERROR(MATCH($E960,$AH$22:$AH$25,0)))))</f>
        <v>0</v>
      </c>
      <c r="Y960" s="48" t="b">
        <f t="shared" si="51"/>
        <v>0</v>
      </c>
    </row>
    <row r="961" spans="2:25" ht="15.95" customHeight="1" x14ac:dyDescent="0.2">
      <c r="B961" s="257"/>
      <c r="C961" s="53"/>
      <c r="D961" s="86"/>
      <c r="E961" s="42" t="str">
        <f>IF(COUNTBLANK($V961),"",IF($U961&lt;&gt;"","Ingresar Categoria!",IFERROR(INDEX(Activos!$C$6:$C$1015,MATCH($V961,Activos!$U$6:$U$1015,0)),IFERROR(INDEX($E$5:$E960,MATCH($V961,$U$5:$U960,0)),""))))</f>
        <v/>
      </c>
      <c r="F961" s="52"/>
      <c r="G961" s="51"/>
      <c r="H961" s="44"/>
      <c r="I961" s="53"/>
      <c r="J961" s="46"/>
      <c r="K961" s="46"/>
      <c r="L961" s="54"/>
      <c r="M961" s="54"/>
      <c r="N961" s="306" t="str">
        <f>IF(COUNTBLANK($V961),"",IFERROR(INDEX(Activos!$E$6:$E$1015,MATCH($V961,Activos!$U$6:$U$1015,0)),IFERROR(INDEX($N$5:$N960,MATCH($V961,$U$5:$U960,0)),"")))</f>
        <v/>
      </c>
      <c r="O961" s="256"/>
      <c r="P961" s="250"/>
      <c r="Q961" s="55">
        <v>0</v>
      </c>
      <c r="R961" s="48" t="b">
        <f>IF(COUNTBLANK($V961),FALSE,OR(IFERROR(MATCH(INDEX(Activos!$C$6:$C$1015,MATCH($V961,Activos!$U$6:$U$1015,0)),$AH$22:$AH$25,0),FALSE),IFERROR(MATCH(INDEX($E$5:$E960,MATCH($V961,$V$5:$V960,0)),$AH$22:$AH$25,0),FALSE)))</f>
        <v>0</v>
      </c>
      <c r="S961" s="48" t="b">
        <f>OR(IFERROR(MATCH($V961,Activos!$U$6:$U$1015,0),FALSE),IFERROR(MATCH($V961,$V$5:$V960,0),FALSE))</f>
        <v>1</v>
      </c>
      <c r="T961" s="48" t="str">
        <f t="shared" si="49"/>
        <v/>
      </c>
      <c r="U961" s="48" t="str">
        <f>IF(AND(ISERROR(MATCH($V961,Activos!$U$6:$U$1015,0)),ISERROR(MATCH($V961,$U$5:$U960,0))),$V961,"")</f>
        <v/>
      </c>
      <c r="V961" s="48" t="str">
        <f t="shared" si="50"/>
        <v/>
      </c>
      <c r="W961" s="48" t="b">
        <f>IF(OR(COUNTBLANK($E961),COUNTBLANK($V961)),FALSE,IF(ISERROR(MATCH($V961,Activos!$U$6:$U$1015,0)),FALSE,IF(ISERROR(MATCH(INDEX(Activos!$C$6:$C$1015,MATCH($V961,Activos!$U$6:$U$1015,0)),$AH$22:$AH$25,0)),ISERROR(MATCH($E961,$AH$26:$AH$31,0)),ISERROR(MATCH($E961,$AH$22:$AH$25,0)))))</f>
        <v>0</v>
      </c>
      <c r="X961" s="48" t="b">
        <f>IF(OR(COUNTBLANK($E961),COUNTBLANK($V961)),FALSE,IF(ISERROR(MATCH($V961,V$5:$V960,0)),FALSE,IF(ISERROR(MATCH(INDEX($E$6:$E$1015,MATCH($V961,$V$6:$V$1015,0)),$AH$22:$AH$25,0)),ISERROR(MATCH($E961,$AH$26:$AH$31,0)),ISERROR(MATCH($E961,$AH$22:$AH$25,0)))))</f>
        <v>0</v>
      </c>
      <c r="Y961" s="48" t="b">
        <f t="shared" si="51"/>
        <v>0</v>
      </c>
    </row>
    <row r="962" spans="2:25" ht="15.95" customHeight="1" x14ac:dyDescent="0.2">
      <c r="B962" s="257"/>
      <c r="C962" s="53"/>
      <c r="D962" s="86"/>
      <c r="E962" s="42" t="str">
        <f>IF(COUNTBLANK($V962),"",IF($U962&lt;&gt;"","Ingresar Categoria!",IFERROR(INDEX(Activos!$C$6:$C$1015,MATCH($V962,Activos!$U$6:$U$1015,0)),IFERROR(INDEX($E$5:$E961,MATCH($V962,$U$5:$U961,0)),""))))</f>
        <v/>
      </c>
      <c r="F962" s="52"/>
      <c r="G962" s="51"/>
      <c r="H962" s="44"/>
      <c r="I962" s="53"/>
      <c r="J962" s="46"/>
      <c r="K962" s="46"/>
      <c r="L962" s="54"/>
      <c r="M962" s="54"/>
      <c r="N962" s="306" t="str">
        <f>IF(COUNTBLANK($V962),"",IFERROR(INDEX(Activos!$E$6:$E$1015,MATCH($V962,Activos!$U$6:$U$1015,0)),IFERROR(INDEX($N$5:$N961,MATCH($V962,$U$5:$U961,0)),"")))</f>
        <v/>
      </c>
      <c r="O962" s="256"/>
      <c r="P962" s="250"/>
      <c r="Q962" s="55">
        <v>0</v>
      </c>
      <c r="R962" s="48" t="b">
        <f>IF(COUNTBLANK($V962),FALSE,OR(IFERROR(MATCH(INDEX(Activos!$C$6:$C$1015,MATCH($V962,Activos!$U$6:$U$1015,0)),$AH$22:$AH$25,0),FALSE),IFERROR(MATCH(INDEX($E$5:$E961,MATCH($V962,$V$5:$V961,0)),$AH$22:$AH$25,0),FALSE)))</f>
        <v>0</v>
      </c>
      <c r="S962" s="48" t="b">
        <f>OR(IFERROR(MATCH($V962,Activos!$U$6:$U$1015,0),FALSE),IFERROR(MATCH($V962,$V$5:$V961,0),FALSE))</f>
        <v>1</v>
      </c>
      <c r="T962" s="48" t="str">
        <f t="shared" si="49"/>
        <v/>
      </c>
      <c r="U962" s="48" t="str">
        <f>IF(AND(ISERROR(MATCH($V962,Activos!$U$6:$U$1015,0)),ISERROR(MATCH($V962,$U$5:$U961,0))),$V962,"")</f>
        <v/>
      </c>
      <c r="V962" s="48" t="str">
        <f t="shared" si="50"/>
        <v/>
      </c>
      <c r="W962" s="48" t="b">
        <f>IF(OR(COUNTBLANK($E962),COUNTBLANK($V962)),FALSE,IF(ISERROR(MATCH($V962,Activos!$U$6:$U$1015,0)),FALSE,IF(ISERROR(MATCH(INDEX(Activos!$C$6:$C$1015,MATCH($V962,Activos!$U$6:$U$1015,0)),$AH$22:$AH$25,0)),ISERROR(MATCH($E962,$AH$26:$AH$31,0)),ISERROR(MATCH($E962,$AH$22:$AH$25,0)))))</f>
        <v>0</v>
      </c>
      <c r="X962" s="48" t="b">
        <f>IF(OR(COUNTBLANK($E962),COUNTBLANK($V962)),FALSE,IF(ISERROR(MATCH($V962,V$5:$V961,0)),FALSE,IF(ISERROR(MATCH(INDEX($E$6:$E$1015,MATCH($V962,$V$6:$V$1015,0)),$AH$22:$AH$25,0)),ISERROR(MATCH($E962,$AH$26:$AH$31,0)),ISERROR(MATCH($E962,$AH$22:$AH$25,0)))))</f>
        <v>0</v>
      </c>
      <c r="Y962" s="48" t="b">
        <f t="shared" si="51"/>
        <v>0</v>
      </c>
    </row>
    <row r="963" spans="2:25" ht="15.95" customHeight="1" x14ac:dyDescent="0.2">
      <c r="B963" s="257"/>
      <c r="C963" s="53"/>
      <c r="D963" s="86"/>
      <c r="E963" s="42" t="str">
        <f>IF(COUNTBLANK($V963),"",IF($U963&lt;&gt;"","Ingresar Categoria!",IFERROR(INDEX(Activos!$C$6:$C$1015,MATCH($V963,Activos!$U$6:$U$1015,0)),IFERROR(INDEX($E$5:$E962,MATCH($V963,$U$5:$U962,0)),""))))</f>
        <v/>
      </c>
      <c r="F963" s="52"/>
      <c r="G963" s="51"/>
      <c r="H963" s="44"/>
      <c r="I963" s="53"/>
      <c r="J963" s="46"/>
      <c r="K963" s="46"/>
      <c r="L963" s="54"/>
      <c r="M963" s="54"/>
      <c r="N963" s="306" t="str">
        <f>IF(COUNTBLANK($V963),"",IFERROR(INDEX(Activos!$E$6:$E$1015,MATCH($V963,Activos!$U$6:$U$1015,0)),IFERROR(INDEX($N$5:$N962,MATCH($V963,$U$5:$U962,0)),"")))</f>
        <v/>
      </c>
      <c r="O963" s="256"/>
      <c r="P963" s="250"/>
      <c r="Q963" s="55">
        <v>0</v>
      </c>
      <c r="R963" s="48" t="b">
        <f>IF(COUNTBLANK($V963),FALSE,OR(IFERROR(MATCH(INDEX(Activos!$C$6:$C$1015,MATCH($V963,Activos!$U$6:$U$1015,0)),$AH$22:$AH$25,0),FALSE),IFERROR(MATCH(INDEX($E$5:$E962,MATCH($V963,$V$5:$V962,0)),$AH$22:$AH$25,0),FALSE)))</f>
        <v>0</v>
      </c>
      <c r="S963" s="48" t="b">
        <f>OR(IFERROR(MATCH($V963,Activos!$U$6:$U$1015,0),FALSE),IFERROR(MATCH($V963,$V$5:$V962,0),FALSE))</f>
        <v>1</v>
      </c>
      <c r="T963" s="48" t="str">
        <f t="shared" si="49"/>
        <v/>
      </c>
      <c r="U963" s="48" t="str">
        <f>IF(AND(ISERROR(MATCH($V963,Activos!$U$6:$U$1015,0)),ISERROR(MATCH($V963,$U$5:$U962,0))),$V963,"")</f>
        <v/>
      </c>
      <c r="V963" s="48" t="str">
        <f t="shared" si="50"/>
        <v/>
      </c>
      <c r="W963" s="48" t="b">
        <f>IF(OR(COUNTBLANK($E963),COUNTBLANK($V963)),FALSE,IF(ISERROR(MATCH($V963,Activos!$U$6:$U$1015,0)),FALSE,IF(ISERROR(MATCH(INDEX(Activos!$C$6:$C$1015,MATCH($V963,Activos!$U$6:$U$1015,0)),$AH$22:$AH$25,0)),ISERROR(MATCH($E963,$AH$26:$AH$31,0)),ISERROR(MATCH($E963,$AH$22:$AH$25,0)))))</f>
        <v>0</v>
      </c>
      <c r="X963" s="48" t="b">
        <f>IF(OR(COUNTBLANK($E963),COUNTBLANK($V963)),FALSE,IF(ISERROR(MATCH($V963,V$5:$V962,0)),FALSE,IF(ISERROR(MATCH(INDEX($E$6:$E$1015,MATCH($V963,$V$6:$V$1015,0)),$AH$22:$AH$25,0)),ISERROR(MATCH($E963,$AH$26:$AH$31,0)),ISERROR(MATCH($E963,$AH$22:$AH$25,0)))))</f>
        <v>0</v>
      </c>
      <c r="Y963" s="48" t="b">
        <f t="shared" si="51"/>
        <v>0</v>
      </c>
    </row>
    <row r="964" spans="2:25" ht="15.95" customHeight="1" x14ac:dyDescent="0.2">
      <c r="B964" s="257"/>
      <c r="C964" s="53"/>
      <c r="D964" s="86"/>
      <c r="E964" s="42" t="str">
        <f>IF(COUNTBLANK($V964),"",IF($U964&lt;&gt;"","Ingresar Categoria!",IFERROR(INDEX(Activos!$C$6:$C$1015,MATCH($V964,Activos!$U$6:$U$1015,0)),IFERROR(INDEX($E$5:$E963,MATCH($V964,$U$5:$U963,0)),""))))</f>
        <v/>
      </c>
      <c r="F964" s="52"/>
      <c r="G964" s="51"/>
      <c r="H964" s="44"/>
      <c r="I964" s="53"/>
      <c r="J964" s="46"/>
      <c r="K964" s="46"/>
      <c r="L964" s="54"/>
      <c r="M964" s="54"/>
      <c r="N964" s="306" t="str">
        <f>IF(COUNTBLANK($V964),"",IFERROR(INDEX(Activos!$E$6:$E$1015,MATCH($V964,Activos!$U$6:$U$1015,0)),IFERROR(INDEX($N$5:$N963,MATCH($V964,$U$5:$U963,0)),"")))</f>
        <v/>
      </c>
      <c r="O964" s="256"/>
      <c r="P964" s="250"/>
      <c r="Q964" s="55">
        <v>0</v>
      </c>
      <c r="R964" s="48" t="b">
        <f>IF(COUNTBLANK($V964),FALSE,OR(IFERROR(MATCH(INDEX(Activos!$C$6:$C$1015,MATCH($V964,Activos!$U$6:$U$1015,0)),$AH$22:$AH$25,0),FALSE),IFERROR(MATCH(INDEX($E$5:$E963,MATCH($V964,$V$5:$V963,0)),$AH$22:$AH$25,0),FALSE)))</f>
        <v>0</v>
      </c>
      <c r="S964" s="48" t="b">
        <f>OR(IFERROR(MATCH($V964,Activos!$U$6:$U$1015,0),FALSE),IFERROR(MATCH($V964,$V$5:$V963,0),FALSE))</f>
        <v>1</v>
      </c>
      <c r="T964" s="48" t="str">
        <f t="shared" si="49"/>
        <v/>
      </c>
      <c r="U964" s="48" t="str">
        <f>IF(AND(ISERROR(MATCH($V964,Activos!$U$6:$U$1015,0)),ISERROR(MATCH($V964,$U$5:$U963,0))),$V964,"")</f>
        <v/>
      </c>
      <c r="V964" s="48" t="str">
        <f t="shared" si="50"/>
        <v/>
      </c>
      <c r="W964" s="48" t="b">
        <f>IF(OR(COUNTBLANK($E964),COUNTBLANK($V964)),FALSE,IF(ISERROR(MATCH($V964,Activos!$U$6:$U$1015,0)),FALSE,IF(ISERROR(MATCH(INDEX(Activos!$C$6:$C$1015,MATCH($V964,Activos!$U$6:$U$1015,0)),$AH$22:$AH$25,0)),ISERROR(MATCH($E964,$AH$26:$AH$31,0)),ISERROR(MATCH($E964,$AH$22:$AH$25,0)))))</f>
        <v>0</v>
      </c>
      <c r="X964" s="48" t="b">
        <f>IF(OR(COUNTBLANK($E964),COUNTBLANK($V964)),FALSE,IF(ISERROR(MATCH($V964,V$5:$V963,0)),FALSE,IF(ISERROR(MATCH(INDEX($E$6:$E$1015,MATCH($V964,$V$6:$V$1015,0)),$AH$22:$AH$25,0)),ISERROR(MATCH($E964,$AH$26:$AH$31,0)),ISERROR(MATCH($E964,$AH$22:$AH$25,0)))))</f>
        <v>0</v>
      </c>
      <c r="Y964" s="48" t="b">
        <f t="shared" si="51"/>
        <v>0</v>
      </c>
    </row>
    <row r="965" spans="2:25" ht="15.95" customHeight="1" x14ac:dyDescent="0.2">
      <c r="B965" s="257"/>
      <c r="C965" s="53"/>
      <c r="D965" s="86"/>
      <c r="E965" s="42" t="str">
        <f>IF(COUNTBLANK($V965),"",IF($U965&lt;&gt;"","Ingresar Categoria!",IFERROR(INDEX(Activos!$C$6:$C$1015,MATCH($V965,Activos!$U$6:$U$1015,0)),IFERROR(INDEX($E$5:$E964,MATCH($V965,$U$5:$U964,0)),""))))</f>
        <v/>
      </c>
      <c r="F965" s="52"/>
      <c r="G965" s="51"/>
      <c r="H965" s="44"/>
      <c r="I965" s="53"/>
      <c r="J965" s="46"/>
      <c r="K965" s="46"/>
      <c r="L965" s="54"/>
      <c r="M965" s="54"/>
      <c r="N965" s="306" t="str">
        <f>IF(COUNTBLANK($V965),"",IFERROR(INDEX(Activos!$E$6:$E$1015,MATCH($V965,Activos!$U$6:$U$1015,0)),IFERROR(INDEX($N$5:$N964,MATCH($V965,$U$5:$U964,0)),"")))</f>
        <v/>
      </c>
      <c r="O965" s="256"/>
      <c r="P965" s="250"/>
      <c r="Q965" s="55">
        <v>0</v>
      </c>
      <c r="R965" s="48" t="b">
        <f>IF(COUNTBLANK($V965),FALSE,OR(IFERROR(MATCH(INDEX(Activos!$C$6:$C$1015,MATCH($V965,Activos!$U$6:$U$1015,0)),$AH$22:$AH$25,0),FALSE),IFERROR(MATCH(INDEX($E$5:$E964,MATCH($V965,$V$5:$V964,0)),$AH$22:$AH$25,0),FALSE)))</f>
        <v>0</v>
      </c>
      <c r="S965" s="48" t="b">
        <f>OR(IFERROR(MATCH($V965,Activos!$U$6:$U$1015,0),FALSE),IFERROR(MATCH($V965,$V$5:$V964,0),FALSE))</f>
        <v>1</v>
      </c>
      <c r="T965" s="48" t="str">
        <f t="shared" si="49"/>
        <v/>
      </c>
      <c r="U965" s="48" t="str">
        <f>IF(AND(ISERROR(MATCH($V965,Activos!$U$6:$U$1015,0)),ISERROR(MATCH($V965,$U$5:$U964,0))),$V965,"")</f>
        <v/>
      </c>
      <c r="V965" s="48" t="str">
        <f t="shared" si="50"/>
        <v/>
      </c>
      <c r="W965" s="48" t="b">
        <f>IF(OR(COUNTBLANK($E965),COUNTBLANK($V965)),FALSE,IF(ISERROR(MATCH($V965,Activos!$U$6:$U$1015,0)),FALSE,IF(ISERROR(MATCH(INDEX(Activos!$C$6:$C$1015,MATCH($V965,Activos!$U$6:$U$1015,0)),$AH$22:$AH$25,0)),ISERROR(MATCH($E965,$AH$26:$AH$31,0)),ISERROR(MATCH($E965,$AH$22:$AH$25,0)))))</f>
        <v>0</v>
      </c>
      <c r="X965" s="48" t="b">
        <f>IF(OR(COUNTBLANK($E965),COUNTBLANK($V965)),FALSE,IF(ISERROR(MATCH($V965,V$5:$V964,0)),FALSE,IF(ISERROR(MATCH(INDEX($E$6:$E$1015,MATCH($V965,$V$6:$V$1015,0)),$AH$22:$AH$25,0)),ISERROR(MATCH($E965,$AH$26:$AH$31,0)),ISERROR(MATCH($E965,$AH$22:$AH$25,0)))))</f>
        <v>0</v>
      </c>
      <c r="Y965" s="48" t="b">
        <f t="shared" si="51"/>
        <v>0</v>
      </c>
    </row>
    <row r="966" spans="2:25" ht="15.95" customHeight="1" x14ac:dyDescent="0.2">
      <c r="B966" s="257"/>
      <c r="C966" s="53"/>
      <c r="D966" s="86"/>
      <c r="E966" s="42" t="str">
        <f>IF(COUNTBLANK($V966),"",IF($U966&lt;&gt;"","Ingresar Categoria!",IFERROR(INDEX(Activos!$C$6:$C$1015,MATCH($V966,Activos!$U$6:$U$1015,0)),IFERROR(INDEX($E$5:$E965,MATCH($V966,$U$5:$U965,0)),""))))</f>
        <v/>
      </c>
      <c r="F966" s="52"/>
      <c r="G966" s="51"/>
      <c r="H966" s="44"/>
      <c r="I966" s="53"/>
      <c r="J966" s="46"/>
      <c r="K966" s="46"/>
      <c r="L966" s="54"/>
      <c r="M966" s="54"/>
      <c r="N966" s="306" t="str">
        <f>IF(COUNTBLANK($V966),"",IFERROR(INDEX(Activos!$E$6:$E$1015,MATCH($V966,Activos!$U$6:$U$1015,0)),IFERROR(INDEX($N$5:$N965,MATCH($V966,$U$5:$U965,0)),"")))</f>
        <v/>
      </c>
      <c r="O966" s="256"/>
      <c r="P966" s="250"/>
      <c r="Q966" s="55">
        <v>0</v>
      </c>
      <c r="R966" s="48" t="b">
        <f>IF(COUNTBLANK($V966),FALSE,OR(IFERROR(MATCH(INDEX(Activos!$C$6:$C$1015,MATCH($V966,Activos!$U$6:$U$1015,0)),$AH$22:$AH$25,0),FALSE),IFERROR(MATCH(INDEX($E$5:$E965,MATCH($V966,$V$5:$V965,0)),$AH$22:$AH$25,0),FALSE)))</f>
        <v>0</v>
      </c>
      <c r="S966" s="48" t="b">
        <f>OR(IFERROR(MATCH($V966,Activos!$U$6:$U$1015,0),FALSE),IFERROR(MATCH($V966,$V$5:$V965,0),FALSE))</f>
        <v>1</v>
      </c>
      <c r="T966" s="48" t="str">
        <f t="shared" ref="T966:T1015" si="52">IF(COUNTIFS($V$6:$V$1015,$V966)&gt;1,$V966,"")</f>
        <v/>
      </c>
      <c r="U966" s="48" t="str">
        <f>IF(AND(ISERROR(MATCH($V966,Activos!$U$6:$U$1015,0)),ISERROR(MATCH($V966,$U$5:$U965,0))),$V966,"")</f>
        <v/>
      </c>
      <c r="V966" s="48" t="str">
        <f t="shared" si="50"/>
        <v/>
      </c>
      <c r="W966" s="48" t="b">
        <f>IF(OR(COUNTBLANK($E966),COUNTBLANK($V966)),FALSE,IF(ISERROR(MATCH($V966,Activos!$U$6:$U$1015,0)),FALSE,IF(ISERROR(MATCH(INDEX(Activos!$C$6:$C$1015,MATCH($V966,Activos!$U$6:$U$1015,0)),$AH$22:$AH$25,0)),ISERROR(MATCH($E966,$AH$26:$AH$31,0)),ISERROR(MATCH($E966,$AH$22:$AH$25,0)))))</f>
        <v>0</v>
      </c>
      <c r="X966" s="48" t="b">
        <f>IF(OR(COUNTBLANK($E966),COUNTBLANK($V966)),FALSE,IF(ISERROR(MATCH($V966,V$5:$V965,0)),FALSE,IF(ISERROR(MATCH(INDEX($E$6:$E$1015,MATCH($V966,$V$6:$V$1015,0)),$AH$22:$AH$25,0)),ISERROR(MATCH($E966,$AH$26:$AH$31,0)),ISERROR(MATCH($E966,$AH$22:$AH$25,0)))))</f>
        <v>0</v>
      </c>
      <c r="Y966" s="48" t="b">
        <f t="shared" si="51"/>
        <v>0</v>
      </c>
    </row>
    <row r="967" spans="2:25" ht="15.95" customHeight="1" x14ac:dyDescent="0.2">
      <c r="B967" s="257"/>
      <c r="C967" s="53"/>
      <c r="D967" s="86"/>
      <c r="E967" s="42" t="str">
        <f>IF(COUNTBLANK($V967),"",IF($U967&lt;&gt;"","Ingresar Categoria!",IFERROR(INDEX(Activos!$C$6:$C$1015,MATCH($V967,Activos!$U$6:$U$1015,0)),IFERROR(INDEX($E$5:$E966,MATCH($V967,$U$5:$U966,0)),""))))</f>
        <v/>
      </c>
      <c r="F967" s="52"/>
      <c r="G967" s="51"/>
      <c r="H967" s="44"/>
      <c r="I967" s="53"/>
      <c r="J967" s="46"/>
      <c r="K967" s="46"/>
      <c r="L967" s="54"/>
      <c r="M967" s="54"/>
      <c r="N967" s="306" t="str">
        <f>IF(COUNTBLANK($V967),"",IFERROR(INDEX(Activos!$E$6:$E$1015,MATCH($V967,Activos!$U$6:$U$1015,0)),IFERROR(INDEX($N$5:$N966,MATCH($V967,$U$5:$U966,0)),"")))</f>
        <v/>
      </c>
      <c r="O967" s="256"/>
      <c r="P967" s="250"/>
      <c r="Q967" s="55">
        <v>0</v>
      </c>
      <c r="R967" s="48" t="b">
        <f>IF(COUNTBLANK($V967),FALSE,OR(IFERROR(MATCH(INDEX(Activos!$C$6:$C$1015,MATCH($V967,Activos!$U$6:$U$1015,0)),$AH$22:$AH$25,0),FALSE),IFERROR(MATCH(INDEX($E$5:$E966,MATCH($V967,$V$5:$V966,0)),$AH$22:$AH$25,0),FALSE)))</f>
        <v>0</v>
      </c>
      <c r="S967" s="48" t="b">
        <f>OR(IFERROR(MATCH($V967,Activos!$U$6:$U$1015,0),FALSE),IFERROR(MATCH($V967,$V$5:$V966,0),FALSE))</f>
        <v>1</v>
      </c>
      <c r="T967" s="48" t="str">
        <f t="shared" si="52"/>
        <v/>
      </c>
      <c r="U967" s="48" t="str">
        <f>IF(AND(ISERROR(MATCH($V967,Activos!$U$6:$U$1015,0)),ISERROR(MATCH($V967,$U$5:$U966,0))),$V967,"")</f>
        <v/>
      </c>
      <c r="V967" s="48" t="str">
        <f t="shared" ref="V967:V1015" si="53">TEXT(TRIM(CLEAN($F967)),"??????")</f>
        <v/>
      </c>
      <c r="W967" s="48" t="b">
        <f>IF(OR(COUNTBLANK($E967),COUNTBLANK($V967)),FALSE,IF(ISERROR(MATCH($V967,Activos!$U$6:$U$1015,0)),FALSE,IF(ISERROR(MATCH(INDEX(Activos!$C$6:$C$1015,MATCH($V967,Activos!$U$6:$U$1015,0)),$AH$22:$AH$25,0)),ISERROR(MATCH($E967,$AH$26:$AH$31,0)),ISERROR(MATCH($E967,$AH$22:$AH$25,0)))))</f>
        <v>0</v>
      </c>
      <c r="X967" s="48" t="b">
        <f>IF(OR(COUNTBLANK($E967),COUNTBLANK($V967)),FALSE,IF(ISERROR(MATCH($V967,V$5:$V966,0)),FALSE,IF(ISERROR(MATCH(INDEX($E$6:$E$1015,MATCH($V967,$V$6:$V$1015,0)),$AH$22:$AH$25,0)),ISERROR(MATCH($E967,$AH$26:$AH$31,0)),ISERROR(MATCH($E967,$AH$22:$AH$25,0)))))</f>
        <v>0</v>
      </c>
      <c r="Y967" s="48" t="b">
        <f t="shared" ref="Y967:Y1015" si="54">AND(ISTEXT($J967)+ISTEXT($K967)&gt;0,COUNTBLANK($J967:$K967)&lt;2)</f>
        <v>0</v>
      </c>
    </row>
    <row r="968" spans="2:25" ht="15.95" customHeight="1" x14ac:dyDescent="0.2">
      <c r="B968" s="257"/>
      <c r="C968" s="53"/>
      <c r="D968" s="86"/>
      <c r="E968" s="42" t="str">
        <f>IF(COUNTBLANK($V968),"",IF($U968&lt;&gt;"","Ingresar Categoria!",IFERROR(INDEX(Activos!$C$6:$C$1015,MATCH($V968,Activos!$U$6:$U$1015,0)),IFERROR(INDEX($E$5:$E967,MATCH($V968,$U$5:$U967,0)),""))))</f>
        <v/>
      </c>
      <c r="F968" s="52"/>
      <c r="G968" s="51"/>
      <c r="H968" s="44"/>
      <c r="I968" s="53"/>
      <c r="J968" s="46"/>
      <c r="K968" s="46"/>
      <c r="L968" s="54"/>
      <c r="M968" s="54"/>
      <c r="N968" s="306" t="str">
        <f>IF(COUNTBLANK($V968),"",IFERROR(INDEX(Activos!$E$6:$E$1015,MATCH($V968,Activos!$U$6:$U$1015,0)),IFERROR(INDEX($N$5:$N967,MATCH($V968,$U$5:$U967,0)),"")))</f>
        <v/>
      </c>
      <c r="O968" s="256"/>
      <c r="P968" s="250"/>
      <c r="Q968" s="55">
        <v>0</v>
      </c>
      <c r="R968" s="48" t="b">
        <f>IF(COUNTBLANK($V968),FALSE,OR(IFERROR(MATCH(INDEX(Activos!$C$6:$C$1015,MATCH($V968,Activos!$U$6:$U$1015,0)),$AH$22:$AH$25,0),FALSE),IFERROR(MATCH(INDEX($E$5:$E967,MATCH($V968,$V$5:$V967,0)),$AH$22:$AH$25,0),FALSE)))</f>
        <v>0</v>
      </c>
      <c r="S968" s="48" t="b">
        <f>OR(IFERROR(MATCH($V968,Activos!$U$6:$U$1015,0),FALSE),IFERROR(MATCH($V968,$V$5:$V967,0),FALSE))</f>
        <v>1</v>
      </c>
      <c r="T968" s="48" t="str">
        <f t="shared" si="52"/>
        <v/>
      </c>
      <c r="U968" s="48" t="str">
        <f>IF(AND(ISERROR(MATCH($V968,Activos!$U$6:$U$1015,0)),ISERROR(MATCH($V968,$U$5:$U967,0))),$V968,"")</f>
        <v/>
      </c>
      <c r="V968" s="48" t="str">
        <f t="shared" si="53"/>
        <v/>
      </c>
      <c r="W968" s="48" t="b">
        <f>IF(OR(COUNTBLANK($E968),COUNTBLANK($V968)),FALSE,IF(ISERROR(MATCH($V968,Activos!$U$6:$U$1015,0)),FALSE,IF(ISERROR(MATCH(INDEX(Activos!$C$6:$C$1015,MATCH($V968,Activos!$U$6:$U$1015,0)),$AH$22:$AH$25,0)),ISERROR(MATCH($E968,$AH$26:$AH$31,0)),ISERROR(MATCH($E968,$AH$22:$AH$25,0)))))</f>
        <v>0</v>
      </c>
      <c r="X968" s="48" t="b">
        <f>IF(OR(COUNTBLANK($E968),COUNTBLANK($V968)),FALSE,IF(ISERROR(MATCH($V968,V$5:$V967,0)),FALSE,IF(ISERROR(MATCH(INDEX($E$6:$E$1015,MATCH($V968,$V$6:$V$1015,0)),$AH$22:$AH$25,0)),ISERROR(MATCH($E968,$AH$26:$AH$31,0)),ISERROR(MATCH($E968,$AH$22:$AH$25,0)))))</f>
        <v>0</v>
      </c>
      <c r="Y968" s="48" t="b">
        <f t="shared" si="54"/>
        <v>0</v>
      </c>
    </row>
    <row r="969" spans="2:25" ht="15.95" customHeight="1" x14ac:dyDescent="0.2">
      <c r="B969" s="257"/>
      <c r="C969" s="53"/>
      <c r="D969" s="86"/>
      <c r="E969" s="42" t="str">
        <f>IF(COUNTBLANK($V969),"",IF($U969&lt;&gt;"","Ingresar Categoria!",IFERROR(INDEX(Activos!$C$6:$C$1015,MATCH($V969,Activos!$U$6:$U$1015,0)),IFERROR(INDEX($E$5:$E968,MATCH($V969,$U$5:$U968,0)),""))))</f>
        <v/>
      </c>
      <c r="F969" s="52"/>
      <c r="G969" s="51"/>
      <c r="H969" s="44"/>
      <c r="I969" s="53"/>
      <c r="J969" s="46"/>
      <c r="K969" s="46"/>
      <c r="L969" s="54"/>
      <c r="M969" s="54"/>
      <c r="N969" s="306" t="str">
        <f>IF(COUNTBLANK($V969),"",IFERROR(INDEX(Activos!$E$6:$E$1015,MATCH($V969,Activos!$U$6:$U$1015,0)),IFERROR(INDEX($N$5:$N968,MATCH($V969,$U$5:$U968,0)),"")))</f>
        <v/>
      </c>
      <c r="O969" s="256"/>
      <c r="P969" s="250"/>
      <c r="Q969" s="55">
        <v>0</v>
      </c>
      <c r="R969" s="48" t="b">
        <f>IF(COUNTBLANK($V969),FALSE,OR(IFERROR(MATCH(INDEX(Activos!$C$6:$C$1015,MATCH($V969,Activos!$U$6:$U$1015,0)),$AH$22:$AH$25,0),FALSE),IFERROR(MATCH(INDEX($E$5:$E968,MATCH($V969,$V$5:$V968,0)),$AH$22:$AH$25,0),FALSE)))</f>
        <v>0</v>
      </c>
      <c r="S969" s="48" t="b">
        <f>OR(IFERROR(MATCH($V969,Activos!$U$6:$U$1015,0),FALSE),IFERROR(MATCH($V969,$V$5:$V968,0),FALSE))</f>
        <v>1</v>
      </c>
      <c r="T969" s="48" t="str">
        <f t="shared" si="52"/>
        <v/>
      </c>
      <c r="U969" s="48" t="str">
        <f>IF(AND(ISERROR(MATCH($V969,Activos!$U$6:$U$1015,0)),ISERROR(MATCH($V969,$U$5:$U968,0))),$V969,"")</f>
        <v/>
      </c>
      <c r="V969" s="48" t="str">
        <f t="shared" si="53"/>
        <v/>
      </c>
      <c r="W969" s="48" t="b">
        <f>IF(OR(COUNTBLANK($E969),COUNTBLANK($V969)),FALSE,IF(ISERROR(MATCH($V969,Activos!$U$6:$U$1015,0)),FALSE,IF(ISERROR(MATCH(INDEX(Activos!$C$6:$C$1015,MATCH($V969,Activos!$U$6:$U$1015,0)),$AH$22:$AH$25,0)),ISERROR(MATCH($E969,$AH$26:$AH$31,0)),ISERROR(MATCH($E969,$AH$22:$AH$25,0)))))</f>
        <v>0</v>
      </c>
      <c r="X969" s="48" t="b">
        <f>IF(OR(COUNTBLANK($E969),COUNTBLANK($V969)),FALSE,IF(ISERROR(MATCH($V969,V$5:$V968,0)),FALSE,IF(ISERROR(MATCH(INDEX($E$6:$E$1015,MATCH($V969,$V$6:$V$1015,0)),$AH$22:$AH$25,0)),ISERROR(MATCH($E969,$AH$26:$AH$31,0)),ISERROR(MATCH($E969,$AH$22:$AH$25,0)))))</f>
        <v>0</v>
      </c>
      <c r="Y969" s="48" t="b">
        <f t="shared" si="54"/>
        <v>0</v>
      </c>
    </row>
    <row r="970" spans="2:25" ht="15.95" customHeight="1" x14ac:dyDescent="0.2">
      <c r="B970" s="257"/>
      <c r="C970" s="53"/>
      <c r="D970" s="86"/>
      <c r="E970" s="42" t="str">
        <f>IF(COUNTBLANK($V970),"",IF($U970&lt;&gt;"","Ingresar Categoria!",IFERROR(INDEX(Activos!$C$6:$C$1015,MATCH($V970,Activos!$U$6:$U$1015,0)),IFERROR(INDEX($E$5:$E969,MATCH($V970,$U$5:$U969,0)),""))))</f>
        <v/>
      </c>
      <c r="F970" s="52"/>
      <c r="G970" s="51"/>
      <c r="H970" s="44"/>
      <c r="I970" s="53"/>
      <c r="J970" s="46"/>
      <c r="K970" s="46"/>
      <c r="L970" s="54"/>
      <c r="M970" s="54"/>
      <c r="N970" s="306" t="str">
        <f>IF(COUNTBLANK($V970),"",IFERROR(INDEX(Activos!$E$6:$E$1015,MATCH($V970,Activos!$U$6:$U$1015,0)),IFERROR(INDEX($N$5:$N969,MATCH($V970,$U$5:$U969,0)),"")))</f>
        <v/>
      </c>
      <c r="O970" s="256"/>
      <c r="P970" s="250"/>
      <c r="Q970" s="55">
        <v>0</v>
      </c>
      <c r="R970" s="48" t="b">
        <f>IF(COUNTBLANK($V970),FALSE,OR(IFERROR(MATCH(INDEX(Activos!$C$6:$C$1015,MATCH($V970,Activos!$U$6:$U$1015,0)),$AH$22:$AH$25,0),FALSE),IFERROR(MATCH(INDEX($E$5:$E969,MATCH($V970,$V$5:$V969,0)),$AH$22:$AH$25,0),FALSE)))</f>
        <v>0</v>
      </c>
      <c r="S970" s="48" t="b">
        <f>OR(IFERROR(MATCH($V970,Activos!$U$6:$U$1015,0),FALSE),IFERROR(MATCH($V970,$V$5:$V969,0),FALSE))</f>
        <v>1</v>
      </c>
      <c r="T970" s="48" t="str">
        <f t="shared" si="52"/>
        <v/>
      </c>
      <c r="U970" s="48" t="str">
        <f>IF(AND(ISERROR(MATCH($V970,Activos!$U$6:$U$1015,0)),ISERROR(MATCH($V970,$U$5:$U969,0))),$V970,"")</f>
        <v/>
      </c>
      <c r="V970" s="48" t="str">
        <f t="shared" si="53"/>
        <v/>
      </c>
      <c r="W970" s="48" t="b">
        <f>IF(OR(COUNTBLANK($E970),COUNTBLANK($V970)),FALSE,IF(ISERROR(MATCH($V970,Activos!$U$6:$U$1015,0)),FALSE,IF(ISERROR(MATCH(INDEX(Activos!$C$6:$C$1015,MATCH($V970,Activos!$U$6:$U$1015,0)),$AH$22:$AH$25,0)),ISERROR(MATCH($E970,$AH$26:$AH$31,0)),ISERROR(MATCH($E970,$AH$22:$AH$25,0)))))</f>
        <v>0</v>
      </c>
      <c r="X970" s="48" t="b">
        <f>IF(OR(COUNTBLANK($E970),COUNTBLANK($V970)),FALSE,IF(ISERROR(MATCH($V970,V$5:$V969,0)),FALSE,IF(ISERROR(MATCH(INDEX($E$6:$E$1015,MATCH($V970,$V$6:$V$1015,0)),$AH$22:$AH$25,0)),ISERROR(MATCH($E970,$AH$26:$AH$31,0)),ISERROR(MATCH($E970,$AH$22:$AH$25,0)))))</f>
        <v>0</v>
      </c>
      <c r="Y970" s="48" t="b">
        <f t="shared" si="54"/>
        <v>0</v>
      </c>
    </row>
    <row r="971" spans="2:25" ht="15.95" customHeight="1" x14ac:dyDescent="0.2">
      <c r="B971" s="257"/>
      <c r="C971" s="53"/>
      <c r="D971" s="86"/>
      <c r="E971" s="42" t="str">
        <f>IF(COUNTBLANK($V971),"",IF($U971&lt;&gt;"","Ingresar Categoria!",IFERROR(INDEX(Activos!$C$6:$C$1015,MATCH($V971,Activos!$U$6:$U$1015,0)),IFERROR(INDEX($E$5:$E970,MATCH($V971,$U$5:$U970,0)),""))))</f>
        <v/>
      </c>
      <c r="F971" s="52"/>
      <c r="G971" s="51"/>
      <c r="H971" s="44"/>
      <c r="I971" s="53"/>
      <c r="J971" s="46"/>
      <c r="K971" s="46"/>
      <c r="L971" s="54"/>
      <c r="M971" s="54"/>
      <c r="N971" s="306" t="str">
        <f>IF(COUNTBLANK($V971),"",IFERROR(INDEX(Activos!$E$6:$E$1015,MATCH($V971,Activos!$U$6:$U$1015,0)),IFERROR(INDEX($N$5:$N970,MATCH($V971,$U$5:$U970,0)),"")))</f>
        <v/>
      </c>
      <c r="O971" s="256"/>
      <c r="P971" s="250"/>
      <c r="Q971" s="55">
        <v>0</v>
      </c>
      <c r="R971" s="48" t="b">
        <f>IF(COUNTBLANK($V971),FALSE,OR(IFERROR(MATCH(INDEX(Activos!$C$6:$C$1015,MATCH($V971,Activos!$U$6:$U$1015,0)),$AH$22:$AH$25,0),FALSE),IFERROR(MATCH(INDEX($E$5:$E970,MATCH($V971,$V$5:$V970,0)),$AH$22:$AH$25,0),FALSE)))</f>
        <v>0</v>
      </c>
      <c r="S971" s="48" t="b">
        <f>OR(IFERROR(MATCH($V971,Activos!$U$6:$U$1015,0),FALSE),IFERROR(MATCH($V971,$V$5:$V970,0),FALSE))</f>
        <v>1</v>
      </c>
      <c r="T971" s="48" t="str">
        <f t="shared" si="52"/>
        <v/>
      </c>
      <c r="U971" s="48" t="str">
        <f>IF(AND(ISERROR(MATCH($V971,Activos!$U$6:$U$1015,0)),ISERROR(MATCH($V971,$U$5:$U970,0))),$V971,"")</f>
        <v/>
      </c>
      <c r="V971" s="48" t="str">
        <f t="shared" si="53"/>
        <v/>
      </c>
      <c r="W971" s="48" t="b">
        <f>IF(OR(COUNTBLANK($E971),COUNTBLANK($V971)),FALSE,IF(ISERROR(MATCH($V971,Activos!$U$6:$U$1015,0)),FALSE,IF(ISERROR(MATCH(INDEX(Activos!$C$6:$C$1015,MATCH($V971,Activos!$U$6:$U$1015,0)),$AH$22:$AH$25,0)),ISERROR(MATCH($E971,$AH$26:$AH$31,0)),ISERROR(MATCH($E971,$AH$22:$AH$25,0)))))</f>
        <v>0</v>
      </c>
      <c r="X971" s="48" t="b">
        <f>IF(OR(COUNTBLANK($E971),COUNTBLANK($V971)),FALSE,IF(ISERROR(MATCH($V971,V$5:$V970,0)),FALSE,IF(ISERROR(MATCH(INDEX($E$6:$E$1015,MATCH($V971,$V$6:$V$1015,0)),$AH$22:$AH$25,0)),ISERROR(MATCH($E971,$AH$26:$AH$31,0)),ISERROR(MATCH($E971,$AH$22:$AH$25,0)))))</f>
        <v>0</v>
      </c>
      <c r="Y971" s="48" t="b">
        <f t="shared" si="54"/>
        <v>0</v>
      </c>
    </row>
    <row r="972" spans="2:25" ht="15.95" customHeight="1" x14ac:dyDescent="0.2">
      <c r="B972" s="257"/>
      <c r="C972" s="53"/>
      <c r="D972" s="86"/>
      <c r="E972" s="42" t="str">
        <f>IF(COUNTBLANK($V972),"",IF($U972&lt;&gt;"","Ingresar Categoria!",IFERROR(INDEX(Activos!$C$6:$C$1015,MATCH($V972,Activos!$U$6:$U$1015,0)),IFERROR(INDEX($E$5:$E971,MATCH($V972,$U$5:$U971,0)),""))))</f>
        <v/>
      </c>
      <c r="F972" s="52"/>
      <c r="G972" s="51"/>
      <c r="H972" s="44"/>
      <c r="I972" s="53"/>
      <c r="J972" s="46"/>
      <c r="K972" s="46"/>
      <c r="L972" s="54"/>
      <c r="M972" s="54"/>
      <c r="N972" s="306" t="str">
        <f>IF(COUNTBLANK($V972),"",IFERROR(INDEX(Activos!$E$6:$E$1015,MATCH($V972,Activos!$U$6:$U$1015,0)),IFERROR(INDEX($N$5:$N971,MATCH($V972,$U$5:$U971,0)),"")))</f>
        <v/>
      </c>
      <c r="O972" s="256"/>
      <c r="P972" s="250"/>
      <c r="Q972" s="55">
        <v>0</v>
      </c>
      <c r="R972" s="48" t="b">
        <f>IF(COUNTBLANK($V972),FALSE,OR(IFERROR(MATCH(INDEX(Activos!$C$6:$C$1015,MATCH($V972,Activos!$U$6:$U$1015,0)),$AH$22:$AH$25,0),FALSE),IFERROR(MATCH(INDEX($E$5:$E971,MATCH($V972,$V$5:$V971,0)),$AH$22:$AH$25,0),FALSE)))</f>
        <v>0</v>
      </c>
      <c r="S972" s="48" t="b">
        <f>OR(IFERROR(MATCH($V972,Activos!$U$6:$U$1015,0),FALSE),IFERROR(MATCH($V972,$V$5:$V971,0),FALSE))</f>
        <v>1</v>
      </c>
      <c r="T972" s="48" t="str">
        <f t="shared" si="52"/>
        <v/>
      </c>
      <c r="U972" s="48" t="str">
        <f>IF(AND(ISERROR(MATCH($V972,Activos!$U$6:$U$1015,0)),ISERROR(MATCH($V972,$U$5:$U971,0))),$V972,"")</f>
        <v/>
      </c>
      <c r="V972" s="48" t="str">
        <f t="shared" si="53"/>
        <v/>
      </c>
      <c r="W972" s="48" t="b">
        <f>IF(OR(COUNTBLANK($E972),COUNTBLANK($V972)),FALSE,IF(ISERROR(MATCH($V972,Activos!$U$6:$U$1015,0)),FALSE,IF(ISERROR(MATCH(INDEX(Activos!$C$6:$C$1015,MATCH($V972,Activos!$U$6:$U$1015,0)),$AH$22:$AH$25,0)),ISERROR(MATCH($E972,$AH$26:$AH$31,0)),ISERROR(MATCH($E972,$AH$22:$AH$25,0)))))</f>
        <v>0</v>
      </c>
      <c r="X972" s="48" t="b">
        <f>IF(OR(COUNTBLANK($E972),COUNTBLANK($V972)),FALSE,IF(ISERROR(MATCH($V972,V$5:$V971,0)),FALSE,IF(ISERROR(MATCH(INDEX($E$6:$E$1015,MATCH($V972,$V$6:$V$1015,0)),$AH$22:$AH$25,0)),ISERROR(MATCH($E972,$AH$26:$AH$31,0)),ISERROR(MATCH($E972,$AH$22:$AH$25,0)))))</f>
        <v>0</v>
      </c>
      <c r="Y972" s="48" t="b">
        <f t="shared" si="54"/>
        <v>0</v>
      </c>
    </row>
    <row r="973" spans="2:25" ht="15.95" customHeight="1" x14ac:dyDescent="0.2">
      <c r="B973" s="257"/>
      <c r="C973" s="53"/>
      <c r="D973" s="86"/>
      <c r="E973" s="42" t="str">
        <f>IF(COUNTBLANK($V973),"",IF($U973&lt;&gt;"","Ingresar Categoria!",IFERROR(INDEX(Activos!$C$6:$C$1015,MATCH($V973,Activos!$U$6:$U$1015,0)),IFERROR(INDEX($E$5:$E972,MATCH($V973,$U$5:$U972,0)),""))))</f>
        <v/>
      </c>
      <c r="F973" s="52"/>
      <c r="G973" s="51"/>
      <c r="H973" s="44"/>
      <c r="I973" s="53"/>
      <c r="J973" s="46"/>
      <c r="K973" s="46"/>
      <c r="L973" s="54"/>
      <c r="M973" s="54"/>
      <c r="N973" s="306" t="str">
        <f>IF(COUNTBLANK($V973),"",IFERROR(INDEX(Activos!$E$6:$E$1015,MATCH($V973,Activos!$U$6:$U$1015,0)),IFERROR(INDEX($N$5:$N972,MATCH($V973,$U$5:$U972,0)),"")))</f>
        <v/>
      </c>
      <c r="O973" s="256"/>
      <c r="P973" s="250"/>
      <c r="Q973" s="55">
        <v>0</v>
      </c>
      <c r="R973" s="48" t="b">
        <f>IF(COUNTBLANK($V973),FALSE,OR(IFERROR(MATCH(INDEX(Activos!$C$6:$C$1015,MATCH($V973,Activos!$U$6:$U$1015,0)),$AH$22:$AH$25,0),FALSE),IFERROR(MATCH(INDEX($E$5:$E972,MATCH($V973,$V$5:$V972,0)),$AH$22:$AH$25,0),FALSE)))</f>
        <v>0</v>
      </c>
      <c r="S973" s="48" t="b">
        <f>OR(IFERROR(MATCH($V973,Activos!$U$6:$U$1015,0),FALSE),IFERROR(MATCH($V973,$V$5:$V972,0),FALSE))</f>
        <v>1</v>
      </c>
      <c r="T973" s="48" t="str">
        <f t="shared" si="52"/>
        <v/>
      </c>
      <c r="U973" s="48" t="str">
        <f>IF(AND(ISERROR(MATCH($V973,Activos!$U$6:$U$1015,0)),ISERROR(MATCH($V973,$U$5:$U972,0))),$V973,"")</f>
        <v/>
      </c>
      <c r="V973" s="48" t="str">
        <f t="shared" si="53"/>
        <v/>
      </c>
      <c r="W973" s="48" t="b">
        <f>IF(OR(COUNTBLANK($E973),COUNTBLANK($V973)),FALSE,IF(ISERROR(MATCH($V973,Activos!$U$6:$U$1015,0)),FALSE,IF(ISERROR(MATCH(INDEX(Activos!$C$6:$C$1015,MATCH($V973,Activos!$U$6:$U$1015,0)),$AH$22:$AH$25,0)),ISERROR(MATCH($E973,$AH$26:$AH$31,0)),ISERROR(MATCH($E973,$AH$22:$AH$25,0)))))</f>
        <v>0</v>
      </c>
      <c r="X973" s="48" t="b">
        <f>IF(OR(COUNTBLANK($E973),COUNTBLANK($V973)),FALSE,IF(ISERROR(MATCH($V973,V$5:$V972,0)),FALSE,IF(ISERROR(MATCH(INDEX($E$6:$E$1015,MATCH($V973,$V$6:$V$1015,0)),$AH$22:$AH$25,0)),ISERROR(MATCH($E973,$AH$26:$AH$31,0)),ISERROR(MATCH($E973,$AH$22:$AH$25,0)))))</f>
        <v>0</v>
      </c>
      <c r="Y973" s="48" t="b">
        <f t="shared" si="54"/>
        <v>0</v>
      </c>
    </row>
    <row r="974" spans="2:25" ht="15.95" customHeight="1" x14ac:dyDescent="0.2">
      <c r="B974" s="257"/>
      <c r="C974" s="53"/>
      <c r="D974" s="86"/>
      <c r="E974" s="42" t="str">
        <f>IF(COUNTBLANK($V974),"",IF($U974&lt;&gt;"","Ingresar Categoria!",IFERROR(INDEX(Activos!$C$6:$C$1015,MATCH($V974,Activos!$U$6:$U$1015,0)),IFERROR(INDEX($E$5:$E973,MATCH($V974,$U$5:$U973,0)),""))))</f>
        <v/>
      </c>
      <c r="F974" s="52"/>
      <c r="G974" s="51"/>
      <c r="H974" s="44"/>
      <c r="I974" s="53"/>
      <c r="J974" s="46"/>
      <c r="K974" s="46"/>
      <c r="L974" s="54"/>
      <c r="M974" s="54"/>
      <c r="N974" s="306" t="str">
        <f>IF(COUNTBLANK($V974),"",IFERROR(INDEX(Activos!$E$6:$E$1015,MATCH($V974,Activos!$U$6:$U$1015,0)),IFERROR(INDEX($N$5:$N973,MATCH($V974,$U$5:$U973,0)),"")))</f>
        <v/>
      </c>
      <c r="O974" s="256"/>
      <c r="P974" s="250"/>
      <c r="Q974" s="55">
        <v>0</v>
      </c>
      <c r="R974" s="48" t="b">
        <f>IF(COUNTBLANK($V974),FALSE,OR(IFERROR(MATCH(INDEX(Activos!$C$6:$C$1015,MATCH($V974,Activos!$U$6:$U$1015,0)),$AH$22:$AH$25,0),FALSE),IFERROR(MATCH(INDEX($E$5:$E973,MATCH($V974,$V$5:$V973,0)),$AH$22:$AH$25,0),FALSE)))</f>
        <v>0</v>
      </c>
      <c r="S974" s="48" t="b">
        <f>OR(IFERROR(MATCH($V974,Activos!$U$6:$U$1015,0),FALSE),IFERROR(MATCH($V974,$V$5:$V973,0),FALSE))</f>
        <v>1</v>
      </c>
      <c r="T974" s="48" t="str">
        <f t="shared" si="52"/>
        <v/>
      </c>
      <c r="U974" s="48" t="str">
        <f>IF(AND(ISERROR(MATCH($V974,Activos!$U$6:$U$1015,0)),ISERROR(MATCH($V974,$U$5:$U973,0))),$V974,"")</f>
        <v/>
      </c>
      <c r="V974" s="48" t="str">
        <f t="shared" si="53"/>
        <v/>
      </c>
      <c r="W974" s="48" t="b">
        <f>IF(OR(COUNTBLANK($E974),COUNTBLANK($V974)),FALSE,IF(ISERROR(MATCH($V974,Activos!$U$6:$U$1015,0)),FALSE,IF(ISERROR(MATCH(INDEX(Activos!$C$6:$C$1015,MATCH($V974,Activos!$U$6:$U$1015,0)),$AH$22:$AH$25,0)),ISERROR(MATCH($E974,$AH$26:$AH$31,0)),ISERROR(MATCH($E974,$AH$22:$AH$25,0)))))</f>
        <v>0</v>
      </c>
      <c r="X974" s="48" t="b">
        <f>IF(OR(COUNTBLANK($E974),COUNTBLANK($V974)),FALSE,IF(ISERROR(MATCH($V974,V$5:$V973,0)),FALSE,IF(ISERROR(MATCH(INDEX($E$6:$E$1015,MATCH($V974,$V$6:$V$1015,0)),$AH$22:$AH$25,0)),ISERROR(MATCH($E974,$AH$26:$AH$31,0)),ISERROR(MATCH($E974,$AH$22:$AH$25,0)))))</f>
        <v>0</v>
      </c>
      <c r="Y974" s="48" t="b">
        <f t="shared" si="54"/>
        <v>0</v>
      </c>
    </row>
    <row r="975" spans="2:25" ht="15.95" customHeight="1" x14ac:dyDescent="0.2">
      <c r="B975" s="257"/>
      <c r="C975" s="53"/>
      <c r="D975" s="86"/>
      <c r="E975" s="42" t="str">
        <f>IF(COUNTBLANK($V975),"",IF($U975&lt;&gt;"","Ingresar Categoria!",IFERROR(INDEX(Activos!$C$6:$C$1015,MATCH($V975,Activos!$U$6:$U$1015,0)),IFERROR(INDEX($E$5:$E974,MATCH($V975,$U$5:$U974,0)),""))))</f>
        <v/>
      </c>
      <c r="F975" s="52"/>
      <c r="G975" s="51"/>
      <c r="H975" s="44"/>
      <c r="I975" s="53"/>
      <c r="J975" s="46"/>
      <c r="K975" s="46"/>
      <c r="L975" s="54"/>
      <c r="M975" s="54"/>
      <c r="N975" s="306" t="str">
        <f>IF(COUNTBLANK($V975),"",IFERROR(INDEX(Activos!$E$6:$E$1015,MATCH($V975,Activos!$U$6:$U$1015,0)),IFERROR(INDEX($N$5:$N974,MATCH($V975,$U$5:$U974,0)),"")))</f>
        <v/>
      </c>
      <c r="O975" s="256"/>
      <c r="P975" s="250"/>
      <c r="Q975" s="55">
        <v>0</v>
      </c>
      <c r="R975" s="48" t="b">
        <f>IF(COUNTBLANK($V975),FALSE,OR(IFERROR(MATCH(INDEX(Activos!$C$6:$C$1015,MATCH($V975,Activos!$U$6:$U$1015,0)),$AH$22:$AH$25,0),FALSE),IFERROR(MATCH(INDEX($E$5:$E974,MATCH($V975,$V$5:$V974,0)),$AH$22:$AH$25,0),FALSE)))</f>
        <v>0</v>
      </c>
      <c r="S975" s="48" t="b">
        <f>OR(IFERROR(MATCH($V975,Activos!$U$6:$U$1015,0),FALSE),IFERROR(MATCH($V975,$V$5:$V974,0),FALSE))</f>
        <v>1</v>
      </c>
      <c r="T975" s="48" t="str">
        <f t="shared" si="52"/>
        <v/>
      </c>
      <c r="U975" s="48" t="str">
        <f>IF(AND(ISERROR(MATCH($V975,Activos!$U$6:$U$1015,0)),ISERROR(MATCH($V975,$U$5:$U974,0))),$V975,"")</f>
        <v/>
      </c>
      <c r="V975" s="48" t="str">
        <f t="shared" si="53"/>
        <v/>
      </c>
      <c r="W975" s="48" t="b">
        <f>IF(OR(COUNTBLANK($E975),COUNTBLANK($V975)),FALSE,IF(ISERROR(MATCH($V975,Activos!$U$6:$U$1015,0)),FALSE,IF(ISERROR(MATCH(INDEX(Activos!$C$6:$C$1015,MATCH($V975,Activos!$U$6:$U$1015,0)),$AH$22:$AH$25,0)),ISERROR(MATCH($E975,$AH$26:$AH$31,0)),ISERROR(MATCH($E975,$AH$22:$AH$25,0)))))</f>
        <v>0</v>
      </c>
      <c r="X975" s="48" t="b">
        <f>IF(OR(COUNTBLANK($E975),COUNTBLANK($V975)),FALSE,IF(ISERROR(MATCH($V975,V$5:$V974,0)),FALSE,IF(ISERROR(MATCH(INDEX($E$6:$E$1015,MATCH($V975,$V$6:$V$1015,0)),$AH$22:$AH$25,0)),ISERROR(MATCH($E975,$AH$26:$AH$31,0)),ISERROR(MATCH($E975,$AH$22:$AH$25,0)))))</f>
        <v>0</v>
      </c>
      <c r="Y975" s="48" t="b">
        <f t="shared" si="54"/>
        <v>0</v>
      </c>
    </row>
    <row r="976" spans="2:25" ht="15.95" customHeight="1" x14ac:dyDescent="0.2">
      <c r="B976" s="257"/>
      <c r="C976" s="53"/>
      <c r="D976" s="86"/>
      <c r="E976" s="42" t="str">
        <f>IF(COUNTBLANK($V976),"",IF($U976&lt;&gt;"","Ingresar Categoria!",IFERROR(INDEX(Activos!$C$6:$C$1015,MATCH($V976,Activos!$U$6:$U$1015,0)),IFERROR(INDEX($E$5:$E975,MATCH($V976,$U$5:$U975,0)),""))))</f>
        <v/>
      </c>
      <c r="F976" s="52"/>
      <c r="G976" s="51"/>
      <c r="H976" s="44"/>
      <c r="I976" s="53"/>
      <c r="J976" s="46"/>
      <c r="K976" s="46"/>
      <c r="L976" s="54"/>
      <c r="M976" s="54"/>
      <c r="N976" s="306" t="str">
        <f>IF(COUNTBLANK($V976),"",IFERROR(INDEX(Activos!$E$6:$E$1015,MATCH($V976,Activos!$U$6:$U$1015,0)),IFERROR(INDEX($N$5:$N975,MATCH($V976,$U$5:$U975,0)),"")))</f>
        <v/>
      </c>
      <c r="O976" s="256"/>
      <c r="P976" s="250"/>
      <c r="Q976" s="55">
        <v>0</v>
      </c>
      <c r="R976" s="48" t="b">
        <f>IF(COUNTBLANK($V976),FALSE,OR(IFERROR(MATCH(INDEX(Activos!$C$6:$C$1015,MATCH($V976,Activos!$U$6:$U$1015,0)),$AH$22:$AH$25,0),FALSE),IFERROR(MATCH(INDEX($E$5:$E975,MATCH($V976,$V$5:$V975,0)),$AH$22:$AH$25,0),FALSE)))</f>
        <v>0</v>
      </c>
      <c r="S976" s="48" t="b">
        <f>OR(IFERROR(MATCH($V976,Activos!$U$6:$U$1015,0),FALSE),IFERROR(MATCH($V976,$V$5:$V975,0),FALSE))</f>
        <v>1</v>
      </c>
      <c r="T976" s="48" t="str">
        <f t="shared" si="52"/>
        <v/>
      </c>
      <c r="U976" s="48" t="str">
        <f>IF(AND(ISERROR(MATCH($V976,Activos!$U$6:$U$1015,0)),ISERROR(MATCH($V976,$U$5:$U975,0))),$V976,"")</f>
        <v/>
      </c>
      <c r="V976" s="48" t="str">
        <f t="shared" si="53"/>
        <v/>
      </c>
      <c r="W976" s="48" t="b">
        <f>IF(OR(COUNTBLANK($E976),COUNTBLANK($V976)),FALSE,IF(ISERROR(MATCH($V976,Activos!$U$6:$U$1015,0)),FALSE,IF(ISERROR(MATCH(INDEX(Activos!$C$6:$C$1015,MATCH($V976,Activos!$U$6:$U$1015,0)),$AH$22:$AH$25,0)),ISERROR(MATCH($E976,$AH$26:$AH$31,0)),ISERROR(MATCH($E976,$AH$22:$AH$25,0)))))</f>
        <v>0</v>
      </c>
      <c r="X976" s="48" t="b">
        <f>IF(OR(COUNTBLANK($E976),COUNTBLANK($V976)),FALSE,IF(ISERROR(MATCH($V976,V$5:$V975,0)),FALSE,IF(ISERROR(MATCH(INDEX($E$6:$E$1015,MATCH($V976,$V$6:$V$1015,0)),$AH$22:$AH$25,0)),ISERROR(MATCH($E976,$AH$26:$AH$31,0)),ISERROR(MATCH($E976,$AH$22:$AH$25,0)))))</f>
        <v>0</v>
      </c>
      <c r="Y976" s="48" t="b">
        <f t="shared" si="54"/>
        <v>0</v>
      </c>
    </row>
    <row r="977" spans="2:25" ht="15.95" customHeight="1" x14ac:dyDescent="0.2">
      <c r="B977" s="257"/>
      <c r="C977" s="53"/>
      <c r="D977" s="86"/>
      <c r="E977" s="42" t="str">
        <f>IF(COUNTBLANK($V977),"",IF($U977&lt;&gt;"","Ingresar Categoria!",IFERROR(INDEX(Activos!$C$6:$C$1015,MATCH($V977,Activos!$U$6:$U$1015,0)),IFERROR(INDEX($E$5:$E976,MATCH($V977,$U$5:$U976,0)),""))))</f>
        <v/>
      </c>
      <c r="F977" s="52"/>
      <c r="G977" s="51"/>
      <c r="H977" s="44"/>
      <c r="I977" s="53"/>
      <c r="J977" s="46"/>
      <c r="K977" s="46"/>
      <c r="L977" s="54"/>
      <c r="M977" s="54"/>
      <c r="N977" s="306" t="str">
        <f>IF(COUNTBLANK($V977),"",IFERROR(INDEX(Activos!$E$6:$E$1015,MATCH($V977,Activos!$U$6:$U$1015,0)),IFERROR(INDEX($N$5:$N976,MATCH($V977,$U$5:$U976,0)),"")))</f>
        <v/>
      </c>
      <c r="O977" s="256"/>
      <c r="P977" s="250"/>
      <c r="Q977" s="55">
        <v>0</v>
      </c>
      <c r="R977" s="48" t="b">
        <f>IF(COUNTBLANK($V977),FALSE,OR(IFERROR(MATCH(INDEX(Activos!$C$6:$C$1015,MATCH($V977,Activos!$U$6:$U$1015,0)),$AH$22:$AH$25,0),FALSE),IFERROR(MATCH(INDEX($E$5:$E976,MATCH($V977,$V$5:$V976,0)),$AH$22:$AH$25,0),FALSE)))</f>
        <v>0</v>
      </c>
      <c r="S977" s="48" t="b">
        <f>OR(IFERROR(MATCH($V977,Activos!$U$6:$U$1015,0),FALSE),IFERROR(MATCH($V977,$V$5:$V976,0),FALSE))</f>
        <v>1</v>
      </c>
      <c r="T977" s="48" t="str">
        <f t="shared" si="52"/>
        <v/>
      </c>
      <c r="U977" s="48" t="str">
        <f>IF(AND(ISERROR(MATCH($V977,Activos!$U$6:$U$1015,0)),ISERROR(MATCH($V977,$U$5:$U976,0))),$V977,"")</f>
        <v/>
      </c>
      <c r="V977" s="48" t="str">
        <f t="shared" si="53"/>
        <v/>
      </c>
      <c r="W977" s="48" t="b">
        <f>IF(OR(COUNTBLANK($E977),COUNTBLANK($V977)),FALSE,IF(ISERROR(MATCH($V977,Activos!$U$6:$U$1015,0)),FALSE,IF(ISERROR(MATCH(INDEX(Activos!$C$6:$C$1015,MATCH($V977,Activos!$U$6:$U$1015,0)),$AH$22:$AH$25,0)),ISERROR(MATCH($E977,$AH$26:$AH$31,0)),ISERROR(MATCH($E977,$AH$22:$AH$25,0)))))</f>
        <v>0</v>
      </c>
      <c r="X977" s="48" t="b">
        <f>IF(OR(COUNTBLANK($E977),COUNTBLANK($V977)),FALSE,IF(ISERROR(MATCH($V977,V$5:$V976,0)),FALSE,IF(ISERROR(MATCH(INDEX($E$6:$E$1015,MATCH($V977,$V$6:$V$1015,0)),$AH$22:$AH$25,0)),ISERROR(MATCH($E977,$AH$26:$AH$31,0)),ISERROR(MATCH($E977,$AH$22:$AH$25,0)))))</f>
        <v>0</v>
      </c>
      <c r="Y977" s="48" t="b">
        <f t="shared" si="54"/>
        <v>0</v>
      </c>
    </row>
    <row r="978" spans="2:25" ht="15.95" customHeight="1" x14ac:dyDescent="0.2">
      <c r="B978" s="257"/>
      <c r="C978" s="53"/>
      <c r="D978" s="86"/>
      <c r="E978" s="42" t="str">
        <f>IF(COUNTBLANK($V978),"",IF($U978&lt;&gt;"","Ingresar Categoria!",IFERROR(INDEX(Activos!$C$6:$C$1015,MATCH($V978,Activos!$U$6:$U$1015,0)),IFERROR(INDEX($E$5:$E977,MATCH($V978,$U$5:$U977,0)),""))))</f>
        <v/>
      </c>
      <c r="F978" s="52"/>
      <c r="G978" s="51"/>
      <c r="H978" s="44"/>
      <c r="I978" s="53"/>
      <c r="J978" s="46"/>
      <c r="K978" s="46"/>
      <c r="L978" s="54"/>
      <c r="M978" s="54"/>
      <c r="N978" s="306" t="str">
        <f>IF(COUNTBLANK($V978),"",IFERROR(INDEX(Activos!$E$6:$E$1015,MATCH($V978,Activos!$U$6:$U$1015,0)),IFERROR(INDEX($N$5:$N977,MATCH($V978,$U$5:$U977,0)),"")))</f>
        <v/>
      </c>
      <c r="O978" s="256"/>
      <c r="P978" s="250"/>
      <c r="Q978" s="55">
        <v>0</v>
      </c>
      <c r="R978" s="48" t="b">
        <f>IF(COUNTBLANK($V978),FALSE,OR(IFERROR(MATCH(INDEX(Activos!$C$6:$C$1015,MATCH($V978,Activos!$U$6:$U$1015,0)),$AH$22:$AH$25,0),FALSE),IFERROR(MATCH(INDEX($E$5:$E977,MATCH($V978,$V$5:$V977,0)),$AH$22:$AH$25,0),FALSE)))</f>
        <v>0</v>
      </c>
      <c r="S978" s="48" t="b">
        <f>OR(IFERROR(MATCH($V978,Activos!$U$6:$U$1015,0),FALSE),IFERROR(MATCH($V978,$V$5:$V977,0),FALSE))</f>
        <v>1</v>
      </c>
      <c r="T978" s="48" t="str">
        <f t="shared" si="52"/>
        <v/>
      </c>
      <c r="U978" s="48" t="str">
        <f>IF(AND(ISERROR(MATCH($V978,Activos!$U$6:$U$1015,0)),ISERROR(MATCH($V978,$U$5:$U977,0))),$V978,"")</f>
        <v/>
      </c>
      <c r="V978" s="48" t="str">
        <f t="shared" si="53"/>
        <v/>
      </c>
      <c r="W978" s="48" t="b">
        <f>IF(OR(COUNTBLANK($E978),COUNTBLANK($V978)),FALSE,IF(ISERROR(MATCH($V978,Activos!$U$6:$U$1015,0)),FALSE,IF(ISERROR(MATCH(INDEX(Activos!$C$6:$C$1015,MATCH($V978,Activos!$U$6:$U$1015,0)),$AH$22:$AH$25,0)),ISERROR(MATCH($E978,$AH$26:$AH$31,0)),ISERROR(MATCH($E978,$AH$22:$AH$25,0)))))</f>
        <v>0</v>
      </c>
      <c r="X978" s="48" t="b">
        <f>IF(OR(COUNTBLANK($E978),COUNTBLANK($V978)),FALSE,IF(ISERROR(MATCH($V978,V$5:$V977,0)),FALSE,IF(ISERROR(MATCH(INDEX($E$6:$E$1015,MATCH($V978,$V$6:$V$1015,0)),$AH$22:$AH$25,0)),ISERROR(MATCH($E978,$AH$26:$AH$31,0)),ISERROR(MATCH($E978,$AH$22:$AH$25,0)))))</f>
        <v>0</v>
      </c>
      <c r="Y978" s="48" t="b">
        <f t="shared" si="54"/>
        <v>0</v>
      </c>
    </row>
    <row r="979" spans="2:25" ht="15.95" customHeight="1" x14ac:dyDescent="0.2">
      <c r="B979" s="257"/>
      <c r="C979" s="53"/>
      <c r="D979" s="86"/>
      <c r="E979" s="42" t="str">
        <f>IF(COUNTBLANK($V979),"",IF($U979&lt;&gt;"","Ingresar Categoria!",IFERROR(INDEX(Activos!$C$6:$C$1015,MATCH($V979,Activos!$U$6:$U$1015,0)),IFERROR(INDEX($E$5:$E978,MATCH($V979,$U$5:$U978,0)),""))))</f>
        <v/>
      </c>
      <c r="F979" s="52"/>
      <c r="G979" s="51"/>
      <c r="H979" s="44"/>
      <c r="I979" s="53"/>
      <c r="J979" s="46"/>
      <c r="K979" s="46"/>
      <c r="L979" s="54"/>
      <c r="M979" s="54"/>
      <c r="N979" s="306" t="str">
        <f>IF(COUNTBLANK($V979),"",IFERROR(INDEX(Activos!$E$6:$E$1015,MATCH($V979,Activos!$U$6:$U$1015,0)),IFERROR(INDEX($N$5:$N978,MATCH($V979,$U$5:$U978,0)),"")))</f>
        <v/>
      </c>
      <c r="O979" s="256"/>
      <c r="P979" s="250"/>
      <c r="Q979" s="55">
        <v>0</v>
      </c>
      <c r="R979" s="48" t="b">
        <f>IF(COUNTBLANK($V979),FALSE,OR(IFERROR(MATCH(INDEX(Activos!$C$6:$C$1015,MATCH($V979,Activos!$U$6:$U$1015,0)),$AH$22:$AH$25,0),FALSE),IFERROR(MATCH(INDEX($E$5:$E978,MATCH($V979,$V$5:$V978,0)),$AH$22:$AH$25,0),FALSE)))</f>
        <v>0</v>
      </c>
      <c r="S979" s="48" t="b">
        <f>OR(IFERROR(MATCH($V979,Activos!$U$6:$U$1015,0),FALSE),IFERROR(MATCH($V979,$V$5:$V978,0),FALSE))</f>
        <v>1</v>
      </c>
      <c r="T979" s="48" t="str">
        <f t="shared" si="52"/>
        <v/>
      </c>
      <c r="U979" s="48" t="str">
        <f>IF(AND(ISERROR(MATCH($V979,Activos!$U$6:$U$1015,0)),ISERROR(MATCH($V979,$U$5:$U978,0))),$V979,"")</f>
        <v/>
      </c>
      <c r="V979" s="48" t="str">
        <f t="shared" si="53"/>
        <v/>
      </c>
      <c r="W979" s="48" t="b">
        <f>IF(OR(COUNTBLANK($E979),COUNTBLANK($V979)),FALSE,IF(ISERROR(MATCH($V979,Activos!$U$6:$U$1015,0)),FALSE,IF(ISERROR(MATCH(INDEX(Activos!$C$6:$C$1015,MATCH($V979,Activos!$U$6:$U$1015,0)),$AH$22:$AH$25,0)),ISERROR(MATCH($E979,$AH$26:$AH$31,0)),ISERROR(MATCH($E979,$AH$22:$AH$25,0)))))</f>
        <v>0</v>
      </c>
      <c r="X979" s="48" t="b">
        <f>IF(OR(COUNTBLANK($E979),COUNTBLANK($V979)),FALSE,IF(ISERROR(MATCH($V979,V$5:$V978,0)),FALSE,IF(ISERROR(MATCH(INDEX($E$6:$E$1015,MATCH($V979,$V$6:$V$1015,0)),$AH$22:$AH$25,0)),ISERROR(MATCH($E979,$AH$26:$AH$31,0)),ISERROR(MATCH($E979,$AH$22:$AH$25,0)))))</f>
        <v>0</v>
      </c>
      <c r="Y979" s="48" t="b">
        <f t="shared" si="54"/>
        <v>0</v>
      </c>
    </row>
    <row r="980" spans="2:25" ht="15.95" customHeight="1" x14ac:dyDescent="0.2">
      <c r="B980" s="257"/>
      <c r="C980" s="53"/>
      <c r="D980" s="86"/>
      <c r="E980" s="42" t="str">
        <f>IF(COUNTBLANK($V980),"",IF($U980&lt;&gt;"","Ingresar Categoria!",IFERROR(INDEX(Activos!$C$6:$C$1015,MATCH($V980,Activos!$U$6:$U$1015,0)),IFERROR(INDEX($E$5:$E979,MATCH($V980,$U$5:$U979,0)),""))))</f>
        <v/>
      </c>
      <c r="F980" s="52"/>
      <c r="G980" s="51"/>
      <c r="H980" s="44"/>
      <c r="I980" s="53"/>
      <c r="J980" s="46"/>
      <c r="K980" s="46"/>
      <c r="L980" s="54"/>
      <c r="M980" s="54"/>
      <c r="N980" s="306" t="str">
        <f>IF(COUNTBLANK($V980),"",IFERROR(INDEX(Activos!$E$6:$E$1015,MATCH($V980,Activos!$U$6:$U$1015,0)),IFERROR(INDEX($N$5:$N979,MATCH($V980,$U$5:$U979,0)),"")))</f>
        <v/>
      </c>
      <c r="O980" s="256"/>
      <c r="P980" s="250"/>
      <c r="Q980" s="55">
        <v>0</v>
      </c>
      <c r="R980" s="48" t="b">
        <f>IF(COUNTBLANK($V980),FALSE,OR(IFERROR(MATCH(INDEX(Activos!$C$6:$C$1015,MATCH($V980,Activos!$U$6:$U$1015,0)),$AH$22:$AH$25,0),FALSE),IFERROR(MATCH(INDEX($E$5:$E979,MATCH($V980,$V$5:$V979,0)),$AH$22:$AH$25,0),FALSE)))</f>
        <v>0</v>
      </c>
      <c r="S980" s="48" t="b">
        <f>OR(IFERROR(MATCH($V980,Activos!$U$6:$U$1015,0),FALSE),IFERROR(MATCH($V980,$V$5:$V979,0),FALSE))</f>
        <v>1</v>
      </c>
      <c r="T980" s="48" t="str">
        <f t="shared" si="52"/>
        <v/>
      </c>
      <c r="U980" s="48" t="str">
        <f>IF(AND(ISERROR(MATCH($V980,Activos!$U$6:$U$1015,0)),ISERROR(MATCH($V980,$U$5:$U979,0))),$V980,"")</f>
        <v/>
      </c>
      <c r="V980" s="48" t="str">
        <f t="shared" si="53"/>
        <v/>
      </c>
      <c r="W980" s="48" t="b">
        <f>IF(OR(COUNTBLANK($E980),COUNTBLANK($V980)),FALSE,IF(ISERROR(MATCH($V980,Activos!$U$6:$U$1015,0)),FALSE,IF(ISERROR(MATCH(INDEX(Activos!$C$6:$C$1015,MATCH($V980,Activos!$U$6:$U$1015,0)),$AH$22:$AH$25,0)),ISERROR(MATCH($E980,$AH$26:$AH$31,0)),ISERROR(MATCH($E980,$AH$22:$AH$25,0)))))</f>
        <v>0</v>
      </c>
      <c r="X980" s="48" t="b">
        <f>IF(OR(COUNTBLANK($E980),COUNTBLANK($V980)),FALSE,IF(ISERROR(MATCH($V980,V$5:$V979,0)),FALSE,IF(ISERROR(MATCH(INDEX($E$6:$E$1015,MATCH($V980,$V$6:$V$1015,0)),$AH$22:$AH$25,0)),ISERROR(MATCH($E980,$AH$26:$AH$31,0)),ISERROR(MATCH($E980,$AH$22:$AH$25,0)))))</f>
        <v>0</v>
      </c>
      <c r="Y980" s="48" t="b">
        <f t="shared" si="54"/>
        <v>0</v>
      </c>
    </row>
    <row r="981" spans="2:25" ht="15.95" customHeight="1" x14ac:dyDescent="0.2">
      <c r="B981" s="257"/>
      <c r="C981" s="53"/>
      <c r="D981" s="86"/>
      <c r="E981" s="42" t="str">
        <f>IF(COUNTBLANK($V981),"",IF($U981&lt;&gt;"","Ingresar Categoria!",IFERROR(INDEX(Activos!$C$6:$C$1015,MATCH($V981,Activos!$U$6:$U$1015,0)),IFERROR(INDEX($E$5:$E980,MATCH($V981,$U$5:$U980,0)),""))))</f>
        <v/>
      </c>
      <c r="F981" s="52"/>
      <c r="G981" s="51"/>
      <c r="H981" s="44"/>
      <c r="I981" s="53"/>
      <c r="J981" s="46"/>
      <c r="K981" s="46"/>
      <c r="L981" s="54"/>
      <c r="M981" s="54"/>
      <c r="N981" s="306" t="str">
        <f>IF(COUNTBLANK($V981),"",IFERROR(INDEX(Activos!$E$6:$E$1015,MATCH($V981,Activos!$U$6:$U$1015,0)),IFERROR(INDEX($N$5:$N980,MATCH($V981,$U$5:$U980,0)),"")))</f>
        <v/>
      </c>
      <c r="O981" s="256"/>
      <c r="P981" s="250"/>
      <c r="Q981" s="55">
        <v>0</v>
      </c>
      <c r="R981" s="48" t="b">
        <f>IF(COUNTBLANK($V981),FALSE,OR(IFERROR(MATCH(INDEX(Activos!$C$6:$C$1015,MATCH($V981,Activos!$U$6:$U$1015,0)),$AH$22:$AH$25,0),FALSE),IFERROR(MATCH(INDEX($E$5:$E980,MATCH($V981,$V$5:$V980,0)),$AH$22:$AH$25,0),FALSE)))</f>
        <v>0</v>
      </c>
      <c r="S981" s="48" t="b">
        <f>OR(IFERROR(MATCH($V981,Activos!$U$6:$U$1015,0),FALSE),IFERROR(MATCH($V981,$V$5:$V980,0),FALSE))</f>
        <v>1</v>
      </c>
      <c r="T981" s="48" t="str">
        <f t="shared" si="52"/>
        <v/>
      </c>
      <c r="U981" s="48" t="str">
        <f>IF(AND(ISERROR(MATCH($V981,Activos!$U$6:$U$1015,0)),ISERROR(MATCH($V981,$U$5:$U980,0))),$V981,"")</f>
        <v/>
      </c>
      <c r="V981" s="48" t="str">
        <f t="shared" si="53"/>
        <v/>
      </c>
      <c r="W981" s="48" t="b">
        <f>IF(OR(COUNTBLANK($E981),COUNTBLANK($V981)),FALSE,IF(ISERROR(MATCH($V981,Activos!$U$6:$U$1015,0)),FALSE,IF(ISERROR(MATCH(INDEX(Activos!$C$6:$C$1015,MATCH($V981,Activos!$U$6:$U$1015,0)),$AH$22:$AH$25,0)),ISERROR(MATCH($E981,$AH$26:$AH$31,0)),ISERROR(MATCH($E981,$AH$22:$AH$25,0)))))</f>
        <v>0</v>
      </c>
      <c r="X981" s="48" t="b">
        <f>IF(OR(COUNTBLANK($E981),COUNTBLANK($V981)),FALSE,IF(ISERROR(MATCH($V981,V$5:$V980,0)),FALSE,IF(ISERROR(MATCH(INDEX($E$6:$E$1015,MATCH($V981,$V$6:$V$1015,0)),$AH$22:$AH$25,0)),ISERROR(MATCH($E981,$AH$26:$AH$31,0)),ISERROR(MATCH($E981,$AH$22:$AH$25,0)))))</f>
        <v>0</v>
      </c>
      <c r="Y981" s="48" t="b">
        <f t="shared" si="54"/>
        <v>0</v>
      </c>
    </row>
    <row r="982" spans="2:25" ht="15.95" customHeight="1" x14ac:dyDescent="0.2">
      <c r="B982" s="257"/>
      <c r="C982" s="53"/>
      <c r="D982" s="86"/>
      <c r="E982" s="42" t="str">
        <f>IF(COUNTBLANK($V982),"",IF($U982&lt;&gt;"","Ingresar Categoria!",IFERROR(INDEX(Activos!$C$6:$C$1015,MATCH($V982,Activos!$U$6:$U$1015,0)),IFERROR(INDEX($E$5:$E981,MATCH($V982,$U$5:$U981,0)),""))))</f>
        <v/>
      </c>
      <c r="F982" s="52"/>
      <c r="G982" s="51"/>
      <c r="H982" s="44"/>
      <c r="I982" s="53"/>
      <c r="J982" s="46"/>
      <c r="K982" s="46"/>
      <c r="L982" s="54"/>
      <c r="M982" s="54"/>
      <c r="N982" s="306" t="str">
        <f>IF(COUNTBLANK($V982),"",IFERROR(INDEX(Activos!$E$6:$E$1015,MATCH($V982,Activos!$U$6:$U$1015,0)),IFERROR(INDEX($N$5:$N981,MATCH($V982,$U$5:$U981,0)),"")))</f>
        <v/>
      </c>
      <c r="O982" s="256"/>
      <c r="P982" s="250"/>
      <c r="Q982" s="55">
        <v>0</v>
      </c>
      <c r="R982" s="48" t="b">
        <f>IF(COUNTBLANK($V982),FALSE,OR(IFERROR(MATCH(INDEX(Activos!$C$6:$C$1015,MATCH($V982,Activos!$U$6:$U$1015,0)),$AH$22:$AH$25,0),FALSE),IFERROR(MATCH(INDEX($E$5:$E981,MATCH($V982,$V$5:$V981,0)),$AH$22:$AH$25,0),FALSE)))</f>
        <v>0</v>
      </c>
      <c r="S982" s="48" t="b">
        <f>OR(IFERROR(MATCH($V982,Activos!$U$6:$U$1015,0),FALSE),IFERROR(MATCH($V982,$V$5:$V981,0),FALSE))</f>
        <v>1</v>
      </c>
      <c r="T982" s="48" t="str">
        <f t="shared" si="52"/>
        <v/>
      </c>
      <c r="U982" s="48" t="str">
        <f>IF(AND(ISERROR(MATCH($V982,Activos!$U$6:$U$1015,0)),ISERROR(MATCH($V982,$U$5:$U981,0))),$V982,"")</f>
        <v/>
      </c>
      <c r="V982" s="48" t="str">
        <f t="shared" si="53"/>
        <v/>
      </c>
      <c r="W982" s="48" t="b">
        <f>IF(OR(COUNTBLANK($E982),COUNTBLANK($V982)),FALSE,IF(ISERROR(MATCH($V982,Activos!$U$6:$U$1015,0)),FALSE,IF(ISERROR(MATCH(INDEX(Activos!$C$6:$C$1015,MATCH($V982,Activos!$U$6:$U$1015,0)),$AH$22:$AH$25,0)),ISERROR(MATCH($E982,$AH$26:$AH$31,0)),ISERROR(MATCH($E982,$AH$22:$AH$25,0)))))</f>
        <v>0</v>
      </c>
      <c r="X982" s="48" t="b">
        <f>IF(OR(COUNTBLANK($E982),COUNTBLANK($V982)),FALSE,IF(ISERROR(MATCH($V982,V$5:$V981,0)),FALSE,IF(ISERROR(MATCH(INDEX($E$6:$E$1015,MATCH($V982,$V$6:$V$1015,0)),$AH$22:$AH$25,0)),ISERROR(MATCH($E982,$AH$26:$AH$31,0)),ISERROR(MATCH($E982,$AH$22:$AH$25,0)))))</f>
        <v>0</v>
      </c>
      <c r="Y982" s="48" t="b">
        <f t="shared" si="54"/>
        <v>0</v>
      </c>
    </row>
    <row r="983" spans="2:25" ht="15.95" customHeight="1" x14ac:dyDescent="0.2">
      <c r="B983" s="257"/>
      <c r="C983" s="53"/>
      <c r="D983" s="86"/>
      <c r="E983" s="42" t="str">
        <f>IF(COUNTBLANK($V983),"",IF($U983&lt;&gt;"","Ingresar Categoria!",IFERROR(INDEX(Activos!$C$6:$C$1015,MATCH($V983,Activos!$U$6:$U$1015,0)),IFERROR(INDEX($E$5:$E982,MATCH($V983,$U$5:$U982,0)),""))))</f>
        <v/>
      </c>
      <c r="F983" s="52"/>
      <c r="G983" s="51"/>
      <c r="H983" s="44"/>
      <c r="I983" s="53"/>
      <c r="J983" s="46"/>
      <c r="K983" s="46"/>
      <c r="L983" s="54"/>
      <c r="M983" s="54"/>
      <c r="N983" s="306" t="str">
        <f>IF(COUNTBLANK($V983),"",IFERROR(INDEX(Activos!$E$6:$E$1015,MATCH($V983,Activos!$U$6:$U$1015,0)),IFERROR(INDEX($N$5:$N982,MATCH($V983,$U$5:$U982,0)),"")))</f>
        <v/>
      </c>
      <c r="O983" s="256"/>
      <c r="P983" s="250"/>
      <c r="Q983" s="55">
        <v>0</v>
      </c>
      <c r="R983" s="48" t="b">
        <f>IF(COUNTBLANK($V983),FALSE,OR(IFERROR(MATCH(INDEX(Activos!$C$6:$C$1015,MATCH($V983,Activos!$U$6:$U$1015,0)),$AH$22:$AH$25,0),FALSE),IFERROR(MATCH(INDEX($E$5:$E982,MATCH($V983,$V$5:$V982,0)),$AH$22:$AH$25,0),FALSE)))</f>
        <v>0</v>
      </c>
      <c r="S983" s="48" t="b">
        <f>OR(IFERROR(MATCH($V983,Activos!$U$6:$U$1015,0),FALSE),IFERROR(MATCH($V983,$V$5:$V982,0),FALSE))</f>
        <v>1</v>
      </c>
      <c r="T983" s="48" t="str">
        <f t="shared" si="52"/>
        <v/>
      </c>
      <c r="U983" s="48" t="str">
        <f>IF(AND(ISERROR(MATCH($V983,Activos!$U$6:$U$1015,0)),ISERROR(MATCH($V983,$U$5:$U982,0))),$V983,"")</f>
        <v/>
      </c>
      <c r="V983" s="48" t="str">
        <f t="shared" si="53"/>
        <v/>
      </c>
      <c r="W983" s="48" t="b">
        <f>IF(OR(COUNTBLANK($E983),COUNTBLANK($V983)),FALSE,IF(ISERROR(MATCH($V983,Activos!$U$6:$U$1015,0)),FALSE,IF(ISERROR(MATCH(INDEX(Activos!$C$6:$C$1015,MATCH($V983,Activos!$U$6:$U$1015,0)),$AH$22:$AH$25,0)),ISERROR(MATCH($E983,$AH$26:$AH$31,0)),ISERROR(MATCH($E983,$AH$22:$AH$25,0)))))</f>
        <v>0</v>
      </c>
      <c r="X983" s="48" t="b">
        <f>IF(OR(COUNTBLANK($E983),COUNTBLANK($V983)),FALSE,IF(ISERROR(MATCH($V983,V$5:$V982,0)),FALSE,IF(ISERROR(MATCH(INDEX($E$6:$E$1015,MATCH($V983,$V$6:$V$1015,0)),$AH$22:$AH$25,0)),ISERROR(MATCH($E983,$AH$26:$AH$31,0)),ISERROR(MATCH($E983,$AH$22:$AH$25,0)))))</f>
        <v>0</v>
      </c>
      <c r="Y983" s="48" t="b">
        <f t="shared" si="54"/>
        <v>0</v>
      </c>
    </row>
    <row r="984" spans="2:25" ht="15.95" customHeight="1" x14ac:dyDescent="0.2">
      <c r="B984" s="257"/>
      <c r="C984" s="53"/>
      <c r="D984" s="86"/>
      <c r="E984" s="42" t="str">
        <f>IF(COUNTBLANK($V984),"",IF($U984&lt;&gt;"","Ingresar Categoria!",IFERROR(INDEX(Activos!$C$6:$C$1015,MATCH($V984,Activos!$U$6:$U$1015,0)),IFERROR(INDEX($E$5:$E983,MATCH($V984,$U$5:$U983,0)),""))))</f>
        <v/>
      </c>
      <c r="F984" s="52"/>
      <c r="G984" s="51"/>
      <c r="H984" s="44"/>
      <c r="I984" s="53"/>
      <c r="J984" s="46"/>
      <c r="K984" s="46"/>
      <c r="L984" s="54"/>
      <c r="M984" s="54"/>
      <c r="N984" s="306" t="str">
        <f>IF(COUNTBLANK($V984),"",IFERROR(INDEX(Activos!$E$6:$E$1015,MATCH($V984,Activos!$U$6:$U$1015,0)),IFERROR(INDEX($N$5:$N983,MATCH($V984,$U$5:$U983,0)),"")))</f>
        <v/>
      </c>
      <c r="O984" s="256"/>
      <c r="P984" s="250"/>
      <c r="Q984" s="55">
        <v>0</v>
      </c>
      <c r="R984" s="48" t="b">
        <f>IF(COUNTBLANK($V984),FALSE,OR(IFERROR(MATCH(INDEX(Activos!$C$6:$C$1015,MATCH($V984,Activos!$U$6:$U$1015,0)),$AH$22:$AH$25,0),FALSE),IFERROR(MATCH(INDEX($E$5:$E983,MATCH($V984,$V$5:$V983,0)),$AH$22:$AH$25,0),FALSE)))</f>
        <v>0</v>
      </c>
      <c r="S984" s="48" t="b">
        <f>OR(IFERROR(MATCH($V984,Activos!$U$6:$U$1015,0),FALSE),IFERROR(MATCH($V984,$V$5:$V983,0),FALSE))</f>
        <v>1</v>
      </c>
      <c r="T984" s="48" t="str">
        <f t="shared" si="52"/>
        <v/>
      </c>
      <c r="U984" s="48" t="str">
        <f>IF(AND(ISERROR(MATCH($V984,Activos!$U$6:$U$1015,0)),ISERROR(MATCH($V984,$U$5:$U983,0))),$V984,"")</f>
        <v/>
      </c>
      <c r="V984" s="48" t="str">
        <f t="shared" si="53"/>
        <v/>
      </c>
      <c r="W984" s="48" t="b">
        <f>IF(OR(COUNTBLANK($E984),COUNTBLANK($V984)),FALSE,IF(ISERROR(MATCH($V984,Activos!$U$6:$U$1015,0)),FALSE,IF(ISERROR(MATCH(INDEX(Activos!$C$6:$C$1015,MATCH($V984,Activos!$U$6:$U$1015,0)),$AH$22:$AH$25,0)),ISERROR(MATCH($E984,$AH$26:$AH$31,0)),ISERROR(MATCH($E984,$AH$22:$AH$25,0)))))</f>
        <v>0</v>
      </c>
      <c r="X984" s="48" t="b">
        <f>IF(OR(COUNTBLANK($E984),COUNTBLANK($V984)),FALSE,IF(ISERROR(MATCH($V984,V$5:$V983,0)),FALSE,IF(ISERROR(MATCH(INDEX($E$6:$E$1015,MATCH($V984,$V$6:$V$1015,0)),$AH$22:$AH$25,0)),ISERROR(MATCH($E984,$AH$26:$AH$31,0)),ISERROR(MATCH($E984,$AH$22:$AH$25,0)))))</f>
        <v>0</v>
      </c>
      <c r="Y984" s="48" t="b">
        <f t="shared" si="54"/>
        <v>0</v>
      </c>
    </row>
    <row r="985" spans="2:25" ht="15.95" customHeight="1" x14ac:dyDescent="0.2">
      <c r="B985" s="257"/>
      <c r="C985" s="53"/>
      <c r="D985" s="86"/>
      <c r="E985" s="42" t="str">
        <f>IF(COUNTBLANK($V985),"",IF($U985&lt;&gt;"","Ingresar Categoria!",IFERROR(INDEX(Activos!$C$6:$C$1015,MATCH($V985,Activos!$U$6:$U$1015,0)),IFERROR(INDEX($E$5:$E984,MATCH($V985,$U$5:$U984,0)),""))))</f>
        <v/>
      </c>
      <c r="F985" s="52"/>
      <c r="G985" s="51"/>
      <c r="H985" s="44"/>
      <c r="I985" s="53"/>
      <c r="J985" s="46"/>
      <c r="K985" s="46"/>
      <c r="L985" s="54"/>
      <c r="M985" s="54"/>
      <c r="N985" s="306" t="str">
        <f>IF(COUNTBLANK($V985),"",IFERROR(INDEX(Activos!$E$6:$E$1015,MATCH($V985,Activos!$U$6:$U$1015,0)),IFERROR(INDEX($N$5:$N984,MATCH($V985,$U$5:$U984,0)),"")))</f>
        <v/>
      </c>
      <c r="O985" s="256"/>
      <c r="P985" s="250"/>
      <c r="Q985" s="55">
        <v>0</v>
      </c>
      <c r="R985" s="48" t="b">
        <f>IF(COUNTBLANK($V985),FALSE,OR(IFERROR(MATCH(INDEX(Activos!$C$6:$C$1015,MATCH($V985,Activos!$U$6:$U$1015,0)),$AH$22:$AH$25,0),FALSE),IFERROR(MATCH(INDEX($E$5:$E984,MATCH($V985,$V$5:$V984,0)),$AH$22:$AH$25,0),FALSE)))</f>
        <v>0</v>
      </c>
      <c r="S985" s="48" t="b">
        <f>OR(IFERROR(MATCH($V985,Activos!$U$6:$U$1015,0),FALSE),IFERROR(MATCH($V985,$V$5:$V984,0),FALSE))</f>
        <v>1</v>
      </c>
      <c r="T985" s="48" t="str">
        <f t="shared" si="52"/>
        <v/>
      </c>
      <c r="U985" s="48" t="str">
        <f>IF(AND(ISERROR(MATCH($V985,Activos!$U$6:$U$1015,0)),ISERROR(MATCH($V985,$U$5:$U984,0))),$V985,"")</f>
        <v/>
      </c>
      <c r="V985" s="48" t="str">
        <f t="shared" si="53"/>
        <v/>
      </c>
      <c r="W985" s="48" t="b">
        <f>IF(OR(COUNTBLANK($E985),COUNTBLANK($V985)),FALSE,IF(ISERROR(MATCH($V985,Activos!$U$6:$U$1015,0)),FALSE,IF(ISERROR(MATCH(INDEX(Activos!$C$6:$C$1015,MATCH($V985,Activos!$U$6:$U$1015,0)),$AH$22:$AH$25,0)),ISERROR(MATCH($E985,$AH$26:$AH$31,0)),ISERROR(MATCH($E985,$AH$22:$AH$25,0)))))</f>
        <v>0</v>
      </c>
      <c r="X985" s="48" t="b">
        <f>IF(OR(COUNTBLANK($E985),COUNTBLANK($V985)),FALSE,IF(ISERROR(MATCH($V985,V$5:$V984,0)),FALSE,IF(ISERROR(MATCH(INDEX($E$6:$E$1015,MATCH($V985,$V$6:$V$1015,0)),$AH$22:$AH$25,0)),ISERROR(MATCH($E985,$AH$26:$AH$31,0)),ISERROR(MATCH($E985,$AH$22:$AH$25,0)))))</f>
        <v>0</v>
      </c>
      <c r="Y985" s="48" t="b">
        <f t="shared" si="54"/>
        <v>0</v>
      </c>
    </row>
    <row r="986" spans="2:25" ht="15.95" customHeight="1" x14ac:dyDescent="0.2">
      <c r="B986" s="257"/>
      <c r="C986" s="53"/>
      <c r="D986" s="86"/>
      <c r="E986" s="42" t="str">
        <f>IF(COUNTBLANK($V986),"",IF($U986&lt;&gt;"","Ingresar Categoria!",IFERROR(INDEX(Activos!$C$6:$C$1015,MATCH($V986,Activos!$U$6:$U$1015,0)),IFERROR(INDEX($E$5:$E985,MATCH($V986,$U$5:$U985,0)),""))))</f>
        <v/>
      </c>
      <c r="F986" s="52"/>
      <c r="G986" s="51"/>
      <c r="H986" s="44"/>
      <c r="I986" s="53"/>
      <c r="J986" s="46"/>
      <c r="K986" s="46"/>
      <c r="L986" s="54"/>
      <c r="M986" s="54"/>
      <c r="N986" s="306" t="str">
        <f>IF(COUNTBLANK($V986),"",IFERROR(INDEX(Activos!$E$6:$E$1015,MATCH($V986,Activos!$U$6:$U$1015,0)),IFERROR(INDEX($N$5:$N985,MATCH($V986,$U$5:$U985,0)),"")))</f>
        <v/>
      </c>
      <c r="O986" s="256"/>
      <c r="P986" s="250"/>
      <c r="Q986" s="55">
        <v>0</v>
      </c>
      <c r="R986" s="48" t="b">
        <f>IF(COUNTBLANK($V986),FALSE,OR(IFERROR(MATCH(INDEX(Activos!$C$6:$C$1015,MATCH($V986,Activos!$U$6:$U$1015,0)),$AH$22:$AH$25,0),FALSE),IFERROR(MATCH(INDEX($E$5:$E985,MATCH($V986,$V$5:$V985,0)),$AH$22:$AH$25,0),FALSE)))</f>
        <v>0</v>
      </c>
      <c r="S986" s="48" t="b">
        <f>OR(IFERROR(MATCH($V986,Activos!$U$6:$U$1015,0),FALSE),IFERROR(MATCH($V986,$V$5:$V985,0),FALSE))</f>
        <v>1</v>
      </c>
      <c r="T986" s="48" t="str">
        <f t="shared" si="52"/>
        <v/>
      </c>
      <c r="U986" s="48" t="str">
        <f>IF(AND(ISERROR(MATCH($V986,Activos!$U$6:$U$1015,0)),ISERROR(MATCH($V986,$U$5:$U985,0))),$V986,"")</f>
        <v/>
      </c>
      <c r="V986" s="48" t="str">
        <f t="shared" si="53"/>
        <v/>
      </c>
      <c r="W986" s="48" t="b">
        <f>IF(OR(COUNTBLANK($E986),COUNTBLANK($V986)),FALSE,IF(ISERROR(MATCH($V986,Activos!$U$6:$U$1015,0)),FALSE,IF(ISERROR(MATCH(INDEX(Activos!$C$6:$C$1015,MATCH($V986,Activos!$U$6:$U$1015,0)),$AH$22:$AH$25,0)),ISERROR(MATCH($E986,$AH$26:$AH$31,0)),ISERROR(MATCH($E986,$AH$22:$AH$25,0)))))</f>
        <v>0</v>
      </c>
      <c r="X986" s="48" t="b">
        <f>IF(OR(COUNTBLANK($E986),COUNTBLANK($V986)),FALSE,IF(ISERROR(MATCH($V986,V$5:$V985,0)),FALSE,IF(ISERROR(MATCH(INDEX($E$6:$E$1015,MATCH($V986,$V$6:$V$1015,0)),$AH$22:$AH$25,0)),ISERROR(MATCH($E986,$AH$26:$AH$31,0)),ISERROR(MATCH($E986,$AH$22:$AH$25,0)))))</f>
        <v>0</v>
      </c>
      <c r="Y986" s="48" t="b">
        <f t="shared" si="54"/>
        <v>0</v>
      </c>
    </row>
    <row r="987" spans="2:25" ht="15.95" customHeight="1" x14ac:dyDescent="0.2">
      <c r="B987" s="257"/>
      <c r="C987" s="53"/>
      <c r="D987" s="86"/>
      <c r="E987" s="42" t="str">
        <f>IF(COUNTBLANK($V987),"",IF($U987&lt;&gt;"","Ingresar Categoria!",IFERROR(INDEX(Activos!$C$6:$C$1015,MATCH($V987,Activos!$U$6:$U$1015,0)),IFERROR(INDEX($E$5:$E986,MATCH($V987,$U$5:$U986,0)),""))))</f>
        <v/>
      </c>
      <c r="F987" s="52"/>
      <c r="G987" s="51"/>
      <c r="H987" s="44"/>
      <c r="I987" s="53"/>
      <c r="J987" s="46"/>
      <c r="K987" s="46"/>
      <c r="L987" s="54"/>
      <c r="M987" s="54"/>
      <c r="N987" s="306" t="str">
        <f>IF(COUNTBLANK($V987),"",IFERROR(INDEX(Activos!$E$6:$E$1015,MATCH($V987,Activos!$U$6:$U$1015,0)),IFERROR(INDEX($N$5:$N986,MATCH($V987,$U$5:$U986,0)),"")))</f>
        <v/>
      </c>
      <c r="O987" s="256"/>
      <c r="P987" s="250"/>
      <c r="Q987" s="55">
        <v>0</v>
      </c>
      <c r="R987" s="48" t="b">
        <f>IF(COUNTBLANK($V987),FALSE,OR(IFERROR(MATCH(INDEX(Activos!$C$6:$C$1015,MATCH($V987,Activos!$U$6:$U$1015,0)),$AH$22:$AH$25,0),FALSE),IFERROR(MATCH(INDEX($E$5:$E986,MATCH($V987,$V$5:$V986,0)),$AH$22:$AH$25,0),FALSE)))</f>
        <v>0</v>
      </c>
      <c r="S987" s="48" t="b">
        <f>OR(IFERROR(MATCH($V987,Activos!$U$6:$U$1015,0),FALSE),IFERROR(MATCH($V987,$V$5:$V986,0),FALSE))</f>
        <v>1</v>
      </c>
      <c r="T987" s="48" t="str">
        <f t="shared" si="52"/>
        <v/>
      </c>
      <c r="U987" s="48" t="str">
        <f>IF(AND(ISERROR(MATCH($V987,Activos!$U$6:$U$1015,0)),ISERROR(MATCH($V987,$U$5:$U986,0))),$V987,"")</f>
        <v/>
      </c>
      <c r="V987" s="48" t="str">
        <f t="shared" si="53"/>
        <v/>
      </c>
      <c r="W987" s="48" t="b">
        <f>IF(OR(COUNTBLANK($E987),COUNTBLANK($V987)),FALSE,IF(ISERROR(MATCH($V987,Activos!$U$6:$U$1015,0)),FALSE,IF(ISERROR(MATCH(INDEX(Activos!$C$6:$C$1015,MATCH($V987,Activos!$U$6:$U$1015,0)),$AH$22:$AH$25,0)),ISERROR(MATCH($E987,$AH$26:$AH$31,0)),ISERROR(MATCH($E987,$AH$22:$AH$25,0)))))</f>
        <v>0</v>
      </c>
      <c r="X987" s="48" t="b">
        <f>IF(OR(COUNTBLANK($E987),COUNTBLANK($V987)),FALSE,IF(ISERROR(MATCH($V987,V$5:$V986,0)),FALSE,IF(ISERROR(MATCH(INDEX($E$6:$E$1015,MATCH($V987,$V$6:$V$1015,0)),$AH$22:$AH$25,0)),ISERROR(MATCH($E987,$AH$26:$AH$31,0)),ISERROR(MATCH($E987,$AH$22:$AH$25,0)))))</f>
        <v>0</v>
      </c>
      <c r="Y987" s="48" t="b">
        <f t="shared" si="54"/>
        <v>0</v>
      </c>
    </row>
    <row r="988" spans="2:25" ht="15.95" customHeight="1" x14ac:dyDescent="0.2">
      <c r="B988" s="257"/>
      <c r="C988" s="53"/>
      <c r="D988" s="86"/>
      <c r="E988" s="42" t="str">
        <f>IF(COUNTBLANK($V988),"",IF($U988&lt;&gt;"","Ingresar Categoria!",IFERROR(INDEX(Activos!$C$6:$C$1015,MATCH($V988,Activos!$U$6:$U$1015,0)),IFERROR(INDEX($E$5:$E987,MATCH($V988,$U$5:$U987,0)),""))))</f>
        <v/>
      </c>
      <c r="F988" s="52"/>
      <c r="G988" s="51"/>
      <c r="H988" s="44"/>
      <c r="I988" s="53"/>
      <c r="J988" s="46"/>
      <c r="K988" s="46"/>
      <c r="L988" s="54"/>
      <c r="M988" s="54"/>
      <c r="N988" s="306" t="str">
        <f>IF(COUNTBLANK($V988),"",IFERROR(INDEX(Activos!$E$6:$E$1015,MATCH($V988,Activos!$U$6:$U$1015,0)),IFERROR(INDEX($N$5:$N987,MATCH($V988,$U$5:$U987,0)),"")))</f>
        <v/>
      </c>
      <c r="O988" s="256"/>
      <c r="P988" s="250"/>
      <c r="Q988" s="55">
        <v>0</v>
      </c>
      <c r="R988" s="48" t="b">
        <f>IF(COUNTBLANK($V988),FALSE,OR(IFERROR(MATCH(INDEX(Activos!$C$6:$C$1015,MATCH($V988,Activos!$U$6:$U$1015,0)),$AH$22:$AH$25,0),FALSE),IFERROR(MATCH(INDEX($E$5:$E987,MATCH($V988,$V$5:$V987,0)),$AH$22:$AH$25,0),FALSE)))</f>
        <v>0</v>
      </c>
      <c r="S988" s="48" t="b">
        <f>OR(IFERROR(MATCH($V988,Activos!$U$6:$U$1015,0),FALSE),IFERROR(MATCH($V988,$V$5:$V987,0),FALSE))</f>
        <v>1</v>
      </c>
      <c r="T988" s="48" t="str">
        <f t="shared" si="52"/>
        <v/>
      </c>
      <c r="U988" s="48" t="str">
        <f>IF(AND(ISERROR(MATCH($V988,Activos!$U$6:$U$1015,0)),ISERROR(MATCH($V988,$U$5:$U987,0))),$V988,"")</f>
        <v/>
      </c>
      <c r="V988" s="48" t="str">
        <f t="shared" si="53"/>
        <v/>
      </c>
      <c r="W988" s="48" t="b">
        <f>IF(OR(COUNTBLANK($E988),COUNTBLANK($V988)),FALSE,IF(ISERROR(MATCH($V988,Activos!$U$6:$U$1015,0)),FALSE,IF(ISERROR(MATCH(INDEX(Activos!$C$6:$C$1015,MATCH($V988,Activos!$U$6:$U$1015,0)),$AH$22:$AH$25,0)),ISERROR(MATCH($E988,$AH$26:$AH$31,0)),ISERROR(MATCH($E988,$AH$22:$AH$25,0)))))</f>
        <v>0</v>
      </c>
      <c r="X988" s="48" t="b">
        <f>IF(OR(COUNTBLANK($E988),COUNTBLANK($V988)),FALSE,IF(ISERROR(MATCH($V988,V$5:$V987,0)),FALSE,IF(ISERROR(MATCH(INDEX($E$6:$E$1015,MATCH($V988,$V$6:$V$1015,0)),$AH$22:$AH$25,0)),ISERROR(MATCH($E988,$AH$26:$AH$31,0)),ISERROR(MATCH($E988,$AH$22:$AH$25,0)))))</f>
        <v>0</v>
      </c>
      <c r="Y988" s="48" t="b">
        <f t="shared" si="54"/>
        <v>0</v>
      </c>
    </row>
    <row r="989" spans="2:25" ht="15.95" customHeight="1" x14ac:dyDescent="0.2">
      <c r="B989" s="257"/>
      <c r="C989" s="53"/>
      <c r="D989" s="86"/>
      <c r="E989" s="42" t="str">
        <f>IF(COUNTBLANK($V989),"",IF($U989&lt;&gt;"","Ingresar Categoria!",IFERROR(INDEX(Activos!$C$6:$C$1015,MATCH($V989,Activos!$U$6:$U$1015,0)),IFERROR(INDEX($E$5:$E988,MATCH($V989,$U$5:$U988,0)),""))))</f>
        <v/>
      </c>
      <c r="F989" s="52"/>
      <c r="G989" s="51"/>
      <c r="H989" s="44"/>
      <c r="I989" s="53"/>
      <c r="J989" s="46"/>
      <c r="K989" s="46"/>
      <c r="L989" s="54"/>
      <c r="M989" s="54"/>
      <c r="N989" s="306" t="str">
        <f>IF(COUNTBLANK($V989),"",IFERROR(INDEX(Activos!$E$6:$E$1015,MATCH($V989,Activos!$U$6:$U$1015,0)),IFERROR(INDEX($N$5:$N988,MATCH($V989,$U$5:$U988,0)),"")))</f>
        <v/>
      </c>
      <c r="O989" s="256"/>
      <c r="P989" s="250"/>
      <c r="Q989" s="55">
        <v>0</v>
      </c>
      <c r="R989" s="48" t="b">
        <f>IF(COUNTBLANK($V989),FALSE,OR(IFERROR(MATCH(INDEX(Activos!$C$6:$C$1015,MATCH($V989,Activos!$U$6:$U$1015,0)),$AH$22:$AH$25,0),FALSE),IFERROR(MATCH(INDEX($E$5:$E988,MATCH($V989,$V$5:$V988,0)),$AH$22:$AH$25,0),FALSE)))</f>
        <v>0</v>
      </c>
      <c r="S989" s="48" t="b">
        <f>OR(IFERROR(MATCH($V989,Activos!$U$6:$U$1015,0),FALSE),IFERROR(MATCH($V989,$V$5:$V988,0),FALSE))</f>
        <v>1</v>
      </c>
      <c r="T989" s="48" t="str">
        <f t="shared" si="52"/>
        <v/>
      </c>
      <c r="U989" s="48" t="str">
        <f>IF(AND(ISERROR(MATCH($V989,Activos!$U$6:$U$1015,0)),ISERROR(MATCH($V989,$U$5:$U988,0))),$V989,"")</f>
        <v/>
      </c>
      <c r="V989" s="48" t="str">
        <f t="shared" si="53"/>
        <v/>
      </c>
      <c r="W989" s="48" t="b">
        <f>IF(OR(COUNTBLANK($E989),COUNTBLANK($V989)),FALSE,IF(ISERROR(MATCH($V989,Activos!$U$6:$U$1015,0)),FALSE,IF(ISERROR(MATCH(INDEX(Activos!$C$6:$C$1015,MATCH($V989,Activos!$U$6:$U$1015,0)),$AH$22:$AH$25,0)),ISERROR(MATCH($E989,$AH$26:$AH$31,0)),ISERROR(MATCH($E989,$AH$22:$AH$25,0)))))</f>
        <v>0</v>
      </c>
      <c r="X989" s="48" t="b">
        <f>IF(OR(COUNTBLANK($E989),COUNTBLANK($V989)),FALSE,IF(ISERROR(MATCH($V989,V$5:$V988,0)),FALSE,IF(ISERROR(MATCH(INDEX($E$6:$E$1015,MATCH($V989,$V$6:$V$1015,0)),$AH$22:$AH$25,0)),ISERROR(MATCH($E989,$AH$26:$AH$31,0)),ISERROR(MATCH($E989,$AH$22:$AH$25,0)))))</f>
        <v>0</v>
      </c>
      <c r="Y989" s="48" t="b">
        <f t="shared" si="54"/>
        <v>0</v>
      </c>
    </row>
    <row r="990" spans="2:25" ht="15.95" customHeight="1" x14ac:dyDescent="0.2">
      <c r="B990" s="257"/>
      <c r="C990" s="53"/>
      <c r="D990" s="86"/>
      <c r="E990" s="42" t="str">
        <f>IF(COUNTBLANK($V990),"",IF($U990&lt;&gt;"","Ingresar Categoria!",IFERROR(INDEX(Activos!$C$6:$C$1015,MATCH($V990,Activos!$U$6:$U$1015,0)),IFERROR(INDEX($E$5:$E989,MATCH($V990,$U$5:$U989,0)),""))))</f>
        <v/>
      </c>
      <c r="F990" s="52"/>
      <c r="G990" s="51"/>
      <c r="H990" s="44"/>
      <c r="I990" s="53"/>
      <c r="J990" s="46"/>
      <c r="K990" s="46"/>
      <c r="L990" s="54"/>
      <c r="M990" s="54"/>
      <c r="N990" s="306" t="str">
        <f>IF(COUNTBLANK($V990),"",IFERROR(INDEX(Activos!$E$6:$E$1015,MATCH($V990,Activos!$U$6:$U$1015,0)),IFERROR(INDEX($N$5:$N989,MATCH($V990,$U$5:$U989,0)),"")))</f>
        <v/>
      </c>
      <c r="O990" s="256"/>
      <c r="P990" s="250"/>
      <c r="Q990" s="55">
        <v>0</v>
      </c>
      <c r="R990" s="48" t="b">
        <f>IF(COUNTBLANK($V990),FALSE,OR(IFERROR(MATCH(INDEX(Activos!$C$6:$C$1015,MATCH($V990,Activos!$U$6:$U$1015,0)),$AH$22:$AH$25,0),FALSE),IFERROR(MATCH(INDEX($E$5:$E989,MATCH($V990,$V$5:$V989,0)),$AH$22:$AH$25,0),FALSE)))</f>
        <v>0</v>
      </c>
      <c r="S990" s="48" t="b">
        <f>OR(IFERROR(MATCH($V990,Activos!$U$6:$U$1015,0),FALSE),IFERROR(MATCH($V990,$V$5:$V989,0),FALSE))</f>
        <v>1</v>
      </c>
      <c r="T990" s="48" t="str">
        <f t="shared" si="52"/>
        <v/>
      </c>
      <c r="U990" s="48" t="str">
        <f>IF(AND(ISERROR(MATCH($V990,Activos!$U$6:$U$1015,0)),ISERROR(MATCH($V990,$U$5:$U989,0))),$V990,"")</f>
        <v/>
      </c>
      <c r="V990" s="48" t="str">
        <f t="shared" si="53"/>
        <v/>
      </c>
      <c r="W990" s="48" t="b">
        <f>IF(OR(COUNTBLANK($E990),COUNTBLANK($V990)),FALSE,IF(ISERROR(MATCH($V990,Activos!$U$6:$U$1015,0)),FALSE,IF(ISERROR(MATCH(INDEX(Activos!$C$6:$C$1015,MATCH($V990,Activos!$U$6:$U$1015,0)),$AH$22:$AH$25,0)),ISERROR(MATCH($E990,$AH$26:$AH$31,0)),ISERROR(MATCH($E990,$AH$22:$AH$25,0)))))</f>
        <v>0</v>
      </c>
      <c r="X990" s="48" t="b">
        <f>IF(OR(COUNTBLANK($E990),COUNTBLANK($V990)),FALSE,IF(ISERROR(MATCH($V990,V$5:$V989,0)),FALSE,IF(ISERROR(MATCH(INDEX($E$6:$E$1015,MATCH($V990,$V$6:$V$1015,0)),$AH$22:$AH$25,0)),ISERROR(MATCH($E990,$AH$26:$AH$31,0)),ISERROR(MATCH($E990,$AH$22:$AH$25,0)))))</f>
        <v>0</v>
      </c>
      <c r="Y990" s="48" t="b">
        <f t="shared" si="54"/>
        <v>0</v>
      </c>
    </row>
    <row r="991" spans="2:25" ht="15.95" customHeight="1" x14ac:dyDescent="0.2">
      <c r="B991" s="257"/>
      <c r="C991" s="53"/>
      <c r="D991" s="86"/>
      <c r="E991" s="42" t="str">
        <f>IF(COUNTBLANK($V991),"",IF($U991&lt;&gt;"","Ingresar Categoria!",IFERROR(INDEX(Activos!$C$6:$C$1015,MATCH($V991,Activos!$U$6:$U$1015,0)),IFERROR(INDEX($E$5:$E990,MATCH($V991,$U$5:$U990,0)),""))))</f>
        <v/>
      </c>
      <c r="F991" s="52"/>
      <c r="G991" s="51"/>
      <c r="H991" s="44"/>
      <c r="I991" s="53"/>
      <c r="J991" s="46"/>
      <c r="K991" s="46"/>
      <c r="L991" s="54"/>
      <c r="M991" s="54"/>
      <c r="N991" s="306" t="str">
        <f>IF(COUNTBLANK($V991),"",IFERROR(INDEX(Activos!$E$6:$E$1015,MATCH($V991,Activos!$U$6:$U$1015,0)),IFERROR(INDEX($N$5:$N990,MATCH($V991,$U$5:$U990,0)),"")))</f>
        <v/>
      </c>
      <c r="O991" s="256"/>
      <c r="P991" s="250"/>
      <c r="Q991" s="55">
        <v>0</v>
      </c>
      <c r="R991" s="48" t="b">
        <f>IF(COUNTBLANK($V991),FALSE,OR(IFERROR(MATCH(INDEX(Activos!$C$6:$C$1015,MATCH($V991,Activos!$U$6:$U$1015,0)),$AH$22:$AH$25,0),FALSE),IFERROR(MATCH(INDEX($E$5:$E990,MATCH($V991,$V$5:$V990,0)),$AH$22:$AH$25,0),FALSE)))</f>
        <v>0</v>
      </c>
      <c r="S991" s="48" t="b">
        <f>OR(IFERROR(MATCH($V991,Activos!$U$6:$U$1015,0),FALSE),IFERROR(MATCH($V991,$V$5:$V990,0),FALSE))</f>
        <v>1</v>
      </c>
      <c r="T991" s="48" t="str">
        <f t="shared" si="52"/>
        <v/>
      </c>
      <c r="U991" s="48" t="str">
        <f>IF(AND(ISERROR(MATCH($V991,Activos!$U$6:$U$1015,0)),ISERROR(MATCH($V991,$U$5:$U990,0))),$V991,"")</f>
        <v/>
      </c>
      <c r="V991" s="48" t="str">
        <f t="shared" si="53"/>
        <v/>
      </c>
      <c r="W991" s="48" t="b">
        <f>IF(OR(COUNTBLANK($E991),COUNTBLANK($V991)),FALSE,IF(ISERROR(MATCH($V991,Activos!$U$6:$U$1015,0)),FALSE,IF(ISERROR(MATCH(INDEX(Activos!$C$6:$C$1015,MATCH($V991,Activos!$U$6:$U$1015,0)),$AH$22:$AH$25,0)),ISERROR(MATCH($E991,$AH$26:$AH$31,0)),ISERROR(MATCH($E991,$AH$22:$AH$25,0)))))</f>
        <v>0</v>
      </c>
      <c r="X991" s="48" t="b">
        <f>IF(OR(COUNTBLANK($E991),COUNTBLANK($V991)),FALSE,IF(ISERROR(MATCH($V991,V$5:$V990,0)),FALSE,IF(ISERROR(MATCH(INDEX($E$6:$E$1015,MATCH($V991,$V$6:$V$1015,0)),$AH$22:$AH$25,0)),ISERROR(MATCH($E991,$AH$26:$AH$31,0)),ISERROR(MATCH($E991,$AH$22:$AH$25,0)))))</f>
        <v>0</v>
      </c>
      <c r="Y991" s="48" t="b">
        <f t="shared" si="54"/>
        <v>0</v>
      </c>
    </row>
    <row r="992" spans="2:25" ht="15.95" customHeight="1" x14ac:dyDescent="0.2">
      <c r="B992" s="257"/>
      <c r="C992" s="53"/>
      <c r="D992" s="86"/>
      <c r="E992" s="42" t="str">
        <f>IF(COUNTBLANK($V992),"",IF($U992&lt;&gt;"","Ingresar Categoria!",IFERROR(INDEX(Activos!$C$6:$C$1015,MATCH($V992,Activos!$U$6:$U$1015,0)),IFERROR(INDEX($E$5:$E991,MATCH($V992,$U$5:$U991,0)),""))))</f>
        <v/>
      </c>
      <c r="F992" s="52"/>
      <c r="G992" s="51"/>
      <c r="H992" s="44"/>
      <c r="I992" s="53"/>
      <c r="J992" s="46"/>
      <c r="K992" s="46"/>
      <c r="L992" s="54"/>
      <c r="M992" s="54"/>
      <c r="N992" s="306" t="str">
        <f>IF(COUNTBLANK($V992),"",IFERROR(INDEX(Activos!$E$6:$E$1015,MATCH($V992,Activos!$U$6:$U$1015,0)),IFERROR(INDEX($N$5:$N991,MATCH($V992,$U$5:$U991,0)),"")))</f>
        <v/>
      </c>
      <c r="O992" s="256"/>
      <c r="P992" s="250"/>
      <c r="Q992" s="55">
        <v>0</v>
      </c>
      <c r="R992" s="48" t="b">
        <f>IF(COUNTBLANK($V992),FALSE,OR(IFERROR(MATCH(INDEX(Activos!$C$6:$C$1015,MATCH($V992,Activos!$U$6:$U$1015,0)),$AH$22:$AH$25,0),FALSE),IFERROR(MATCH(INDEX($E$5:$E991,MATCH($V992,$V$5:$V991,0)),$AH$22:$AH$25,0),FALSE)))</f>
        <v>0</v>
      </c>
      <c r="S992" s="48" t="b">
        <f>OR(IFERROR(MATCH($V992,Activos!$U$6:$U$1015,0),FALSE),IFERROR(MATCH($V992,$V$5:$V991,0),FALSE))</f>
        <v>1</v>
      </c>
      <c r="T992" s="48" t="str">
        <f t="shared" si="52"/>
        <v/>
      </c>
      <c r="U992" s="48" t="str">
        <f>IF(AND(ISERROR(MATCH($V992,Activos!$U$6:$U$1015,0)),ISERROR(MATCH($V992,$U$5:$U991,0))),$V992,"")</f>
        <v/>
      </c>
      <c r="V992" s="48" t="str">
        <f t="shared" si="53"/>
        <v/>
      </c>
      <c r="W992" s="48" t="b">
        <f>IF(OR(COUNTBLANK($E992),COUNTBLANK($V992)),FALSE,IF(ISERROR(MATCH($V992,Activos!$U$6:$U$1015,0)),FALSE,IF(ISERROR(MATCH(INDEX(Activos!$C$6:$C$1015,MATCH($V992,Activos!$U$6:$U$1015,0)),$AH$22:$AH$25,0)),ISERROR(MATCH($E992,$AH$26:$AH$31,0)),ISERROR(MATCH($E992,$AH$22:$AH$25,0)))))</f>
        <v>0</v>
      </c>
      <c r="X992" s="48" t="b">
        <f>IF(OR(COUNTBLANK($E992),COUNTBLANK($V992)),FALSE,IF(ISERROR(MATCH($V992,V$5:$V991,0)),FALSE,IF(ISERROR(MATCH(INDEX($E$6:$E$1015,MATCH($V992,$V$6:$V$1015,0)),$AH$22:$AH$25,0)),ISERROR(MATCH($E992,$AH$26:$AH$31,0)),ISERROR(MATCH($E992,$AH$22:$AH$25,0)))))</f>
        <v>0</v>
      </c>
      <c r="Y992" s="48" t="b">
        <f t="shared" si="54"/>
        <v>0</v>
      </c>
    </row>
    <row r="993" spans="2:25" ht="15.95" customHeight="1" x14ac:dyDescent="0.2">
      <c r="B993" s="257"/>
      <c r="C993" s="53"/>
      <c r="D993" s="86"/>
      <c r="E993" s="42" t="str">
        <f>IF(COUNTBLANK($V993),"",IF($U993&lt;&gt;"","Ingresar Categoria!",IFERROR(INDEX(Activos!$C$6:$C$1015,MATCH($V993,Activos!$U$6:$U$1015,0)),IFERROR(INDEX($E$5:$E992,MATCH($V993,$U$5:$U992,0)),""))))</f>
        <v/>
      </c>
      <c r="F993" s="52"/>
      <c r="G993" s="51"/>
      <c r="H993" s="44"/>
      <c r="I993" s="53"/>
      <c r="J993" s="46"/>
      <c r="K993" s="46"/>
      <c r="L993" s="54"/>
      <c r="M993" s="54"/>
      <c r="N993" s="306" t="str">
        <f>IF(COUNTBLANK($V993),"",IFERROR(INDEX(Activos!$E$6:$E$1015,MATCH($V993,Activos!$U$6:$U$1015,0)),IFERROR(INDEX($N$5:$N992,MATCH($V993,$U$5:$U992,0)),"")))</f>
        <v/>
      </c>
      <c r="O993" s="256"/>
      <c r="P993" s="250"/>
      <c r="Q993" s="55">
        <v>0</v>
      </c>
      <c r="R993" s="48" t="b">
        <f>IF(COUNTBLANK($V993),FALSE,OR(IFERROR(MATCH(INDEX(Activos!$C$6:$C$1015,MATCH($V993,Activos!$U$6:$U$1015,0)),$AH$22:$AH$25,0),FALSE),IFERROR(MATCH(INDEX($E$5:$E992,MATCH($V993,$V$5:$V992,0)),$AH$22:$AH$25,0),FALSE)))</f>
        <v>0</v>
      </c>
      <c r="S993" s="48" t="b">
        <f>OR(IFERROR(MATCH($V993,Activos!$U$6:$U$1015,0),FALSE),IFERROR(MATCH($V993,$V$5:$V992,0),FALSE))</f>
        <v>1</v>
      </c>
      <c r="T993" s="48" t="str">
        <f t="shared" si="52"/>
        <v/>
      </c>
      <c r="U993" s="48" t="str">
        <f>IF(AND(ISERROR(MATCH($V993,Activos!$U$6:$U$1015,0)),ISERROR(MATCH($V993,$U$5:$U992,0))),$V993,"")</f>
        <v/>
      </c>
      <c r="V993" s="48" t="str">
        <f t="shared" si="53"/>
        <v/>
      </c>
      <c r="W993" s="48" t="b">
        <f>IF(OR(COUNTBLANK($E993),COUNTBLANK($V993)),FALSE,IF(ISERROR(MATCH($V993,Activos!$U$6:$U$1015,0)),FALSE,IF(ISERROR(MATCH(INDEX(Activos!$C$6:$C$1015,MATCH($V993,Activos!$U$6:$U$1015,0)),$AH$22:$AH$25,0)),ISERROR(MATCH($E993,$AH$26:$AH$31,0)),ISERROR(MATCH($E993,$AH$22:$AH$25,0)))))</f>
        <v>0</v>
      </c>
      <c r="X993" s="48" t="b">
        <f>IF(OR(COUNTBLANK($E993),COUNTBLANK($V993)),FALSE,IF(ISERROR(MATCH($V993,V$5:$V992,0)),FALSE,IF(ISERROR(MATCH(INDEX($E$6:$E$1015,MATCH($V993,$V$6:$V$1015,0)),$AH$22:$AH$25,0)),ISERROR(MATCH($E993,$AH$26:$AH$31,0)),ISERROR(MATCH($E993,$AH$22:$AH$25,0)))))</f>
        <v>0</v>
      </c>
      <c r="Y993" s="48" t="b">
        <f t="shared" si="54"/>
        <v>0</v>
      </c>
    </row>
    <row r="994" spans="2:25" ht="15.95" customHeight="1" x14ac:dyDescent="0.2">
      <c r="B994" s="257"/>
      <c r="C994" s="53"/>
      <c r="D994" s="86"/>
      <c r="E994" s="42" t="str">
        <f>IF(COUNTBLANK($V994),"",IF($U994&lt;&gt;"","Ingresar Categoria!",IFERROR(INDEX(Activos!$C$6:$C$1015,MATCH($V994,Activos!$U$6:$U$1015,0)),IFERROR(INDEX($E$5:$E993,MATCH($V994,$U$5:$U993,0)),""))))</f>
        <v/>
      </c>
      <c r="F994" s="52"/>
      <c r="G994" s="51"/>
      <c r="H994" s="44"/>
      <c r="I994" s="53"/>
      <c r="J994" s="46"/>
      <c r="K994" s="46"/>
      <c r="L994" s="54"/>
      <c r="M994" s="54"/>
      <c r="N994" s="306" t="str">
        <f>IF(COUNTBLANK($V994),"",IFERROR(INDEX(Activos!$E$6:$E$1015,MATCH($V994,Activos!$U$6:$U$1015,0)),IFERROR(INDEX($N$5:$N993,MATCH($V994,$U$5:$U993,0)),"")))</f>
        <v/>
      </c>
      <c r="O994" s="256"/>
      <c r="P994" s="250"/>
      <c r="Q994" s="55">
        <v>0</v>
      </c>
      <c r="R994" s="48" t="b">
        <f>IF(COUNTBLANK($V994),FALSE,OR(IFERROR(MATCH(INDEX(Activos!$C$6:$C$1015,MATCH($V994,Activos!$U$6:$U$1015,0)),$AH$22:$AH$25,0),FALSE),IFERROR(MATCH(INDEX($E$5:$E993,MATCH($V994,$V$5:$V993,0)),$AH$22:$AH$25,0),FALSE)))</f>
        <v>0</v>
      </c>
      <c r="S994" s="48" t="b">
        <f>OR(IFERROR(MATCH($V994,Activos!$U$6:$U$1015,0),FALSE),IFERROR(MATCH($V994,$V$5:$V993,0),FALSE))</f>
        <v>1</v>
      </c>
      <c r="T994" s="48" t="str">
        <f t="shared" si="52"/>
        <v/>
      </c>
      <c r="U994" s="48" t="str">
        <f>IF(AND(ISERROR(MATCH($V994,Activos!$U$6:$U$1015,0)),ISERROR(MATCH($V994,$U$5:$U993,0))),$V994,"")</f>
        <v/>
      </c>
      <c r="V994" s="48" t="str">
        <f t="shared" si="53"/>
        <v/>
      </c>
      <c r="W994" s="48" t="b">
        <f>IF(OR(COUNTBLANK($E994),COUNTBLANK($V994)),FALSE,IF(ISERROR(MATCH($V994,Activos!$U$6:$U$1015,0)),FALSE,IF(ISERROR(MATCH(INDEX(Activos!$C$6:$C$1015,MATCH($V994,Activos!$U$6:$U$1015,0)),$AH$22:$AH$25,0)),ISERROR(MATCH($E994,$AH$26:$AH$31,0)),ISERROR(MATCH($E994,$AH$22:$AH$25,0)))))</f>
        <v>0</v>
      </c>
      <c r="X994" s="48" t="b">
        <f>IF(OR(COUNTBLANK($E994),COUNTBLANK($V994)),FALSE,IF(ISERROR(MATCH($V994,V$5:$V993,0)),FALSE,IF(ISERROR(MATCH(INDEX($E$6:$E$1015,MATCH($V994,$V$6:$V$1015,0)),$AH$22:$AH$25,0)),ISERROR(MATCH($E994,$AH$26:$AH$31,0)),ISERROR(MATCH($E994,$AH$22:$AH$25,0)))))</f>
        <v>0</v>
      </c>
      <c r="Y994" s="48" t="b">
        <f t="shared" si="54"/>
        <v>0</v>
      </c>
    </row>
    <row r="995" spans="2:25" ht="15.95" customHeight="1" x14ac:dyDescent="0.2">
      <c r="B995" s="257"/>
      <c r="C995" s="53"/>
      <c r="D995" s="86"/>
      <c r="E995" s="42" t="str">
        <f>IF(COUNTBLANK($V995),"",IF($U995&lt;&gt;"","Ingresar Categoria!",IFERROR(INDEX(Activos!$C$6:$C$1015,MATCH($V995,Activos!$U$6:$U$1015,0)),IFERROR(INDEX($E$5:$E994,MATCH($V995,$U$5:$U994,0)),""))))</f>
        <v/>
      </c>
      <c r="F995" s="52"/>
      <c r="G995" s="51"/>
      <c r="H995" s="44"/>
      <c r="I995" s="53"/>
      <c r="J995" s="46"/>
      <c r="K995" s="46"/>
      <c r="L995" s="54"/>
      <c r="M995" s="54"/>
      <c r="N995" s="306" t="str">
        <f>IF(COUNTBLANK($V995),"",IFERROR(INDEX(Activos!$E$6:$E$1015,MATCH($V995,Activos!$U$6:$U$1015,0)),IFERROR(INDEX($N$5:$N994,MATCH($V995,$U$5:$U994,0)),"")))</f>
        <v/>
      </c>
      <c r="O995" s="256"/>
      <c r="P995" s="250"/>
      <c r="Q995" s="55">
        <v>0</v>
      </c>
      <c r="R995" s="48" t="b">
        <f>IF(COUNTBLANK($V995),FALSE,OR(IFERROR(MATCH(INDEX(Activos!$C$6:$C$1015,MATCH($V995,Activos!$U$6:$U$1015,0)),$AH$22:$AH$25,0),FALSE),IFERROR(MATCH(INDEX($E$5:$E994,MATCH($V995,$V$5:$V994,0)),$AH$22:$AH$25,0),FALSE)))</f>
        <v>0</v>
      </c>
      <c r="S995" s="48" t="b">
        <f>OR(IFERROR(MATCH($V995,Activos!$U$6:$U$1015,0),FALSE),IFERROR(MATCH($V995,$V$5:$V994,0),FALSE))</f>
        <v>1</v>
      </c>
      <c r="T995" s="48" t="str">
        <f t="shared" si="52"/>
        <v/>
      </c>
      <c r="U995" s="48" t="str">
        <f>IF(AND(ISERROR(MATCH($V995,Activos!$U$6:$U$1015,0)),ISERROR(MATCH($V995,$U$5:$U994,0))),$V995,"")</f>
        <v/>
      </c>
      <c r="V995" s="48" t="str">
        <f t="shared" si="53"/>
        <v/>
      </c>
      <c r="W995" s="48" t="b">
        <f>IF(OR(COUNTBLANK($E995),COUNTBLANK($V995)),FALSE,IF(ISERROR(MATCH($V995,Activos!$U$6:$U$1015,0)),FALSE,IF(ISERROR(MATCH(INDEX(Activos!$C$6:$C$1015,MATCH($V995,Activos!$U$6:$U$1015,0)),$AH$22:$AH$25,0)),ISERROR(MATCH($E995,$AH$26:$AH$31,0)),ISERROR(MATCH($E995,$AH$22:$AH$25,0)))))</f>
        <v>0</v>
      </c>
      <c r="X995" s="48" t="b">
        <f>IF(OR(COUNTBLANK($E995),COUNTBLANK($V995)),FALSE,IF(ISERROR(MATCH($V995,V$5:$V994,0)),FALSE,IF(ISERROR(MATCH(INDEX($E$6:$E$1015,MATCH($V995,$V$6:$V$1015,0)),$AH$22:$AH$25,0)),ISERROR(MATCH($E995,$AH$26:$AH$31,0)),ISERROR(MATCH($E995,$AH$22:$AH$25,0)))))</f>
        <v>0</v>
      </c>
      <c r="Y995" s="48" t="b">
        <f t="shared" si="54"/>
        <v>0</v>
      </c>
    </row>
    <row r="996" spans="2:25" ht="15.95" customHeight="1" x14ac:dyDescent="0.2">
      <c r="B996" s="257"/>
      <c r="C996" s="53"/>
      <c r="D996" s="86"/>
      <c r="E996" s="42" t="str">
        <f>IF(COUNTBLANK($V996),"",IF($U996&lt;&gt;"","Ingresar Categoria!",IFERROR(INDEX(Activos!$C$6:$C$1015,MATCH($V996,Activos!$U$6:$U$1015,0)),IFERROR(INDEX($E$5:$E995,MATCH($V996,$U$5:$U995,0)),""))))</f>
        <v/>
      </c>
      <c r="F996" s="52"/>
      <c r="G996" s="51"/>
      <c r="H996" s="44"/>
      <c r="I996" s="53"/>
      <c r="J996" s="46"/>
      <c r="K996" s="46"/>
      <c r="L996" s="54"/>
      <c r="M996" s="54"/>
      <c r="N996" s="306" t="str">
        <f>IF(COUNTBLANK($V996),"",IFERROR(INDEX(Activos!$E$6:$E$1015,MATCH($V996,Activos!$U$6:$U$1015,0)),IFERROR(INDEX($N$5:$N995,MATCH($V996,$U$5:$U995,0)),"")))</f>
        <v/>
      </c>
      <c r="O996" s="256"/>
      <c r="P996" s="250"/>
      <c r="Q996" s="55">
        <v>0</v>
      </c>
      <c r="R996" s="48" t="b">
        <f>IF(COUNTBLANK($V996),FALSE,OR(IFERROR(MATCH(INDEX(Activos!$C$6:$C$1015,MATCH($V996,Activos!$U$6:$U$1015,0)),$AH$22:$AH$25,0),FALSE),IFERROR(MATCH(INDEX($E$5:$E995,MATCH($V996,$V$5:$V995,0)),$AH$22:$AH$25,0),FALSE)))</f>
        <v>0</v>
      </c>
      <c r="S996" s="48" t="b">
        <f>OR(IFERROR(MATCH($V996,Activos!$U$6:$U$1015,0),FALSE),IFERROR(MATCH($V996,$V$5:$V995,0),FALSE))</f>
        <v>1</v>
      </c>
      <c r="T996" s="48" t="str">
        <f t="shared" si="52"/>
        <v/>
      </c>
      <c r="U996" s="48" t="str">
        <f>IF(AND(ISERROR(MATCH($V996,Activos!$U$6:$U$1015,0)),ISERROR(MATCH($V996,$U$5:$U995,0))),$V996,"")</f>
        <v/>
      </c>
      <c r="V996" s="48" t="str">
        <f t="shared" si="53"/>
        <v/>
      </c>
      <c r="W996" s="48" t="b">
        <f>IF(OR(COUNTBLANK($E996),COUNTBLANK($V996)),FALSE,IF(ISERROR(MATCH($V996,Activos!$U$6:$U$1015,0)),FALSE,IF(ISERROR(MATCH(INDEX(Activos!$C$6:$C$1015,MATCH($V996,Activos!$U$6:$U$1015,0)),$AH$22:$AH$25,0)),ISERROR(MATCH($E996,$AH$26:$AH$31,0)),ISERROR(MATCH($E996,$AH$22:$AH$25,0)))))</f>
        <v>0</v>
      </c>
      <c r="X996" s="48" t="b">
        <f>IF(OR(COUNTBLANK($E996),COUNTBLANK($V996)),FALSE,IF(ISERROR(MATCH($V996,V$5:$V995,0)),FALSE,IF(ISERROR(MATCH(INDEX($E$6:$E$1015,MATCH($V996,$V$6:$V$1015,0)),$AH$22:$AH$25,0)),ISERROR(MATCH($E996,$AH$26:$AH$31,0)),ISERROR(MATCH($E996,$AH$22:$AH$25,0)))))</f>
        <v>0</v>
      </c>
      <c r="Y996" s="48" t="b">
        <f t="shared" si="54"/>
        <v>0</v>
      </c>
    </row>
    <row r="997" spans="2:25" ht="15.95" customHeight="1" x14ac:dyDescent="0.2">
      <c r="B997" s="257"/>
      <c r="C997" s="53"/>
      <c r="D997" s="86"/>
      <c r="E997" s="42" t="str">
        <f>IF(COUNTBLANK($V997),"",IF($U997&lt;&gt;"","Ingresar Categoria!",IFERROR(INDEX(Activos!$C$6:$C$1015,MATCH($V997,Activos!$U$6:$U$1015,0)),IFERROR(INDEX($E$5:$E996,MATCH($V997,$U$5:$U996,0)),""))))</f>
        <v/>
      </c>
      <c r="F997" s="52"/>
      <c r="G997" s="51"/>
      <c r="H997" s="44"/>
      <c r="I997" s="53"/>
      <c r="J997" s="46"/>
      <c r="K997" s="46"/>
      <c r="L997" s="54"/>
      <c r="M997" s="54"/>
      <c r="N997" s="306" t="str">
        <f>IF(COUNTBLANK($V997),"",IFERROR(INDEX(Activos!$E$6:$E$1015,MATCH($V997,Activos!$U$6:$U$1015,0)),IFERROR(INDEX($N$5:$N996,MATCH($V997,$U$5:$U996,0)),"")))</f>
        <v/>
      </c>
      <c r="O997" s="256"/>
      <c r="P997" s="250"/>
      <c r="Q997" s="55">
        <v>0</v>
      </c>
      <c r="R997" s="48" t="b">
        <f>IF(COUNTBLANK($V997),FALSE,OR(IFERROR(MATCH(INDEX(Activos!$C$6:$C$1015,MATCH($V997,Activos!$U$6:$U$1015,0)),$AH$22:$AH$25,0),FALSE),IFERROR(MATCH(INDEX($E$5:$E996,MATCH($V997,$V$5:$V996,0)),$AH$22:$AH$25,0),FALSE)))</f>
        <v>0</v>
      </c>
      <c r="S997" s="48" t="b">
        <f>OR(IFERROR(MATCH($V997,Activos!$U$6:$U$1015,0),FALSE),IFERROR(MATCH($V997,$V$5:$V996,0),FALSE))</f>
        <v>1</v>
      </c>
      <c r="T997" s="48" t="str">
        <f t="shared" si="52"/>
        <v/>
      </c>
      <c r="U997" s="48" t="str">
        <f>IF(AND(ISERROR(MATCH($V997,Activos!$U$6:$U$1015,0)),ISERROR(MATCH($V997,$U$5:$U996,0))),$V997,"")</f>
        <v/>
      </c>
      <c r="V997" s="48" t="str">
        <f t="shared" si="53"/>
        <v/>
      </c>
      <c r="W997" s="48" t="b">
        <f>IF(OR(COUNTBLANK($E997),COUNTBLANK($V997)),FALSE,IF(ISERROR(MATCH($V997,Activos!$U$6:$U$1015,0)),FALSE,IF(ISERROR(MATCH(INDEX(Activos!$C$6:$C$1015,MATCH($V997,Activos!$U$6:$U$1015,0)),$AH$22:$AH$25,0)),ISERROR(MATCH($E997,$AH$26:$AH$31,0)),ISERROR(MATCH($E997,$AH$22:$AH$25,0)))))</f>
        <v>0</v>
      </c>
      <c r="X997" s="48" t="b">
        <f>IF(OR(COUNTBLANK($E997),COUNTBLANK($V997)),FALSE,IF(ISERROR(MATCH($V997,V$5:$V996,0)),FALSE,IF(ISERROR(MATCH(INDEX($E$6:$E$1015,MATCH($V997,$V$6:$V$1015,0)),$AH$22:$AH$25,0)),ISERROR(MATCH($E997,$AH$26:$AH$31,0)),ISERROR(MATCH($E997,$AH$22:$AH$25,0)))))</f>
        <v>0</v>
      </c>
      <c r="Y997" s="48" t="b">
        <f t="shared" si="54"/>
        <v>0</v>
      </c>
    </row>
    <row r="998" spans="2:25" ht="15.95" customHeight="1" x14ac:dyDescent="0.2">
      <c r="B998" s="257"/>
      <c r="C998" s="53"/>
      <c r="D998" s="86"/>
      <c r="E998" s="42" t="str">
        <f>IF(COUNTBLANK($V998),"",IF($U998&lt;&gt;"","Ingresar Categoria!",IFERROR(INDEX(Activos!$C$6:$C$1015,MATCH($V998,Activos!$U$6:$U$1015,0)),IFERROR(INDEX($E$5:$E997,MATCH($V998,$U$5:$U997,0)),""))))</f>
        <v/>
      </c>
      <c r="F998" s="52"/>
      <c r="G998" s="51"/>
      <c r="H998" s="44"/>
      <c r="I998" s="53"/>
      <c r="J998" s="46"/>
      <c r="K998" s="46"/>
      <c r="L998" s="54"/>
      <c r="M998" s="54"/>
      <c r="N998" s="306" t="str">
        <f>IF(COUNTBLANK($V998),"",IFERROR(INDEX(Activos!$E$6:$E$1015,MATCH($V998,Activos!$U$6:$U$1015,0)),IFERROR(INDEX($N$5:$N997,MATCH($V998,$U$5:$U997,0)),"")))</f>
        <v/>
      </c>
      <c r="O998" s="256"/>
      <c r="P998" s="250"/>
      <c r="Q998" s="55">
        <v>0</v>
      </c>
      <c r="R998" s="48" t="b">
        <f>IF(COUNTBLANK($V998),FALSE,OR(IFERROR(MATCH(INDEX(Activos!$C$6:$C$1015,MATCH($V998,Activos!$U$6:$U$1015,0)),$AH$22:$AH$25,0),FALSE),IFERROR(MATCH(INDEX($E$5:$E997,MATCH($V998,$V$5:$V997,0)),$AH$22:$AH$25,0),FALSE)))</f>
        <v>0</v>
      </c>
      <c r="S998" s="48" t="b">
        <f>OR(IFERROR(MATCH($V998,Activos!$U$6:$U$1015,0),FALSE),IFERROR(MATCH($V998,$V$5:$V997,0),FALSE))</f>
        <v>1</v>
      </c>
      <c r="T998" s="48" t="str">
        <f t="shared" si="52"/>
        <v/>
      </c>
      <c r="U998" s="48" t="str">
        <f>IF(AND(ISERROR(MATCH($V998,Activos!$U$6:$U$1015,0)),ISERROR(MATCH($V998,$U$5:$U997,0))),$V998,"")</f>
        <v/>
      </c>
      <c r="V998" s="48" t="str">
        <f t="shared" si="53"/>
        <v/>
      </c>
      <c r="W998" s="48" t="b">
        <f>IF(OR(COUNTBLANK($E998),COUNTBLANK($V998)),FALSE,IF(ISERROR(MATCH($V998,Activos!$U$6:$U$1015,0)),FALSE,IF(ISERROR(MATCH(INDEX(Activos!$C$6:$C$1015,MATCH($V998,Activos!$U$6:$U$1015,0)),$AH$22:$AH$25,0)),ISERROR(MATCH($E998,$AH$26:$AH$31,0)),ISERROR(MATCH($E998,$AH$22:$AH$25,0)))))</f>
        <v>0</v>
      </c>
      <c r="X998" s="48" t="b">
        <f>IF(OR(COUNTBLANK($E998),COUNTBLANK($V998)),FALSE,IF(ISERROR(MATCH($V998,V$5:$V997,0)),FALSE,IF(ISERROR(MATCH(INDEX($E$6:$E$1015,MATCH($V998,$V$6:$V$1015,0)),$AH$22:$AH$25,0)),ISERROR(MATCH($E998,$AH$26:$AH$31,0)),ISERROR(MATCH($E998,$AH$22:$AH$25,0)))))</f>
        <v>0</v>
      </c>
      <c r="Y998" s="48" t="b">
        <f t="shared" si="54"/>
        <v>0</v>
      </c>
    </row>
    <row r="999" spans="2:25" ht="15.95" customHeight="1" x14ac:dyDescent="0.2">
      <c r="B999" s="257"/>
      <c r="C999" s="53"/>
      <c r="D999" s="86"/>
      <c r="E999" s="42" t="str">
        <f>IF(COUNTBLANK($V999),"",IF($U999&lt;&gt;"","Ingresar Categoria!",IFERROR(INDEX(Activos!$C$6:$C$1015,MATCH($V999,Activos!$U$6:$U$1015,0)),IFERROR(INDEX($E$5:$E998,MATCH($V999,$U$5:$U998,0)),""))))</f>
        <v/>
      </c>
      <c r="F999" s="52"/>
      <c r="G999" s="51"/>
      <c r="H999" s="44"/>
      <c r="I999" s="53"/>
      <c r="J999" s="46"/>
      <c r="K999" s="46"/>
      <c r="L999" s="54"/>
      <c r="M999" s="54"/>
      <c r="N999" s="306" t="str">
        <f>IF(COUNTBLANK($V999),"",IFERROR(INDEX(Activos!$E$6:$E$1015,MATCH($V999,Activos!$U$6:$U$1015,0)),IFERROR(INDEX($N$5:$N998,MATCH($V999,$U$5:$U998,0)),"")))</f>
        <v/>
      </c>
      <c r="O999" s="256"/>
      <c r="P999" s="250"/>
      <c r="Q999" s="55">
        <v>0</v>
      </c>
      <c r="R999" s="48" t="b">
        <f>IF(COUNTBLANK($V999),FALSE,OR(IFERROR(MATCH(INDEX(Activos!$C$6:$C$1015,MATCH($V999,Activos!$U$6:$U$1015,0)),$AH$22:$AH$25,0),FALSE),IFERROR(MATCH(INDEX($E$5:$E998,MATCH($V999,$V$5:$V998,0)),$AH$22:$AH$25,0),FALSE)))</f>
        <v>0</v>
      </c>
      <c r="S999" s="48" t="b">
        <f>OR(IFERROR(MATCH($V999,Activos!$U$6:$U$1015,0),FALSE),IFERROR(MATCH($V999,$V$5:$V998,0),FALSE))</f>
        <v>1</v>
      </c>
      <c r="T999" s="48" t="str">
        <f t="shared" si="52"/>
        <v/>
      </c>
      <c r="U999" s="48" t="str">
        <f>IF(AND(ISERROR(MATCH($V999,Activos!$U$6:$U$1015,0)),ISERROR(MATCH($V999,$U$5:$U998,0))),$V999,"")</f>
        <v/>
      </c>
      <c r="V999" s="48" t="str">
        <f t="shared" si="53"/>
        <v/>
      </c>
      <c r="W999" s="48" t="b">
        <f>IF(OR(COUNTBLANK($E999),COUNTBLANK($V999)),FALSE,IF(ISERROR(MATCH($V999,Activos!$U$6:$U$1015,0)),FALSE,IF(ISERROR(MATCH(INDEX(Activos!$C$6:$C$1015,MATCH($V999,Activos!$U$6:$U$1015,0)),$AH$22:$AH$25,0)),ISERROR(MATCH($E999,$AH$26:$AH$31,0)),ISERROR(MATCH($E999,$AH$22:$AH$25,0)))))</f>
        <v>0</v>
      </c>
      <c r="X999" s="48" t="b">
        <f>IF(OR(COUNTBLANK($E999),COUNTBLANK($V999)),FALSE,IF(ISERROR(MATCH($V999,V$5:$V998,0)),FALSE,IF(ISERROR(MATCH(INDEX($E$6:$E$1015,MATCH($V999,$V$6:$V$1015,0)),$AH$22:$AH$25,0)),ISERROR(MATCH($E999,$AH$26:$AH$31,0)),ISERROR(MATCH($E999,$AH$22:$AH$25,0)))))</f>
        <v>0</v>
      </c>
      <c r="Y999" s="48" t="b">
        <f t="shared" si="54"/>
        <v>0</v>
      </c>
    </row>
    <row r="1000" spans="2:25" ht="15.95" customHeight="1" x14ac:dyDescent="0.2">
      <c r="B1000" s="257"/>
      <c r="C1000" s="53"/>
      <c r="D1000" s="86"/>
      <c r="E1000" s="42" t="str">
        <f>IF(COUNTBLANK($V1000),"",IF($U1000&lt;&gt;"","Ingresar Categoria!",IFERROR(INDEX(Activos!$C$6:$C$1015,MATCH($V1000,Activos!$U$6:$U$1015,0)),IFERROR(INDEX($E$5:$E999,MATCH($V1000,$U$5:$U999,0)),""))))</f>
        <v/>
      </c>
      <c r="F1000" s="52"/>
      <c r="G1000" s="51"/>
      <c r="H1000" s="44"/>
      <c r="I1000" s="53"/>
      <c r="J1000" s="46"/>
      <c r="K1000" s="46"/>
      <c r="L1000" s="54"/>
      <c r="M1000" s="54"/>
      <c r="N1000" s="306" t="str">
        <f>IF(COUNTBLANK($V1000),"",IFERROR(INDEX(Activos!$E$6:$E$1015,MATCH($V1000,Activos!$U$6:$U$1015,0)),IFERROR(INDEX($N$5:$N999,MATCH($V1000,$U$5:$U999,0)),"")))</f>
        <v/>
      </c>
      <c r="O1000" s="256"/>
      <c r="P1000" s="250"/>
      <c r="Q1000" s="55">
        <v>0</v>
      </c>
      <c r="R1000" s="48" t="b">
        <f>IF(COUNTBLANK($V1000),FALSE,OR(IFERROR(MATCH(INDEX(Activos!$C$6:$C$1015,MATCH($V1000,Activos!$U$6:$U$1015,0)),$AH$22:$AH$25,0),FALSE),IFERROR(MATCH(INDEX($E$5:$E999,MATCH($V1000,$V$5:$V999,0)),$AH$22:$AH$25,0),FALSE)))</f>
        <v>0</v>
      </c>
      <c r="S1000" s="48" t="b">
        <f>OR(IFERROR(MATCH($V1000,Activos!$U$6:$U$1015,0),FALSE),IFERROR(MATCH($V1000,$V$5:$V999,0),FALSE))</f>
        <v>1</v>
      </c>
      <c r="T1000" s="48" t="str">
        <f t="shared" si="52"/>
        <v/>
      </c>
      <c r="U1000" s="48" t="str">
        <f>IF(AND(ISERROR(MATCH($V1000,Activos!$U$6:$U$1015,0)),ISERROR(MATCH($V1000,$U$5:$U999,0))),$V1000,"")</f>
        <v/>
      </c>
      <c r="V1000" s="48" t="str">
        <f t="shared" si="53"/>
        <v/>
      </c>
      <c r="W1000" s="48" t="b">
        <f>IF(OR(COUNTBLANK($E1000),COUNTBLANK($V1000)),FALSE,IF(ISERROR(MATCH($V1000,Activos!$U$6:$U$1015,0)),FALSE,IF(ISERROR(MATCH(INDEX(Activos!$C$6:$C$1015,MATCH($V1000,Activos!$U$6:$U$1015,0)),$AH$22:$AH$25,0)),ISERROR(MATCH($E1000,$AH$26:$AH$31,0)),ISERROR(MATCH($E1000,$AH$22:$AH$25,0)))))</f>
        <v>0</v>
      </c>
      <c r="X1000" s="48" t="b">
        <f>IF(OR(COUNTBLANK($E1000),COUNTBLANK($V1000)),FALSE,IF(ISERROR(MATCH($V1000,V$5:$V999,0)),FALSE,IF(ISERROR(MATCH(INDEX($E$6:$E$1015,MATCH($V1000,$V$6:$V$1015,0)),$AH$22:$AH$25,0)),ISERROR(MATCH($E1000,$AH$26:$AH$31,0)),ISERROR(MATCH($E1000,$AH$22:$AH$25,0)))))</f>
        <v>0</v>
      </c>
      <c r="Y1000" s="48" t="b">
        <f t="shared" si="54"/>
        <v>0</v>
      </c>
    </row>
    <row r="1001" spans="2:25" ht="15.95" customHeight="1" x14ac:dyDescent="0.2">
      <c r="B1001" s="257"/>
      <c r="C1001" s="53"/>
      <c r="D1001" s="86"/>
      <c r="E1001" s="42" t="str">
        <f>IF(COUNTBLANK($V1001),"",IF($U1001&lt;&gt;"","Ingresar Categoria!",IFERROR(INDEX(Activos!$C$6:$C$1015,MATCH($V1001,Activos!$U$6:$U$1015,0)),IFERROR(INDEX($E$5:$E1000,MATCH($V1001,$U$5:$U1000,0)),""))))</f>
        <v/>
      </c>
      <c r="F1001" s="52"/>
      <c r="G1001" s="51"/>
      <c r="H1001" s="44"/>
      <c r="I1001" s="53"/>
      <c r="J1001" s="46"/>
      <c r="K1001" s="46"/>
      <c r="L1001" s="54"/>
      <c r="M1001" s="54"/>
      <c r="N1001" s="306" t="str">
        <f>IF(COUNTBLANK($V1001),"",IFERROR(INDEX(Activos!$E$6:$E$1015,MATCH($V1001,Activos!$U$6:$U$1015,0)),IFERROR(INDEX($N$5:$N1000,MATCH($V1001,$U$5:$U1000,0)),"")))</f>
        <v/>
      </c>
      <c r="O1001" s="256"/>
      <c r="P1001" s="250"/>
      <c r="Q1001" s="55">
        <v>0</v>
      </c>
      <c r="R1001" s="48" t="b">
        <f>IF(COUNTBLANK($V1001),FALSE,OR(IFERROR(MATCH(INDEX(Activos!$C$6:$C$1015,MATCH($V1001,Activos!$U$6:$U$1015,0)),$AH$22:$AH$25,0),FALSE),IFERROR(MATCH(INDEX($E$5:$E1000,MATCH($V1001,$V$5:$V1000,0)),$AH$22:$AH$25,0),FALSE)))</f>
        <v>0</v>
      </c>
      <c r="S1001" s="48" t="b">
        <f>OR(IFERROR(MATCH($V1001,Activos!$U$6:$U$1015,0),FALSE),IFERROR(MATCH($V1001,$V$5:$V1000,0),FALSE))</f>
        <v>1</v>
      </c>
      <c r="T1001" s="48" t="str">
        <f t="shared" si="52"/>
        <v/>
      </c>
      <c r="U1001" s="48" t="str">
        <f>IF(AND(ISERROR(MATCH($V1001,Activos!$U$6:$U$1015,0)),ISERROR(MATCH($V1001,$U$5:$U1000,0))),$V1001,"")</f>
        <v/>
      </c>
      <c r="V1001" s="48" t="str">
        <f t="shared" si="53"/>
        <v/>
      </c>
      <c r="W1001" s="48" t="b">
        <f>IF(OR(COUNTBLANK($E1001),COUNTBLANK($V1001)),FALSE,IF(ISERROR(MATCH($V1001,Activos!$U$6:$U$1015,0)),FALSE,IF(ISERROR(MATCH(INDEX(Activos!$C$6:$C$1015,MATCH($V1001,Activos!$U$6:$U$1015,0)),$AH$22:$AH$25,0)),ISERROR(MATCH($E1001,$AH$26:$AH$31,0)),ISERROR(MATCH($E1001,$AH$22:$AH$25,0)))))</f>
        <v>0</v>
      </c>
      <c r="X1001" s="48" t="b">
        <f>IF(OR(COUNTBLANK($E1001),COUNTBLANK($V1001)),FALSE,IF(ISERROR(MATCH($V1001,V$5:$V1000,0)),FALSE,IF(ISERROR(MATCH(INDEX($E$6:$E$1015,MATCH($V1001,$V$6:$V$1015,0)),$AH$22:$AH$25,0)),ISERROR(MATCH($E1001,$AH$26:$AH$31,0)),ISERROR(MATCH($E1001,$AH$22:$AH$25,0)))))</f>
        <v>0</v>
      </c>
      <c r="Y1001" s="48" t="b">
        <f t="shared" si="54"/>
        <v>0</v>
      </c>
    </row>
    <row r="1002" spans="2:25" ht="15.95" customHeight="1" x14ac:dyDescent="0.2">
      <c r="B1002" s="257"/>
      <c r="C1002" s="53"/>
      <c r="D1002" s="86"/>
      <c r="E1002" s="42" t="str">
        <f>IF(COUNTBLANK($V1002),"",IF($U1002&lt;&gt;"","Ingresar Categoria!",IFERROR(INDEX(Activos!$C$6:$C$1015,MATCH($V1002,Activos!$U$6:$U$1015,0)),IFERROR(INDEX($E$5:$E1001,MATCH($V1002,$U$5:$U1001,0)),""))))</f>
        <v/>
      </c>
      <c r="F1002" s="52"/>
      <c r="G1002" s="51"/>
      <c r="H1002" s="44"/>
      <c r="I1002" s="53"/>
      <c r="J1002" s="46"/>
      <c r="K1002" s="46"/>
      <c r="L1002" s="54"/>
      <c r="M1002" s="54"/>
      <c r="N1002" s="306" t="str">
        <f>IF(COUNTBLANK($V1002),"",IFERROR(INDEX(Activos!$E$6:$E$1015,MATCH($V1002,Activos!$U$6:$U$1015,0)),IFERROR(INDEX($N$5:$N1001,MATCH($V1002,$U$5:$U1001,0)),"")))</f>
        <v/>
      </c>
      <c r="O1002" s="256"/>
      <c r="P1002" s="250"/>
      <c r="Q1002" s="55">
        <v>0</v>
      </c>
      <c r="R1002" s="48" t="b">
        <f>IF(COUNTBLANK($V1002),FALSE,OR(IFERROR(MATCH(INDEX(Activos!$C$6:$C$1015,MATCH($V1002,Activos!$U$6:$U$1015,0)),$AH$22:$AH$25,0),FALSE),IFERROR(MATCH(INDEX($E$5:$E1001,MATCH($V1002,$V$5:$V1001,0)),$AH$22:$AH$25,0),FALSE)))</f>
        <v>0</v>
      </c>
      <c r="S1002" s="48" t="b">
        <f>OR(IFERROR(MATCH($V1002,Activos!$U$6:$U$1015,0),FALSE),IFERROR(MATCH($V1002,$V$5:$V1001,0),FALSE))</f>
        <v>1</v>
      </c>
      <c r="T1002" s="48" t="str">
        <f t="shared" si="52"/>
        <v/>
      </c>
      <c r="U1002" s="48" t="str">
        <f>IF(AND(ISERROR(MATCH($V1002,Activos!$U$6:$U$1015,0)),ISERROR(MATCH($V1002,$U$5:$U1001,0))),$V1002,"")</f>
        <v/>
      </c>
      <c r="V1002" s="48" t="str">
        <f t="shared" si="53"/>
        <v/>
      </c>
      <c r="W1002" s="48" t="b">
        <f>IF(OR(COUNTBLANK($E1002),COUNTBLANK($V1002)),FALSE,IF(ISERROR(MATCH($V1002,Activos!$U$6:$U$1015,0)),FALSE,IF(ISERROR(MATCH(INDEX(Activos!$C$6:$C$1015,MATCH($V1002,Activos!$U$6:$U$1015,0)),$AH$22:$AH$25,0)),ISERROR(MATCH($E1002,$AH$26:$AH$31,0)),ISERROR(MATCH($E1002,$AH$22:$AH$25,0)))))</f>
        <v>0</v>
      </c>
      <c r="X1002" s="48" t="b">
        <f>IF(OR(COUNTBLANK($E1002),COUNTBLANK($V1002)),FALSE,IF(ISERROR(MATCH($V1002,V$5:$V1001,0)),FALSE,IF(ISERROR(MATCH(INDEX($E$6:$E$1015,MATCH($V1002,$V$6:$V$1015,0)),$AH$22:$AH$25,0)),ISERROR(MATCH($E1002,$AH$26:$AH$31,0)),ISERROR(MATCH($E1002,$AH$22:$AH$25,0)))))</f>
        <v>0</v>
      </c>
      <c r="Y1002" s="48" t="b">
        <f t="shared" si="54"/>
        <v>0</v>
      </c>
    </row>
    <row r="1003" spans="2:25" ht="15.95" customHeight="1" x14ac:dyDescent="0.2">
      <c r="B1003" s="257"/>
      <c r="C1003" s="53"/>
      <c r="D1003" s="86"/>
      <c r="E1003" s="42" t="str">
        <f>IF(COUNTBLANK($V1003),"",IF($U1003&lt;&gt;"","Ingresar Categoria!",IFERROR(INDEX(Activos!$C$6:$C$1015,MATCH($V1003,Activos!$U$6:$U$1015,0)),IFERROR(INDEX($E$5:$E1002,MATCH($V1003,$U$5:$U1002,0)),""))))</f>
        <v/>
      </c>
      <c r="F1003" s="52"/>
      <c r="G1003" s="51"/>
      <c r="H1003" s="44"/>
      <c r="I1003" s="53"/>
      <c r="J1003" s="46"/>
      <c r="K1003" s="46"/>
      <c r="L1003" s="54"/>
      <c r="M1003" s="54"/>
      <c r="N1003" s="306" t="str">
        <f>IF(COUNTBLANK($V1003),"",IFERROR(INDEX(Activos!$E$6:$E$1015,MATCH($V1003,Activos!$U$6:$U$1015,0)),IFERROR(INDEX($N$5:$N1002,MATCH($V1003,$U$5:$U1002,0)),"")))</f>
        <v/>
      </c>
      <c r="O1003" s="256"/>
      <c r="P1003" s="250"/>
      <c r="Q1003" s="55">
        <v>0</v>
      </c>
      <c r="R1003" s="48" t="b">
        <f>IF(COUNTBLANK($V1003),FALSE,OR(IFERROR(MATCH(INDEX(Activos!$C$6:$C$1015,MATCH($V1003,Activos!$U$6:$U$1015,0)),$AH$22:$AH$25,0),FALSE),IFERROR(MATCH(INDEX($E$5:$E1002,MATCH($V1003,$V$5:$V1002,0)),$AH$22:$AH$25,0),FALSE)))</f>
        <v>0</v>
      </c>
      <c r="S1003" s="48" t="b">
        <f>OR(IFERROR(MATCH($V1003,Activos!$U$6:$U$1015,0),FALSE),IFERROR(MATCH($V1003,$V$5:$V1002,0),FALSE))</f>
        <v>1</v>
      </c>
      <c r="T1003" s="48" t="str">
        <f t="shared" si="52"/>
        <v/>
      </c>
      <c r="U1003" s="48" t="str">
        <f>IF(AND(ISERROR(MATCH($V1003,Activos!$U$6:$U$1015,0)),ISERROR(MATCH($V1003,$U$5:$U1002,0))),$V1003,"")</f>
        <v/>
      </c>
      <c r="V1003" s="48" t="str">
        <f t="shared" si="53"/>
        <v/>
      </c>
      <c r="W1003" s="48" t="b">
        <f>IF(OR(COUNTBLANK($E1003),COUNTBLANK($V1003)),FALSE,IF(ISERROR(MATCH($V1003,Activos!$U$6:$U$1015,0)),FALSE,IF(ISERROR(MATCH(INDEX(Activos!$C$6:$C$1015,MATCH($V1003,Activos!$U$6:$U$1015,0)),$AH$22:$AH$25,0)),ISERROR(MATCH($E1003,$AH$26:$AH$31,0)),ISERROR(MATCH($E1003,$AH$22:$AH$25,0)))))</f>
        <v>0</v>
      </c>
      <c r="X1003" s="48" t="b">
        <f>IF(OR(COUNTBLANK($E1003),COUNTBLANK($V1003)),FALSE,IF(ISERROR(MATCH($V1003,V$5:$V1002,0)),FALSE,IF(ISERROR(MATCH(INDEX($E$6:$E$1015,MATCH($V1003,$V$6:$V$1015,0)),$AH$22:$AH$25,0)),ISERROR(MATCH($E1003,$AH$26:$AH$31,0)),ISERROR(MATCH($E1003,$AH$22:$AH$25,0)))))</f>
        <v>0</v>
      </c>
      <c r="Y1003" s="48" t="b">
        <f t="shared" si="54"/>
        <v>0</v>
      </c>
    </row>
    <row r="1004" spans="2:25" ht="15.95" customHeight="1" x14ac:dyDescent="0.2">
      <c r="B1004" s="257"/>
      <c r="C1004" s="53"/>
      <c r="D1004" s="86"/>
      <c r="E1004" s="42" t="str">
        <f>IF(COUNTBLANK($V1004),"",IF($U1004&lt;&gt;"","Ingresar Categoria!",IFERROR(INDEX(Activos!$C$6:$C$1015,MATCH($V1004,Activos!$U$6:$U$1015,0)),IFERROR(INDEX($E$5:$E1003,MATCH($V1004,$U$5:$U1003,0)),""))))</f>
        <v/>
      </c>
      <c r="F1004" s="52"/>
      <c r="G1004" s="51"/>
      <c r="H1004" s="44"/>
      <c r="I1004" s="53"/>
      <c r="J1004" s="46"/>
      <c r="K1004" s="46"/>
      <c r="L1004" s="54"/>
      <c r="M1004" s="54"/>
      <c r="N1004" s="306" t="str">
        <f>IF(COUNTBLANK($V1004),"",IFERROR(INDEX(Activos!$E$6:$E$1015,MATCH($V1004,Activos!$U$6:$U$1015,0)),IFERROR(INDEX($N$5:$N1003,MATCH($V1004,$U$5:$U1003,0)),"")))</f>
        <v/>
      </c>
      <c r="O1004" s="256"/>
      <c r="P1004" s="250"/>
      <c r="Q1004" s="55">
        <v>0</v>
      </c>
      <c r="R1004" s="48" t="b">
        <f>IF(COUNTBLANK($V1004),FALSE,OR(IFERROR(MATCH(INDEX(Activos!$C$6:$C$1015,MATCH($V1004,Activos!$U$6:$U$1015,0)),$AH$22:$AH$25,0),FALSE),IFERROR(MATCH(INDEX($E$5:$E1003,MATCH($V1004,$V$5:$V1003,0)),$AH$22:$AH$25,0),FALSE)))</f>
        <v>0</v>
      </c>
      <c r="S1004" s="48" t="b">
        <f>OR(IFERROR(MATCH($V1004,Activos!$U$6:$U$1015,0),FALSE),IFERROR(MATCH($V1004,$V$5:$V1003,0),FALSE))</f>
        <v>1</v>
      </c>
      <c r="T1004" s="48" t="str">
        <f t="shared" si="52"/>
        <v/>
      </c>
      <c r="U1004" s="48" t="str">
        <f>IF(AND(ISERROR(MATCH($V1004,Activos!$U$6:$U$1015,0)),ISERROR(MATCH($V1004,$U$5:$U1003,0))),$V1004,"")</f>
        <v/>
      </c>
      <c r="V1004" s="48" t="str">
        <f t="shared" si="53"/>
        <v/>
      </c>
      <c r="W1004" s="48" t="b">
        <f>IF(OR(COUNTBLANK($E1004),COUNTBLANK($V1004)),FALSE,IF(ISERROR(MATCH($V1004,Activos!$U$6:$U$1015,0)),FALSE,IF(ISERROR(MATCH(INDEX(Activos!$C$6:$C$1015,MATCH($V1004,Activos!$U$6:$U$1015,0)),$AH$22:$AH$25,0)),ISERROR(MATCH($E1004,$AH$26:$AH$31,0)),ISERROR(MATCH($E1004,$AH$22:$AH$25,0)))))</f>
        <v>0</v>
      </c>
      <c r="X1004" s="48" t="b">
        <f>IF(OR(COUNTBLANK($E1004),COUNTBLANK($V1004)),FALSE,IF(ISERROR(MATCH($V1004,V$5:$V1003,0)),FALSE,IF(ISERROR(MATCH(INDEX($E$6:$E$1015,MATCH($V1004,$V$6:$V$1015,0)),$AH$22:$AH$25,0)),ISERROR(MATCH($E1004,$AH$26:$AH$31,0)),ISERROR(MATCH($E1004,$AH$22:$AH$25,0)))))</f>
        <v>0</v>
      </c>
      <c r="Y1004" s="48" t="b">
        <f t="shared" si="54"/>
        <v>0</v>
      </c>
    </row>
    <row r="1005" spans="2:25" ht="15.95" customHeight="1" x14ac:dyDescent="0.2">
      <c r="B1005" s="257"/>
      <c r="C1005" s="53"/>
      <c r="D1005" s="86"/>
      <c r="E1005" s="42" t="str">
        <f>IF(COUNTBLANK($V1005),"",IF($U1005&lt;&gt;"","Ingresar Categoria!",IFERROR(INDEX(Activos!$C$6:$C$1015,MATCH($V1005,Activos!$U$6:$U$1015,0)),IFERROR(INDEX($E$5:$E1004,MATCH($V1005,$U$5:$U1004,0)),""))))</f>
        <v/>
      </c>
      <c r="F1005" s="52"/>
      <c r="G1005" s="51"/>
      <c r="H1005" s="44"/>
      <c r="I1005" s="53"/>
      <c r="J1005" s="46"/>
      <c r="K1005" s="46"/>
      <c r="L1005" s="54"/>
      <c r="M1005" s="54"/>
      <c r="N1005" s="306" t="str">
        <f>IF(COUNTBLANK($V1005),"",IFERROR(INDEX(Activos!$E$6:$E$1015,MATCH($V1005,Activos!$U$6:$U$1015,0)),IFERROR(INDEX($N$5:$N1004,MATCH($V1005,$U$5:$U1004,0)),"")))</f>
        <v/>
      </c>
      <c r="O1005" s="256"/>
      <c r="P1005" s="250"/>
      <c r="Q1005" s="55">
        <v>0</v>
      </c>
      <c r="R1005" s="48" t="b">
        <f>IF(COUNTBLANK($V1005),FALSE,OR(IFERROR(MATCH(INDEX(Activos!$C$6:$C$1015,MATCH($V1005,Activos!$U$6:$U$1015,0)),$AH$22:$AH$25,0),FALSE),IFERROR(MATCH(INDEX($E$5:$E1004,MATCH($V1005,$V$5:$V1004,0)),$AH$22:$AH$25,0),FALSE)))</f>
        <v>0</v>
      </c>
      <c r="S1005" s="48" t="b">
        <f>OR(IFERROR(MATCH($V1005,Activos!$U$6:$U$1015,0),FALSE),IFERROR(MATCH($V1005,$V$5:$V1004,0),FALSE))</f>
        <v>1</v>
      </c>
      <c r="T1005" s="48" t="str">
        <f t="shared" si="52"/>
        <v/>
      </c>
      <c r="U1005" s="48" t="str">
        <f>IF(AND(ISERROR(MATCH($V1005,Activos!$U$6:$U$1015,0)),ISERROR(MATCH($V1005,$U$5:$U1004,0))),$V1005,"")</f>
        <v/>
      </c>
      <c r="V1005" s="48" t="str">
        <f t="shared" si="53"/>
        <v/>
      </c>
      <c r="W1005" s="48" t="b">
        <f>IF(OR(COUNTBLANK($E1005),COUNTBLANK($V1005)),FALSE,IF(ISERROR(MATCH($V1005,Activos!$U$6:$U$1015,0)),FALSE,IF(ISERROR(MATCH(INDEX(Activos!$C$6:$C$1015,MATCH($V1005,Activos!$U$6:$U$1015,0)),$AH$22:$AH$25,0)),ISERROR(MATCH($E1005,$AH$26:$AH$31,0)),ISERROR(MATCH($E1005,$AH$22:$AH$25,0)))))</f>
        <v>0</v>
      </c>
      <c r="X1005" s="48" t="b">
        <f>IF(OR(COUNTBLANK($E1005),COUNTBLANK($V1005)),FALSE,IF(ISERROR(MATCH($V1005,V$5:$V1004,0)),FALSE,IF(ISERROR(MATCH(INDEX($E$6:$E$1015,MATCH($V1005,$V$6:$V$1015,0)),$AH$22:$AH$25,0)),ISERROR(MATCH($E1005,$AH$26:$AH$31,0)),ISERROR(MATCH($E1005,$AH$22:$AH$25,0)))))</f>
        <v>0</v>
      </c>
      <c r="Y1005" s="48" t="b">
        <f t="shared" si="54"/>
        <v>0</v>
      </c>
    </row>
    <row r="1006" spans="2:25" ht="15.95" customHeight="1" x14ac:dyDescent="0.2">
      <c r="B1006" s="257"/>
      <c r="C1006" s="53"/>
      <c r="D1006" s="86"/>
      <c r="E1006" s="42" t="str">
        <f>IF(COUNTBLANK($V1006),"",IF($U1006&lt;&gt;"","Ingresar Categoria!",IFERROR(INDEX(Activos!$C$6:$C$1015,MATCH($V1006,Activos!$U$6:$U$1015,0)),IFERROR(INDEX($E$5:$E1005,MATCH($V1006,$U$5:$U1005,0)),""))))</f>
        <v/>
      </c>
      <c r="F1006" s="52"/>
      <c r="G1006" s="51"/>
      <c r="H1006" s="44"/>
      <c r="I1006" s="53"/>
      <c r="J1006" s="46"/>
      <c r="K1006" s="46"/>
      <c r="L1006" s="54"/>
      <c r="M1006" s="54"/>
      <c r="N1006" s="306" t="str">
        <f>IF(COUNTBLANK($V1006),"",IFERROR(INDEX(Activos!$E$6:$E$1015,MATCH($V1006,Activos!$U$6:$U$1015,0)),IFERROR(INDEX($N$5:$N1005,MATCH($V1006,$U$5:$U1005,0)),"")))</f>
        <v/>
      </c>
      <c r="O1006" s="256"/>
      <c r="P1006" s="250"/>
      <c r="Q1006" s="55">
        <v>0</v>
      </c>
      <c r="R1006" s="48" t="b">
        <f>IF(COUNTBLANK($V1006),FALSE,OR(IFERROR(MATCH(INDEX(Activos!$C$6:$C$1015,MATCH($V1006,Activos!$U$6:$U$1015,0)),$AH$22:$AH$25,0),FALSE),IFERROR(MATCH(INDEX($E$5:$E1005,MATCH($V1006,$V$5:$V1005,0)),$AH$22:$AH$25,0),FALSE)))</f>
        <v>0</v>
      </c>
      <c r="S1006" s="48" t="b">
        <f>OR(IFERROR(MATCH($V1006,Activos!$U$6:$U$1015,0),FALSE),IFERROR(MATCH($V1006,$V$5:$V1005,0),FALSE))</f>
        <v>1</v>
      </c>
      <c r="T1006" s="48" t="str">
        <f t="shared" si="52"/>
        <v/>
      </c>
      <c r="U1006" s="48" t="str">
        <f>IF(AND(ISERROR(MATCH($V1006,Activos!$U$6:$U$1015,0)),ISERROR(MATCH($V1006,$U$5:$U1005,0))),$V1006,"")</f>
        <v/>
      </c>
      <c r="V1006" s="48" t="str">
        <f t="shared" si="53"/>
        <v/>
      </c>
      <c r="W1006" s="48" t="b">
        <f>IF(OR(COUNTBLANK($E1006),COUNTBLANK($V1006)),FALSE,IF(ISERROR(MATCH($V1006,Activos!$U$6:$U$1015,0)),FALSE,IF(ISERROR(MATCH(INDEX(Activos!$C$6:$C$1015,MATCH($V1006,Activos!$U$6:$U$1015,0)),$AH$22:$AH$25,0)),ISERROR(MATCH($E1006,$AH$26:$AH$31,0)),ISERROR(MATCH($E1006,$AH$22:$AH$25,0)))))</f>
        <v>0</v>
      </c>
      <c r="X1006" s="48" t="b">
        <f>IF(OR(COUNTBLANK($E1006),COUNTBLANK($V1006)),FALSE,IF(ISERROR(MATCH($V1006,V$5:$V1005,0)),FALSE,IF(ISERROR(MATCH(INDEX($E$6:$E$1015,MATCH($V1006,$V$6:$V$1015,0)),$AH$22:$AH$25,0)),ISERROR(MATCH($E1006,$AH$26:$AH$31,0)),ISERROR(MATCH($E1006,$AH$22:$AH$25,0)))))</f>
        <v>0</v>
      </c>
      <c r="Y1006" s="48" t="b">
        <f t="shared" si="54"/>
        <v>0</v>
      </c>
    </row>
    <row r="1007" spans="2:25" ht="15.95" customHeight="1" x14ac:dyDescent="0.2">
      <c r="B1007" s="257"/>
      <c r="C1007" s="53"/>
      <c r="D1007" s="86"/>
      <c r="E1007" s="42" t="str">
        <f>IF(COUNTBLANK($V1007),"",IF($U1007&lt;&gt;"","Ingresar Categoria!",IFERROR(INDEX(Activos!$C$6:$C$1015,MATCH($V1007,Activos!$U$6:$U$1015,0)),IFERROR(INDEX($E$5:$E1006,MATCH($V1007,$U$5:$U1006,0)),""))))</f>
        <v/>
      </c>
      <c r="F1007" s="52"/>
      <c r="G1007" s="51"/>
      <c r="H1007" s="44"/>
      <c r="I1007" s="53"/>
      <c r="J1007" s="46"/>
      <c r="K1007" s="46"/>
      <c r="L1007" s="54"/>
      <c r="M1007" s="54"/>
      <c r="N1007" s="306" t="str">
        <f>IF(COUNTBLANK($V1007),"",IFERROR(INDEX(Activos!$E$6:$E$1015,MATCH($V1007,Activos!$U$6:$U$1015,0)),IFERROR(INDEX($N$5:$N1006,MATCH($V1007,$U$5:$U1006,0)),"")))</f>
        <v/>
      </c>
      <c r="O1007" s="256"/>
      <c r="P1007" s="250"/>
      <c r="Q1007" s="55">
        <v>0</v>
      </c>
      <c r="R1007" s="48" t="b">
        <f>IF(COUNTBLANK($V1007),FALSE,OR(IFERROR(MATCH(INDEX(Activos!$C$6:$C$1015,MATCH($V1007,Activos!$U$6:$U$1015,0)),$AH$22:$AH$25,0),FALSE),IFERROR(MATCH(INDEX($E$5:$E1006,MATCH($V1007,$V$5:$V1006,0)),$AH$22:$AH$25,0),FALSE)))</f>
        <v>0</v>
      </c>
      <c r="S1007" s="48" t="b">
        <f>OR(IFERROR(MATCH($V1007,Activos!$U$6:$U$1015,0),FALSE),IFERROR(MATCH($V1007,$V$5:$V1006,0),FALSE))</f>
        <v>1</v>
      </c>
      <c r="T1007" s="48" t="str">
        <f t="shared" si="52"/>
        <v/>
      </c>
      <c r="U1007" s="48" t="str">
        <f>IF(AND(ISERROR(MATCH($V1007,Activos!$U$6:$U$1015,0)),ISERROR(MATCH($V1007,$U$5:$U1006,0))),$V1007,"")</f>
        <v/>
      </c>
      <c r="V1007" s="48" t="str">
        <f t="shared" si="53"/>
        <v/>
      </c>
      <c r="W1007" s="48" t="b">
        <f>IF(OR(COUNTBLANK($E1007),COUNTBLANK($V1007)),FALSE,IF(ISERROR(MATCH($V1007,Activos!$U$6:$U$1015,0)),FALSE,IF(ISERROR(MATCH(INDEX(Activos!$C$6:$C$1015,MATCH($V1007,Activos!$U$6:$U$1015,0)),$AH$22:$AH$25,0)),ISERROR(MATCH($E1007,$AH$26:$AH$31,0)),ISERROR(MATCH($E1007,$AH$22:$AH$25,0)))))</f>
        <v>0</v>
      </c>
      <c r="X1007" s="48" t="b">
        <f>IF(OR(COUNTBLANK($E1007),COUNTBLANK($V1007)),FALSE,IF(ISERROR(MATCH($V1007,V$5:$V1006,0)),FALSE,IF(ISERROR(MATCH(INDEX($E$6:$E$1015,MATCH($V1007,$V$6:$V$1015,0)),$AH$22:$AH$25,0)),ISERROR(MATCH($E1007,$AH$26:$AH$31,0)),ISERROR(MATCH($E1007,$AH$22:$AH$25,0)))))</f>
        <v>0</v>
      </c>
      <c r="Y1007" s="48" t="b">
        <f t="shared" si="54"/>
        <v>0</v>
      </c>
    </row>
    <row r="1008" spans="2:25" ht="15.95" customHeight="1" x14ac:dyDescent="0.2">
      <c r="B1008" s="257"/>
      <c r="C1008" s="53"/>
      <c r="D1008" s="86"/>
      <c r="E1008" s="42" t="str">
        <f>IF(COUNTBLANK($V1008),"",IF($U1008&lt;&gt;"","Ingresar Categoria!",IFERROR(INDEX(Activos!$C$6:$C$1015,MATCH($V1008,Activos!$U$6:$U$1015,0)),IFERROR(INDEX($E$5:$E1007,MATCH($V1008,$U$5:$U1007,0)),""))))</f>
        <v/>
      </c>
      <c r="F1008" s="52"/>
      <c r="G1008" s="51"/>
      <c r="H1008" s="44"/>
      <c r="I1008" s="53"/>
      <c r="J1008" s="46"/>
      <c r="K1008" s="46"/>
      <c r="L1008" s="54"/>
      <c r="M1008" s="54"/>
      <c r="N1008" s="306" t="str">
        <f>IF(COUNTBLANK($V1008),"",IFERROR(INDEX(Activos!$E$6:$E$1015,MATCH($V1008,Activos!$U$6:$U$1015,0)),IFERROR(INDEX($N$5:$N1007,MATCH($V1008,$U$5:$U1007,0)),"")))</f>
        <v/>
      </c>
      <c r="O1008" s="256"/>
      <c r="P1008" s="250"/>
      <c r="Q1008" s="55">
        <v>0</v>
      </c>
      <c r="R1008" s="48" t="b">
        <f>IF(COUNTBLANK($V1008),FALSE,OR(IFERROR(MATCH(INDEX(Activos!$C$6:$C$1015,MATCH($V1008,Activos!$U$6:$U$1015,0)),$AH$22:$AH$25,0),FALSE),IFERROR(MATCH(INDEX($E$5:$E1007,MATCH($V1008,$V$5:$V1007,0)),$AH$22:$AH$25,0),FALSE)))</f>
        <v>0</v>
      </c>
      <c r="S1008" s="48" t="b">
        <f>OR(IFERROR(MATCH($V1008,Activos!$U$6:$U$1015,0),FALSE),IFERROR(MATCH($V1008,$V$5:$V1007,0),FALSE))</f>
        <v>1</v>
      </c>
      <c r="T1008" s="48" t="str">
        <f t="shared" si="52"/>
        <v/>
      </c>
      <c r="U1008" s="48" t="str">
        <f>IF(AND(ISERROR(MATCH($V1008,Activos!$U$6:$U$1015,0)),ISERROR(MATCH($V1008,$U$5:$U1007,0))),$V1008,"")</f>
        <v/>
      </c>
      <c r="V1008" s="48" t="str">
        <f t="shared" si="53"/>
        <v/>
      </c>
      <c r="W1008" s="48" t="b">
        <f>IF(OR(COUNTBLANK($E1008),COUNTBLANK($V1008)),FALSE,IF(ISERROR(MATCH($V1008,Activos!$U$6:$U$1015,0)),FALSE,IF(ISERROR(MATCH(INDEX(Activos!$C$6:$C$1015,MATCH($V1008,Activos!$U$6:$U$1015,0)),$AH$22:$AH$25,0)),ISERROR(MATCH($E1008,$AH$26:$AH$31,0)),ISERROR(MATCH($E1008,$AH$22:$AH$25,0)))))</f>
        <v>0</v>
      </c>
      <c r="X1008" s="48" t="b">
        <f>IF(OR(COUNTBLANK($E1008),COUNTBLANK($V1008)),FALSE,IF(ISERROR(MATCH($V1008,V$5:$V1007,0)),FALSE,IF(ISERROR(MATCH(INDEX($E$6:$E$1015,MATCH($V1008,$V$6:$V$1015,0)),$AH$22:$AH$25,0)),ISERROR(MATCH($E1008,$AH$26:$AH$31,0)),ISERROR(MATCH($E1008,$AH$22:$AH$25,0)))))</f>
        <v>0</v>
      </c>
      <c r="Y1008" s="48" t="b">
        <f t="shared" si="54"/>
        <v>0</v>
      </c>
    </row>
    <row r="1009" spans="2:25" ht="15.95" customHeight="1" x14ac:dyDescent="0.2">
      <c r="B1009" s="257"/>
      <c r="C1009" s="53"/>
      <c r="D1009" s="86"/>
      <c r="E1009" s="42" t="str">
        <f>IF(COUNTBLANK($V1009),"",IF($U1009&lt;&gt;"","Ingresar Categoria!",IFERROR(INDEX(Activos!$C$6:$C$1015,MATCH($V1009,Activos!$U$6:$U$1015,0)),IFERROR(INDEX($E$5:$E1008,MATCH($V1009,$U$5:$U1008,0)),""))))</f>
        <v/>
      </c>
      <c r="F1009" s="52"/>
      <c r="G1009" s="51"/>
      <c r="H1009" s="44"/>
      <c r="I1009" s="53"/>
      <c r="J1009" s="46"/>
      <c r="K1009" s="46"/>
      <c r="L1009" s="54"/>
      <c r="M1009" s="54"/>
      <c r="N1009" s="306" t="str">
        <f>IF(COUNTBLANK($V1009),"",IFERROR(INDEX(Activos!$E$6:$E$1015,MATCH($V1009,Activos!$U$6:$U$1015,0)),IFERROR(INDEX($N$5:$N1008,MATCH($V1009,$U$5:$U1008,0)),"")))</f>
        <v/>
      </c>
      <c r="O1009" s="256"/>
      <c r="P1009" s="250"/>
      <c r="Q1009" s="55">
        <v>0</v>
      </c>
      <c r="R1009" s="48" t="b">
        <f>IF(COUNTBLANK($V1009),FALSE,OR(IFERROR(MATCH(INDEX(Activos!$C$6:$C$1015,MATCH($V1009,Activos!$U$6:$U$1015,0)),$AH$22:$AH$25,0),FALSE),IFERROR(MATCH(INDEX($E$5:$E1008,MATCH($V1009,$V$5:$V1008,0)),$AH$22:$AH$25,0),FALSE)))</f>
        <v>0</v>
      </c>
      <c r="S1009" s="48" t="b">
        <f>OR(IFERROR(MATCH($V1009,Activos!$U$6:$U$1015,0),FALSE),IFERROR(MATCH($V1009,$V$5:$V1008,0),FALSE))</f>
        <v>1</v>
      </c>
      <c r="T1009" s="48" t="str">
        <f t="shared" si="52"/>
        <v/>
      </c>
      <c r="U1009" s="48" t="str">
        <f>IF(AND(ISERROR(MATCH($V1009,Activos!$U$6:$U$1015,0)),ISERROR(MATCH($V1009,$U$5:$U1008,0))),$V1009,"")</f>
        <v/>
      </c>
      <c r="V1009" s="48" t="str">
        <f t="shared" si="53"/>
        <v/>
      </c>
      <c r="W1009" s="48" t="b">
        <f>IF(OR(COUNTBLANK($E1009),COUNTBLANK($V1009)),FALSE,IF(ISERROR(MATCH($V1009,Activos!$U$6:$U$1015,0)),FALSE,IF(ISERROR(MATCH(INDEX(Activos!$C$6:$C$1015,MATCH($V1009,Activos!$U$6:$U$1015,0)),$AH$22:$AH$25,0)),ISERROR(MATCH($E1009,$AH$26:$AH$31,0)),ISERROR(MATCH($E1009,$AH$22:$AH$25,0)))))</f>
        <v>0</v>
      </c>
      <c r="X1009" s="48" t="b">
        <f>IF(OR(COUNTBLANK($E1009),COUNTBLANK($V1009)),FALSE,IF(ISERROR(MATCH($V1009,V$5:$V1008,0)),FALSE,IF(ISERROR(MATCH(INDEX($E$6:$E$1015,MATCH($V1009,$V$6:$V$1015,0)),$AH$22:$AH$25,0)),ISERROR(MATCH($E1009,$AH$26:$AH$31,0)),ISERROR(MATCH($E1009,$AH$22:$AH$25,0)))))</f>
        <v>0</v>
      </c>
      <c r="Y1009" s="48" t="b">
        <f t="shared" si="54"/>
        <v>0</v>
      </c>
    </row>
    <row r="1010" spans="2:25" ht="15.95" customHeight="1" x14ac:dyDescent="0.2">
      <c r="B1010" s="257"/>
      <c r="C1010" s="53"/>
      <c r="D1010" s="86"/>
      <c r="E1010" s="42" t="str">
        <f>IF(COUNTBLANK($V1010),"",IF($U1010&lt;&gt;"","Ingresar Categoria!",IFERROR(INDEX(Activos!$C$6:$C$1015,MATCH($V1010,Activos!$U$6:$U$1015,0)),IFERROR(INDEX($E$5:$E1009,MATCH($V1010,$U$5:$U1009,0)),""))))</f>
        <v/>
      </c>
      <c r="F1010" s="52"/>
      <c r="G1010" s="51"/>
      <c r="H1010" s="44"/>
      <c r="I1010" s="53"/>
      <c r="J1010" s="46"/>
      <c r="K1010" s="46"/>
      <c r="L1010" s="54"/>
      <c r="M1010" s="54"/>
      <c r="N1010" s="306" t="str">
        <f>IF(COUNTBLANK($V1010),"",IFERROR(INDEX(Activos!$E$6:$E$1015,MATCH($V1010,Activos!$U$6:$U$1015,0)),IFERROR(INDEX($N$5:$N1009,MATCH($V1010,$U$5:$U1009,0)),"")))</f>
        <v/>
      </c>
      <c r="O1010" s="256"/>
      <c r="P1010" s="250"/>
      <c r="Q1010" s="55">
        <v>0</v>
      </c>
      <c r="R1010" s="48" t="b">
        <f>IF(COUNTBLANK($V1010),FALSE,OR(IFERROR(MATCH(INDEX(Activos!$C$6:$C$1015,MATCH($V1010,Activos!$U$6:$U$1015,0)),$AH$22:$AH$25,0),FALSE),IFERROR(MATCH(INDEX($E$5:$E1009,MATCH($V1010,$V$5:$V1009,0)),$AH$22:$AH$25,0),FALSE)))</f>
        <v>0</v>
      </c>
      <c r="S1010" s="48" t="b">
        <f>OR(IFERROR(MATCH($V1010,Activos!$U$6:$U$1015,0),FALSE),IFERROR(MATCH($V1010,$V$5:$V1009,0),FALSE))</f>
        <v>1</v>
      </c>
      <c r="T1010" s="48" t="str">
        <f t="shared" si="52"/>
        <v/>
      </c>
      <c r="U1010" s="48" t="str">
        <f>IF(AND(ISERROR(MATCH($V1010,Activos!$U$6:$U$1015,0)),ISERROR(MATCH($V1010,$U$5:$U1009,0))),$V1010,"")</f>
        <v/>
      </c>
      <c r="V1010" s="48" t="str">
        <f t="shared" si="53"/>
        <v/>
      </c>
      <c r="W1010" s="48" t="b">
        <f>IF(OR(COUNTBLANK($E1010),COUNTBLANK($V1010)),FALSE,IF(ISERROR(MATCH($V1010,Activos!$U$6:$U$1015,0)),FALSE,IF(ISERROR(MATCH(INDEX(Activos!$C$6:$C$1015,MATCH($V1010,Activos!$U$6:$U$1015,0)),$AH$22:$AH$25,0)),ISERROR(MATCH($E1010,$AH$26:$AH$31,0)),ISERROR(MATCH($E1010,$AH$22:$AH$25,0)))))</f>
        <v>0</v>
      </c>
      <c r="X1010" s="48" t="b">
        <f>IF(OR(COUNTBLANK($E1010),COUNTBLANK($V1010)),FALSE,IF(ISERROR(MATCH($V1010,V$5:$V1009,0)),FALSE,IF(ISERROR(MATCH(INDEX($E$6:$E$1015,MATCH($V1010,$V$6:$V$1015,0)),$AH$22:$AH$25,0)),ISERROR(MATCH($E1010,$AH$26:$AH$31,0)),ISERROR(MATCH($E1010,$AH$22:$AH$25,0)))))</f>
        <v>0</v>
      </c>
      <c r="Y1010" s="48" t="b">
        <f t="shared" si="54"/>
        <v>0</v>
      </c>
    </row>
    <row r="1011" spans="2:25" ht="15.95" customHeight="1" x14ac:dyDescent="0.2">
      <c r="B1011" s="257"/>
      <c r="C1011" s="53"/>
      <c r="D1011" s="86"/>
      <c r="E1011" s="42" t="str">
        <f>IF(COUNTBLANK($V1011),"",IF($U1011&lt;&gt;"","Ingresar Categoria!",IFERROR(INDEX(Activos!$C$6:$C$1015,MATCH($V1011,Activos!$U$6:$U$1015,0)),IFERROR(INDEX($E$5:$E1010,MATCH($V1011,$U$5:$U1010,0)),""))))</f>
        <v/>
      </c>
      <c r="F1011" s="52"/>
      <c r="G1011" s="51"/>
      <c r="H1011" s="44"/>
      <c r="I1011" s="53"/>
      <c r="J1011" s="46"/>
      <c r="K1011" s="46"/>
      <c r="L1011" s="54"/>
      <c r="M1011" s="54"/>
      <c r="N1011" s="306" t="str">
        <f>IF(COUNTBLANK($V1011),"",IFERROR(INDEX(Activos!$E$6:$E$1015,MATCH($V1011,Activos!$U$6:$U$1015,0)),IFERROR(INDEX($N$5:$N1010,MATCH($V1011,$U$5:$U1010,0)),"")))</f>
        <v/>
      </c>
      <c r="O1011" s="256"/>
      <c r="P1011" s="250"/>
      <c r="Q1011" s="55">
        <v>0</v>
      </c>
      <c r="R1011" s="48" t="b">
        <f>IF(COUNTBLANK($V1011),FALSE,OR(IFERROR(MATCH(INDEX(Activos!$C$6:$C$1015,MATCH($V1011,Activos!$U$6:$U$1015,0)),$AH$22:$AH$25,0),FALSE),IFERROR(MATCH(INDEX($E$5:$E1010,MATCH($V1011,$V$5:$V1010,0)),$AH$22:$AH$25,0),FALSE)))</f>
        <v>0</v>
      </c>
      <c r="S1011" s="48" t="b">
        <f>OR(IFERROR(MATCH($V1011,Activos!$U$6:$U$1015,0),FALSE),IFERROR(MATCH($V1011,$V$5:$V1010,0),FALSE))</f>
        <v>1</v>
      </c>
      <c r="T1011" s="48" t="str">
        <f t="shared" si="52"/>
        <v/>
      </c>
      <c r="U1011" s="48" t="str">
        <f>IF(AND(ISERROR(MATCH($V1011,Activos!$U$6:$U$1015,0)),ISERROR(MATCH($V1011,$U$5:$U1010,0))),$V1011,"")</f>
        <v/>
      </c>
      <c r="V1011" s="48" t="str">
        <f t="shared" si="53"/>
        <v/>
      </c>
      <c r="W1011" s="48" t="b">
        <f>IF(OR(COUNTBLANK($E1011),COUNTBLANK($V1011)),FALSE,IF(ISERROR(MATCH($V1011,Activos!$U$6:$U$1015,0)),FALSE,IF(ISERROR(MATCH(INDEX(Activos!$C$6:$C$1015,MATCH($V1011,Activos!$U$6:$U$1015,0)),$AH$22:$AH$25,0)),ISERROR(MATCH($E1011,$AH$26:$AH$31,0)),ISERROR(MATCH($E1011,$AH$22:$AH$25,0)))))</f>
        <v>0</v>
      </c>
      <c r="X1011" s="48" t="b">
        <f>IF(OR(COUNTBLANK($E1011),COUNTBLANK($V1011)),FALSE,IF(ISERROR(MATCH($V1011,V$5:$V1010,0)),FALSE,IF(ISERROR(MATCH(INDEX($E$6:$E$1015,MATCH($V1011,$V$6:$V$1015,0)),$AH$22:$AH$25,0)),ISERROR(MATCH($E1011,$AH$26:$AH$31,0)),ISERROR(MATCH($E1011,$AH$22:$AH$25,0)))))</f>
        <v>0</v>
      </c>
      <c r="Y1011" s="48" t="b">
        <f t="shared" si="54"/>
        <v>0</v>
      </c>
    </row>
    <row r="1012" spans="2:25" ht="15.95" customHeight="1" x14ac:dyDescent="0.2">
      <c r="B1012" s="257"/>
      <c r="C1012" s="53"/>
      <c r="D1012" s="86"/>
      <c r="E1012" s="42" t="str">
        <f>IF(COUNTBLANK($V1012),"",IF($U1012&lt;&gt;"","Ingresar Categoria!",IFERROR(INDEX(Activos!$C$6:$C$1015,MATCH($V1012,Activos!$U$6:$U$1015,0)),IFERROR(INDEX($E$5:$E1011,MATCH($V1012,$U$5:$U1011,0)),""))))</f>
        <v/>
      </c>
      <c r="F1012" s="52"/>
      <c r="G1012" s="51"/>
      <c r="H1012" s="44"/>
      <c r="I1012" s="53"/>
      <c r="J1012" s="46"/>
      <c r="K1012" s="46"/>
      <c r="L1012" s="54"/>
      <c r="M1012" s="54"/>
      <c r="N1012" s="306" t="str">
        <f>IF(COUNTBLANK($V1012),"",IFERROR(INDEX(Activos!$E$6:$E$1015,MATCH($V1012,Activos!$U$6:$U$1015,0)),IFERROR(INDEX($N$5:$N1011,MATCH($V1012,$U$5:$U1011,0)),"")))</f>
        <v/>
      </c>
      <c r="O1012" s="256"/>
      <c r="P1012" s="250"/>
      <c r="Q1012" s="55">
        <v>0</v>
      </c>
      <c r="R1012" s="48" t="b">
        <f>IF(COUNTBLANK($V1012),FALSE,OR(IFERROR(MATCH(INDEX(Activos!$C$6:$C$1015,MATCH($V1012,Activos!$U$6:$U$1015,0)),$AH$22:$AH$25,0),FALSE),IFERROR(MATCH(INDEX($E$5:$E1011,MATCH($V1012,$V$5:$V1011,0)),$AH$22:$AH$25,0),FALSE)))</f>
        <v>0</v>
      </c>
      <c r="S1012" s="48" t="b">
        <f>OR(IFERROR(MATCH($V1012,Activos!$U$6:$U$1015,0),FALSE),IFERROR(MATCH($V1012,$V$5:$V1011,0),FALSE))</f>
        <v>1</v>
      </c>
      <c r="T1012" s="48" t="str">
        <f t="shared" si="52"/>
        <v/>
      </c>
      <c r="U1012" s="48" t="str">
        <f>IF(AND(ISERROR(MATCH($V1012,Activos!$U$6:$U$1015,0)),ISERROR(MATCH($V1012,$U$5:$U1011,0))),$V1012,"")</f>
        <v/>
      </c>
      <c r="V1012" s="48" t="str">
        <f t="shared" si="53"/>
        <v/>
      </c>
      <c r="W1012" s="48" t="b">
        <f>IF(OR(COUNTBLANK($E1012),COUNTBLANK($V1012)),FALSE,IF(ISERROR(MATCH($V1012,Activos!$U$6:$U$1015,0)),FALSE,IF(ISERROR(MATCH(INDEX(Activos!$C$6:$C$1015,MATCH($V1012,Activos!$U$6:$U$1015,0)),$AH$22:$AH$25,0)),ISERROR(MATCH($E1012,$AH$26:$AH$31,0)),ISERROR(MATCH($E1012,$AH$22:$AH$25,0)))))</f>
        <v>0</v>
      </c>
      <c r="X1012" s="48" t="b">
        <f>IF(OR(COUNTBLANK($E1012),COUNTBLANK($V1012)),FALSE,IF(ISERROR(MATCH($V1012,V$5:$V1011,0)),FALSE,IF(ISERROR(MATCH(INDEX($E$6:$E$1015,MATCH($V1012,$V$6:$V$1015,0)),$AH$22:$AH$25,0)),ISERROR(MATCH($E1012,$AH$26:$AH$31,0)),ISERROR(MATCH($E1012,$AH$22:$AH$25,0)))))</f>
        <v>0</v>
      </c>
      <c r="Y1012" s="48" t="b">
        <f t="shared" si="54"/>
        <v>0</v>
      </c>
    </row>
    <row r="1013" spans="2:25" ht="15.95" customHeight="1" x14ac:dyDescent="0.2">
      <c r="B1013" s="257"/>
      <c r="C1013" s="53"/>
      <c r="D1013" s="86"/>
      <c r="E1013" s="42" t="str">
        <f>IF(COUNTBLANK($V1013),"",IF($U1013&lt;&gt;"","Ingresar Categoria!",IFERROR(INDEX(Activos!$C$6:$C$1015,MATCH($V1013,Activos!$U$6:$U$1015,0)),IFERROR(INDEX($E$5:$E1012,MATCH($V1013,$U$5:$U1012,0)),""))))</f>
        <v/>
      </c>
      <c r="F1013" s="52"/>
      <c r="G1013" s="51"/>
      <c r="H1013" s="44"/>
      <c r="I1013" s="53"/>
      <c r="J1013" s="46"/>
      <c r="K1013" s="46"/>
      <c r="L1013" s="54"/>
      <c r="M1013" s="54"/>
      <c r="N1013" s="306" t="str">
        <f>IF(COUNTBLANK($V1013),"",IFERROR(INDEX(Activos!$E$6:$E$1015,MATCH($V1013,Activos!$U$6:$U$1015,0)),IFERROR(INDEX($N$5:$N1012,MATCH($V1013,$U$5:$U1012,0)),"")))</f>
        <v/>
      </c>
      <c r="O1013" s="256"/>
      <c r="P1013" s="250"/>
      <c r="Q1013" s="55">
        <v>0</v>
      </c>
      <c r="R1013" s="48" t="b">
        <f>IF(COUNTBLANK($V1013),FALSE,OR(IFERROR(MATCH(INDEX(Activos!$C$6:$C$1015,MATCH($V1013,Activos!$U$6:$U$1015,0)),$AH$22:$AH$25,0),FALSE),IFERROR(MATCH(INDEX($E$5:$E1012,MATCH($V1013,$V$5:$V1012,0)),$AH$22:$AH$25,0),FALSE)))</f>
        <v>0</v>
      </c>
      <c r="S1013" s="48" t="b">
        <f>OR(IFERROR(MATCH($V1013,Activos!$U$6:$U$1015,0),FALSE),IFERROR(MATCH($V1013,$V$5:$V1012,0),FALSE))</f>
        <v>1</v>
      </c>
      <c r="T1013" s="48" t="str">
        <f t="shared" si="52"/>
        <v/>
      </c>
      <c r="U1013" s="48" t="str">
        <f>IF(AND(ISERROR(MATCH($V1013,Activos!$U$6:$U$1015,0)),ISERROR(MATCH($V1013,$U$5:$U1012,0))),$V1013,"")</f>
        <v/>
      </c>
      <c r="V1013" s="48" t="str">
        <f t="shared" si="53"/>
        <v/>
      </c>
      <c r="W1013" s="48" t="b">
        <f>IF(OR(COUNTBLANK($E1013),COUNTBLANK($V1013)),FALSE,IF(ISERROR(MATCH($V1013,Activos!$U$6:$U$1015,0)),FALSE,IF(ISERROR(MATCH(INDEX(Activos!$C$6:$C$1015,MATCH($V1013,Activos!$U$6:$U$1015,0)),$AH$22:$AH$25,0)),ISERROR(MATCH($E1013,$AH$26:$AH$31,0)),ISERROR(MATCH($E1013,$AH$22:$AH$25,0)))))</f>
        <v>0</v>
      </c>
      <c r="X1013" s="48" t="b">
        <f>IF(OR(COUNTBLANK($E1013),COUNTBLANK($V1013)),FALSE,IF(ISERROR(MATCH($V1013,V$5:$V1012,0)),FALSE,IF(ISERROR(MATCH(INDEX($E$6:$E$1015,MATCH($V1013,$V$6:$V$1015,0)),$AH$22:$AH$25,0)),ISERROR(MATCH($E1013,$AH$26:$AH$31,0)),ISERROR(MATCH($E1013,$AH$22:$AH$25,0)))))</f>
        <v>0</v>
      </c>
      <c r="Y1013" s="48" t="b">
        <f t="shared" si="54"/>
        <v>0</v>
      </c>
    </row>
    <row r="1014" spans="2:25" ht="15.95" customHeight="1" x14ac:dyDescent="0.2">
      <c r="B1014" s="257"/>
      <c r="C1014" s="53"/>
      <c r="D1014" s="86"/>
      <c r="E1014" s="42" t="str">
        <f>IF(COUNTBLANK($V1014),"",IF($U1014&lt;&gt;"","Ingresar Categoria!",IFERROR(INDEX(Activos!$C$6:$C$1015,MATCH($V1014,Activos!$U$6:$U$1015,0)),IFERROR(INDEX($E$5:$E1013,MATCH($V1014,$U$5:$U1013,0)),""))))</f>
        <v/>
      </c>
      <c r="F1014" s="52"/>
      <c r="G1014" s="51"/>
      <c r="H1014" s="44"/>
      <c r="I1014" s="53"/>
      <c r="J1014" s="46"/>
      <c r="K1014" s="46"/>
      <c r="L1014" s="54"/>
      <c r="M1014" s="54"/>
      <c r="N1014" s="306" t="str">
        <f>IF(COUNTBLANK($V1014),"",IFERROR(INDEX(Activos!$E$6:$E$1015,MATCH($V1014,Activos!$U$6:$U$1015,0)),IFERROR(INDEX($N$5:$N1013,MATCH($V1014,$U$5:$U1013,0)),"")))</f>
        <v/>
      </c>
      <c r="O1014" s="256"/>
      <c r="P1014" s="250"/>
      <c r="Q1014" s="55">
        <v>0</v>
      </c>
      <c r="R1014" s="48" t="b">
        <f>IF(COUNTBLANK($V1014),FALSE,OR(IFERROR(MATCH(INDEX(Activos!$C$6:$C$1015,MATCH($V1014,Activos!$U$6:$U$1015,0)),$AH$22:$AH$25,0),FALSE),IFERROR(MATCH(INDEX($E$5:$E1013,MATCH($V1014,$V$5:$V1013,0)),$AH$22:$AH$25,0),FALSE)))</f>
        <v>0</v>
      </c>
      <c r="S1014" s="48" t="b">
        <f>OR(IFERROR(MATCH($V1014,Activos!$U$6:$U$1015,0),FALSE),IFERROR(MATCH($V1014,$V$5:$V1013,0),FALSE))</f>
        <v>1</v>
      </c>
      <c r="T1014" s="48" t="str">
        <f t="shared" si="52"/>
        <v/>
      </c>
      <c r="U1014" s="48" t="str">
        <f>IF(AND(ISERROR(MATCH($V1014,Activos!$U$6:$U$1015,0)),ISERROR(MATCH($V1014,$U$5:$U1013,0))),$V1014,"")</f>
        <v/>
      </c>
      <c r="V1014" s="48" t="str">
        <f t="shared" si="53"/>
        <v/>
      </c>
      <c r="W1014" s="48" t="b">
        <f>IF(OR(COUNTBLANK($E1014),COUNTBLANK($V1014)),FALSE,IF(ISERROR(MATCH($V1014,Activos!$U$6:$U$1015,0)),FALSE,IF(ISERROR(MATCH(INDEX(Activos!$C$6:$C$1015,MATCH($V1014,Activos!$U$6:$U$1015,0)),$AH$22:$AH$25,0)),ISERROR(MATCH($E1014,$AH$26:$AH$31,0)),ISERROR(MATCH($E1014,$AH$22:$AH$25,0)))))</f>
        <v>0</v>
      </c>
      <c r="X1014" s="48" t="b">
        <f>IF(OR(COUNTBLANK($E1014),COUNTBLANK($V1014)),FALSE,IF(ISERROR(MATCH($V1014,V$5:$V1013,0)),FALSE,IF(ISERROR(MATCH(INDEX($E$6:$E$1015,MATCH($V1014,$V$6:$V$1015,0)),$AH$22:$AH$25,0)),ISERROR(MATCH($E1014,$AH$26:$AH$31,0)),ISERROR(MATCH($E1014,$AH$22:$AH$25,0)))))</f>
        <v>0</v>
      </c>
      <c r="Y1014" s="48" t="b">
        <f t="shared" si="54"/>
        <v>0</v>
      </c>
    </row>
    <row r="1015" spans="2:25" ht="15.95" customHeight="1" thickBot="1" x14ac:dyDescent="0.25">
      <c r="B1015" s="261"/>
      <c r="C1015" s="262"/>
      <c r="D1015" s="263"/>
      <c r="E1015" s="42" t="str">
        <f>IF(COUNTBLANK($V1015),"",IF($U1015&lt;&gt;"","Ingresar Categoria!",IFERROR(INDEX(Activos!$C$6:$C$1015,MATCH($V1015,Activos!$U$6:$U$1015,0)),IFERROR(INDEX($E$5:$E1014,MATCH($V1015,$U$5:$U1014,0)),""))))</f>
        <v/>
      </c>
      <c r="F1015" s="264"/>
      <c r="G1015" s="265"/>
      <c r="H1015" s="266"/>
      <c r="I1015" s="262"/>
      <c r="J1015" s="267"/>
      <c r="K1015" s="267"/>
      <c r="L1015" s="268"/>
      <c r="M1015" s="268"/>
      <c r="N1015" s="306" t="str">
        <f>IF(COUNTBLANK($V1015),"",IFERROR(INDEX(Activos!$E$6:$E$1015,MATCH($V1015,Activos!$U$6:$U$1015,0)),IFERROR(INDEX($N$5:$N1014,MATCH($V1015,$U$5:$U1014,0)),"")))</f>
        <v/>
      </c>
      <c r="O1015" s="269"/>
      <c r="P1015" s="250"/>
      <c r="Q1015" s="55">
        <v>0</v>
      </c>
      <c r="R1015" s="48" t="b">
        <f>IF(COUNTBLANK($V1015),FALSE,OR(IFERROR(MATCH(INDEX(Activos!$C$6:$C$1015,MATCH($V1015,Activos!$U$6:$U$1015,0)),$AH$22:$AH$25,0),FALSE),IFERROR(MATCH(INDEX($E$5:$E1014,MATCH($V1015,$V$5:$V1014,0)),$AH$22:$AH$25,0),FALSE)))</f>
        <v>0</v>
      </c>
      <c r="S1015" s="48" t="b">
        <f>OR(IFERROR(MATCH($V1015,Activos!$U$6:$U$1015,0),FALSE),IFERROR(MATCH($V1015,$V$5:$V1014,0),FALSE))</f>
        <v>1</v>
      </c>
      <c r="T1015" s="48" t="str">
        <f t="shared" si="52"/>
        <v/>
      </c>
      <c r="U1015" s="48" t="str">
        <f>IF(AND(ISERROR(MATCH($V1015,Activos!$U$6:$U$1015,0)),ISERROR(MATCH($V1015,$U$5:$U1014,0))),$V1015,"")</f>
        <v/>
      </c>
      <c r="V1015" s="48" t="str">
        <f t="shared" si="53"/>
        <v/>
      </c>
      <c r="W1015" s="48" t="b">
        <f>IF(OR(COUNTBLANK($E1015),COUNTBLANK($V1015)),FALSE,IF(ISERROR(MATCH($V1015,Activos!$U$6:$U$1015,0)),FALSE,IF(ISERROR(MATCH(INDEX(Activos!$C$6:$C$1015,MATCH($V1015,Activos!$U$6:$U$1015,0)),$AH$22:$AH$25,0)),ISERROR(MATCH($E1015,$AH$26:$AH$31,0)),ISERROR(MATCH($E1015,$AH$22:$AH$25,0)))))</f>
        <v>0</v>
      </c>
      <c r="X1015" s="48" t="b">
        <f>IF(OR(COUNTBLANK($E1015),COUNTBLANK($V1015)),FALSE,IF(ISERROR(MATCH($V1015,V$5:$V1014,0)),FALSE,IF(ISERROR(MATCH(INDEX($E$6:$E$1015,MATCH($V1015,$V$6:$V$1015,0)),$AH$22:$AH$25,0)),ISERROR(MATCH($E1015,$AH$26:$AH$31,0)),ISERROR(MATCH($E1015,$AH$22:$AH$25,0)))))</f>
        <v>0</v>
      </c>
      <c r="Y1015" s="48" t="b">
        <f t="shared" si="54"/>
        <v>0</v>
      </c>
    </row>
    <row r="1016" spans="2:25" x14ac:dyDescent="0.2">
      <c r="B1016" s="94" t="str">
        <f>""</f>
        <v/>
      </c>
      <c r="C1016" s="94" t="str">
        <f>""</f>
        <v/>
      </c>
      <c r="D1016" s="94" t="str">
        <f>""</f>
        <v/>
      </c>
      <c r="E1016" s="94"/>
      <c r="F1016" s="94" t="str">
        <f>""</f>
        <v/>
      </c>
      <c r="G1016" s="94" t="str">
        <f>""</f>
        <v/>
      </c>
      <c r="H1016" s="94" t="str">
        <f>""</f>
        <v/>
      </c>
      <c r="I1016" s="94" t="str">
        <f>""</f>
        <v/>
      </c>
      <c r="J1016" s="94" t="str">
        <f>""</f>
        <v/>
      </c>
      <c r="K1016" s="94" t="str">
        <f>""</f>
        <v/>
      </c>
      <c r="L1016" s="94" t="str">
        <f>""</f>
        <v/>
      </c>
      <c r="M1016" s="94"/>
      <c r="N1016" s="95"/>
      <c r="O1016" s="95"/>
      <c r="P1016" s="94"/>
      <c r="Q1016" s="96"/>
      <c r="R1016" s="96"/>
      <c r="S1016" s="96"/>
      <c r="T1016" s="97"/>
      <c r="U1016" s="97"/>
      <c r="V1016" s="97"/>
      <c r="W1016" s="97"/>
      <c r="X1016" s="97"/>
      <c r="Y1016" s="97"/>
    </row>
    <row r="1017" spans="2:25" x14ac:dyDescent="0.2">
      <c r="H1017" s="1"/>
      <c r="R1017" s="98"/>
      <c r="S1017" s="98"/>
      <c r="T1017" s="98"/>
      <c r="U1017" s="98"/>
      <c r="V1017" s="98"/>
      <c r="W1017" s="98"/>
    </row>
    <row r="1018" spans="2:25" x14ac:dyDescent="0.2">
      <c r="H1018" s="1"/>
      <c r="R1018" s="98"/>
      <c r="S1018" s="98"/>
      <c r="T1018" s="98"/>
      <c r="U1018" s="98"/>
      <c r="V1018" s="98"/>
      <c r="W1018" s="98"/>
    </row>
    <row r="1019" spans="2:25" x14ac:dyDescent="0.2">
      <c r="H1019" s="1"/>
      <c r="R1019" s="98"/>
      <c r="S1019" s="98"/>
      <c r="T1019" s="98"/>
      <c r="U1019" s="98"/>
      <c r="V1019" s="98"/>
      <c r="W1019" s="98"/>
    </row>
  </sheetData>
  <sheetProtection algorithmName="SHA-512" hashValue="hvEvH+fVg3ivcS2qNjkna6D95jMl6YClXOH4L7j+FZtSmYSApFLeaM5L33YYF65a8OyluElw+3mKc/KdcnC5XQ==" saltValue="4nppyv9VuahqDo29CC8ojA==" spinCount="100000" sheet="1" autoFilter="0" pivotTables="0"/>
  <autoFilter ref="B5:AA1016" xr:uid="{00000000-0001-0000-0000-000000000000}"/>
  <conditionalFormatting sqref="B6:P1015">
    <cfRule type="expression" dxfId="10" priority="12">
      <formula>($T6&lt;&gt;"")</formula>
    </cfRule>
    <cfRule type="expression" dxfId="9" priority="58">
      <formula>$Y6</formula>
    </cfRule>
  </conditionalFormatting>
  <conditionalFormatting sqref="C4:F4">
    <cfRule type="expression" dxfId="8" priority="13">
      <formula>IFERROR(SEARCH($AL$7,$C$4),FALSE)</formula>
    </cfRule>
  </conditionalFormatting>
  <conditionalFormatting sqref="E6:E1015">
    <cfRule type="expression" dxfId="7" priority="50">
      <formula>OR($W6,$X6)</formula>
    </cfRule>
  </conditionalFormatting>
  <conditionalFormatting sqref="F6:F1015">
    <cfRule type="expression" dxfId="5" priority="54">
      <formula>IF(COUNTBLANK($F6),FALSE,NOT($S6))</formula>
    </cfRule>
  </conditionalFormatting>
  <conditionalFormatting sqref="I4">
    <cfRule type="expression" dxfId="4" priority="1">
      <formula>($S$4=$AJ$13)</formula>
    </cfRule>
  </conditionalFormatting>
  <conditionalFormatting sqref="J6:K1015">
    <cfRule type="expression" dxfId="3" priority="2">
      <formula>$Y6</formula>
    </cfRule>
  </conditionalFormatting>
  <conditionalFormatting sqref="N4:O4">
    <cfRule type="containsText" dxfId="1" priority="34" operator="containsText" text="No">
      <formula>NOT(ISERROR(SEARCH("No",N4)))</formula>
    </cfRule>
  </conditionalFormatting>
  <conditionalFormatting sqref="P4">
    <cfRule type="cellIs" dxfId="0" priority="14" operator="equal">
      <formula>$AG$15</formula>
    </cfRule>
  </conditionalFormatting>
  <dataValidations count="10">
    <dataValidation allowBlank="1" showInputMessage="1" showErrorMessage="1" errorTitle="ERROR - FECHA NO VÀLIDA" error="Ingresar Fecha entre 01/01/2017 y Fecha de Hoy" sqref="B1017:B1048576 B1:B5" xr:uid="{00000000-0002-0000-0000-000000000000}"/>
    <dataValidation type="custom" errorStyle="warning" allowBlank="1" showInputMessage="1" showErrorMessage="1" errorTitle="AVISO" error="La Caravana ingresada ya tiene registro (fue ingresada anteriormente). VERIFICAR DATOS." sqref="F6:F1015" xr:uid="{00000000-0002-0000-0000-000001000000}">
      <formula1>IF($P$4=$AG$14,($T6=""),TRUE)</formula1>
    </dataValidation>
    <dataValidation type="list" allowBlank="1" showInputMessage="1" showErrorMessage="1" sqref="C6:C1015" xr:uid="{00000000-0002-0000-0000-000002000000}">
      <formula1>$AG$5:$AG$7</formula1>
    </dataValidation>
    <dataValidation type="list" allowBlank="1" showInputMessage="1" showErrorMessage="1" sqref="D6:D1015" xr:uid="{00000000-0002-0000-0000-000003000000}">
      <formula1>IF($C6=$AG$5,$AH$5:$AH$11,IF($C6=$AG$6,$AH$14:$AH$19,IF($C6=$AG$7,$AI$5:$AI$19,"")))</formula1>
    </dataValidation>
    <dataValidation type="date" errorStyle="warning" allowBlank="1" showInputMessage="1" showErrorMessage="1" errorTitle="AVISO" error="Fecha fuera de rango. CONFIRMAR ENTRADA." sqref="B6:B1015" xr:uid="{00000000-0002-0000-0000-000004000000}">
      <formula1>42736</formula1>
      <formula2>$B$4+60</formula2>
    </dataValidation>
    <dataValidation type="list" allowBlank="1" showInputMessage="1" showErrorMessage="1" sqref="E6:E1015" xr:uid="{00000000-0002-0000-0000-00004D000000}">
      <formula1>IF(COUNTBLANK($V6),"",IF($S6=FALSE,$AH$22:$AH$29,IF(COUNTIFS($V$6:$V$1015,$V6,$E$6:$E$1015,$AH$28),$AH$28,IF($R6,$AH$22:$AH$25,$AH$26:$AH$29))))</formula1>
    </dataValidation>
    <dataValidation type="list" allowBlank="1" showInputMessage="1" showErrorMessage="1" sqref="P4" xr:uid="{00000000-0002-0000-0000-000091000000}">
      <formula1>$AG$14:$AG$15</formula1>
    </dataValidation>
    <dataValidation type="list" allowBlank="1" showInputMessage="1" showErrorMessage="1" errorTitle="AVISO" error="Confirmar Dueño." sqref="N6:N1015" xr:uid="{00000000-0002-0000-0000-000055020000}">
      <formula1>$AJ$5:$AJ$11</formula1>
    </dataValidation>
    <dataValidation type="list" allowBlank="1" showInputMessage="1" showErrorMessage="1" sqref="S4" xr:uid="{DFD91ACD-FCE3-4220-A031-BA286FC80E7A}">
      <formula1>$AJ$12:$AJ$13</formula1>
    </dataValidation>
    <dataValidation allowBlank="1" showInputMessage="1" showErrorMessage="1" errorTitle="AVISO" error="Confirmar Dueño." sqref="O6:O1048576" xr:uid="{AD6952DC-ED59-4087-81D0-F3D98E6F97F6}"/>
  </dataValidations>
  <pageMargins left="0.25" right="0.25" top="1.03" bottom="1.87" header="0.3" footer="0.3"/>
  <pageSetup paperSize="9" scale="77" orientation="portrait" r:id="rId1"/>
  <ignoredErrors>
    <ignoredError sqref="E6:E1015" unlockedFormula="1"/>
  </ignoredErrors>
  <legacyDrawing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expression" priority="56" id="{00000000-000E-0000-0000-000038000000}">
            <xm:f>IF(COUNTBLANK($F6),FALSE,NOT(IFERROR(MATCH($V6,Activos!$U$6:$U$1015,0),IFERROR(MATCH($V6,U$6:$U$6,0),FALSE))))</xm:f>
            <x14:dxf>
              <font>
                <i/>
                <sz val="11"/>
                <color rgb="FF757070"/>
              </font>
              <fill>
                <patternFill>
                  <bgColor rgb="FFFFFF00"/>
                </patternFill>
              </fill>
            </x14:dxf>
          </x14:cfRule>
          <xm:sqref>E6:E1015</xm:sqref>
        </x14:conditionalFormatting>
        <x14:conditionalFormatting xmlns:xm="http://schemas.microsoft.com/office/excel/2006/main">
          <x14:cfRule type="expression" priority="55" id="{00000000-000E-0000-0000-000036000000}">
            <xm:f>IF(COUNTBLANK($F6),FALSE,NOT(IFERROR(MATCH($V6,Activos!U$6:U$1015,0),FALSE)))</xm:f>
            <x14:dxf>
              <font>
                <i/>
                <sz val="11"/>
                <color rgb="FF757070"/>
              </font>
              <fill>
                <patternFill>
                  <bgColor rgb="FFFFFF00"/>
                </patternFill>
              </fill>
            </x14:dxf>
          </x14:cfRule>
          <xm:sqref>N6:N1015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Alta</vt:lpstr>
      <vt:lpstr>Baja</vt:lpstr>
      <vt:lpstr>Castrac</vt:lpstr>
      <vt:lpstr>Actividades Nombres</vt:lpstr>
      <vt:lpstr>Sheet4</vt:lpstr>
      <vt:lpstr>Sheet1</vt:lpstr>
      <vt:lpstr>DB Field List</vt:lpstr>
      <vt:lpstr>Activos</vt:lpstr>
      <vt:lpstr>Stock</vt:lpstr>
      <vt:lpstr>BajaManual</vt:lpstr>
      <vt:lpstr>Formato Inventario</vt:lpstr>
      <vt:lpstr>Formato Encierre</vt:lpstr>
      <vt:lpstr>Ent. Datos</vt:lpstr>
      <vt:lpstr>Activos!Print_Area</vt:lpstr>
      <vt:lpstr>'Ent. Datos'!Print_Area</vt:lpstr>
      <vt:lpstr>'Formato Encierre'!Print_Area</vt:lpstr>
      <vt:lpstr>'Formato Inventario'!Print_Area</vt:lpstr>
      <vt:lpstr>Stock!Print_Area</vt:lpstr>
      <vt:lpstr>Activos!Print_Titles</vt:lpstr>
      <vt:lpstr>BajaManual!Print_Titles</vt:lpstr>
      <vt:lpstr>'Ent. Datos'!Print_Titles</vt:lpstr>
      <vt:lpstr>'Formato Encierre'!Print_Titles</vt:lpstr>
      <vt:lpstr>'Formato Inventario'!Print_Titles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2022-02-17T16:12:33Z</cp:lastPrinted>
  <dcterms:created xsi:type="dcterms:W3CDTF">2021-01-10T18:20:18Z</dcterms:created>
  <dcterms:modified xsi:type="dcterms:W3CDTF">2024-07-03T19:41:37Z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10599fba24204ee28783560fdf789f87</vt:lpwstr>
  </property>
</Properties>
</file>