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hidePivotFieldList="1" autoCompressPictures="0"/>
  <bookViews>
    <workbookView xWindow="11500" yWindow="800" windowWidth="25600" windowHeight="18380" tabRatio="500" activeTab="2"/>
  </bookViews>
  <sheets>
    <sheet name="Pivot table on TMM-Vote Ratio" sheetId="3" r:id="rId1"/>
    <sheet name="Pivot table Party vs Vote Ratio" sheetId="4" r:id="rId2"/>
    <sheet name="Data" sheetId="1" r:id="rId3"/>
  </sheets>
  <calcPr calcId="140001" concurrentCalc="0"/>
  <pivotCaches>
    <pivotCache cacheId="2" r:id="rId4"/>
    <pivotCache cacheId="3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1" l="1"/>
  <c r="R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</calcChain>
</file>

<file path=xl/sharedStrings.xml><?xml version="1.0" encoding="utf-8"?>
<sst xmlns="http://schemas.openxmlformats.org/spreadsheetml/2006/main" count="555" uniqueCount="186">
  <si>
    <t>R</t>
  </si>
  <si>
    <t>Representative</t>
  </si>
  <si>
    <t>Party</t>
  </si>
  <si>
    <t>District</t>
  </si>
  <si>
    <t xml:space="preserve">Smith, Chairman </t>
  </si>
  <si>
    <t>Texas, 21st</t>
  </si>
  <si>
    <t xml:space="preserve">Sensenbrenner Jr. </t>
  </si>
  <si>
    <t>Wisconsin, 5th</t>
  </si>
  <si>
    <t xml:space="preserve">Coble </t>
  </si>
  <si>
    <t xml:space="preserve">North Carolina, 6th </t>
  </si>
  <si>
    <t xml:space="preserve">Gallegly </t>
  </si>
  <si>
    <t>California, 24th</t>
  </si>
  <si>
    <t xml:space="preserve">Goodlatte </t>
  </si>
  <si>
    <t>Virginia, 6th</t>
  </si>
  <si>
    <t xml:space="preserve">Lungren </t>
  </si>
  <si>
    <t>California, 3rd</t>
  </si>
  <si>
    <t xml:space="preserve">Chabot </t>
  </si>
  <si>
    <t>Ohio, 1st</t>
  </si>
  <si>
    <t xml:space="preserve">Issa </t>
  </si>
  <si>
    <t>California, 49th</t>
  </si>
  <si>
    <t>Pence</t>
  </si>
  <si>
    <t>Indiana, 6th</t>
  </si>
  <si>
    <t xml:space="preserve">Forbes </t>
  </si>
  <si>
    <t>Virginia, 4th</t>
  </si>
  <si>
    <t xml:space="preserve">King </t>
  </si>
  <si>
    <t>Iowa, 5th</t>
  </si>
  <si>
    <t xml:space="preserve">Franks </t>
  </si>
  <si>
    <t>Arizona, 2nd</t>
  </si>
  <si>
    <t>Texas, 1st</t>
  </si>
  <si>
    <t xml:space="preserve">Jordan </t>
  </si>
  <si>
    <t xml:space="preserve">Ohio, 4th </t>
  </si>
  <si>
    <t>Poe</t>
  </si>
  <si>
    <t>Texas, 2nd</t>
  </si>
  <si>
    <t>Chaffetz</t>
  </si>
  <si>
    <t>Utah, 3rd</t>
  </si>
  <si>
    <t xml:space="preserve">Griffin </t>
  </si>
  <si>
    <t>Arkansas, 2nd</t>
  </si>
  <si>
    <t xml:space="preserve">Marino </t>
  </si>
  <si>
    <t>Pennsylvania, 10th</t>
  </si>
  <si>
    <t xml:space="preserve">Gowdy </t>
  </si>
  <si>
    <t>South Carolina, 4th</t>
  </si>
  <si>
    <t xml:space="preserve">Ross </t>
  </si>
  <si>
    <t>Florida, 12th</t>
  </si>
  <si>
    <t xml:space="preserve">Adams </t>
  </si>
  <si>
    <t>Florida, 24th</t>
  </si>
  <si>
    <t xml:space="preserve">Quayle </t>
  </si>
  <si>
    <t>Arizona, 3rd</t>
  </si>
  <si>
    <t>Amodei</t>
  </si>
  <si>
    <t>Nevada, 2nd</t>
  </si>
  <si>
    <t xml:space="preserve">Conyers Jr., Ranking Member </t>
  </si>
  <si>
    <t>D</t>
  </si>
  <si>
    <t>Michigan, 14th</t>
  </si>
  <si>
    <t xml:space="preserve">Berman </t>
  </si>
  <si>
    <t xml:space="preserve">California, 28th </t>
  </si>
  <si>
    <t xml:space="preserve">Nadler </t>
  </si>
  <si>
    <t xml:space="preserve">New York, 8th </t>
  </si>
  <si>
    <t xml:space="preserve">Scott </t>
  </si>
  <si>
    <t>Virginia, 3rd</t>
  </si>
  <si>
    <t xml:space="preserve">Watt </t>
  </si>
  <si>
    <t>North Carolina, 12th</t>
  </si>
  <si>
    <t xml:space="preserve">Lofgren </t>
  </si>
  <si>
    <t>California, 16th</t>
  </si>
  <si>
    <t xml:space="preserve">Jackson Lee </t>
  </si>
  <si>
    <t>Texas, 18th</t>
  </si>
  <si>
    <t xml:space="preserve">Waters </t>
  </si>
  <si>
    <t>California, 35th</t>
  </si>
  <si>
    <t xml:space="preserve">Cohen </t>
  </si>
  <si>
    <t>Tennessee, 9th</t>
  </si>
  <si>
    <t xml:space="preserve">Johnson </t>
  </si>
  <si>
    <t>Georgia, 4th</t>
  </si>
  <si>
    <t>Pierluisi</t>
  </si>
  <si>
    <t>Puerto Rico, Resident Commissioner</t>
  </si>
  <si>
    <t xml:space="preserve">Quigley </t>
  </si>
  <si>
    <t>Illinois, 5th</t>
  </si>
  <si>
    <t xml:space="preserve">Chu </t>
  </si>
  <si>
    <t>California, 32nd</t>
  </si>
  <si>
    <t xml:space="preserve">Deutch </t>
  </si>
  <si>
    <t>Florida, 19th</t>
  </si>
  <si>
    <t xml:space="preserve">Sánchez </t>
  </si>
  <si>
    <t>California, 39th</t>
  </si>
  <si>
    <t>Polis</t>
  </si>
  <si>
    <t>Colorado, 2nd</t>
  </si>
  <si>
    <t>TV/Movies/Music</t>
  </si>
  <si>
    <t>Open Secrets URL</t>
  </si>
  <si>
    <t>Computers/Internet</t>
  </si>
  <si>
    <t>Gohmert, Jr.</t>
  </si>
  <si>
    <t>Column1</t>
  </si>
  <si>
    <t>N00030926</t>
  </si>
  <si>
    <t>N00008094</t>
  </si>
  <si>
    <t>N00003689</t>
  </si>
  <si>
    <t>N00028958</t>
  </si>
  <si>
    <t>N00030600</t>
  </si>
  <si>
    <t>N00002247</t>
  </si>
  <si>
    <t>N00003225</t>
  </si>
  <si>
    <t>N00004029</t>
  </si>
  <si>
    <t>N00031317</t>
  </si>
  <si>
    <t>N00013799</t>
  </si>
  <si>
    <t>N00006423</t>
  </si>
  <si>
    <t>N00007231</t>
  </si>
  <si>
    <t>N00026148</t>
  </si>
  <si>
    <t>N00009154</t>
  </si>
  <si>
    <t>N00030880</t>
  </si>
  <si>
    <t>N00031297</t>
  </si>
  <si>
    <t>N00007017</t>
  </si>
  <si>
    <t>N00005818</t>
  </si>
  <si>
    <t>N00027848</t>
  </si>
  <si>
    <t>N00027894</t>
  </si>
  <si>
    <t>N00025237</t>
  </si>
  <si>
    <t>N00007479</t>
  </si>
  <si>
    <t>N00011971</t>
  </si>
  <si>
    <t>N00031777</t>
  </si>
  <si>
    <t>N00000939</t>
  </si>
  <si>
    <t>N00003765</t>
  </si>
  <si>
    <t>N00029168</t>
  </si>
  <si>
    <t>N00026457</t>
  </si>
  <si>
    <t>N00031723</t>
  </si>
  <si>
    <t>N00030581</t>
  </si>
  <si>
    <t>N00030645</t>
  </si>
  <si>
    <t>N00024870</t>
  </si>
  <si>
    <t>N00002147</t>
  </si>
  <si>
    <t>N00004291</t>
  </si>
  <si>
    <t>N00001811</t>
  </si>
  <si>
    <t>N00006690</t>
  </si>
  <si>
    <t>N00002328</t>
  </si>
  <si>
    <t>http://www.opensecrets.org/politicians/industries.php?type=C&amp;cid=N00030926&amp;newMem=N&amp;cycle=2012&amp;recs=0</t>
  </si>
  <si>
    <t>http://www.opensecrets.org/politicians/industries.php?type=C&amp;cid=N00008094&amp;newMem=N&amp;cycle=2012&amp;recs=0</t>
  </si>
  <si>
    <t>http://www.opensecrets.org/politicians/industries.php?type=C&amp;cid=N00003689&amp;newMem=N&amp;cycle=2012&amp;recs=0</t>
  </si>
  <si>
    <t>http://www.opensecrets.org/politicians/industries.php?type=C&amp;cid=N00028958&amp;newMem=N&amp;cycle=2012&amp;recs=0</t>
  </si>
  <si>
    <t>http://www.opensecrets.org/politicians/industries.php?type=C&amp;cid=N00030600&amp;newMem=N&amp;cycle=2012&amp;recs=0</t>
  </si>
  <si>
    <t>http://www.opensecrets.org/politicians/industries.php?type=C&amp;cid=N00002247&amp;newMem=N&amp;cycle=2012&amp;recs=0</t>
  </si>
  <si>
    <t>http://www.opensecrets.org/politicians/industries.php?type=C&amp;cid=N00003225&amp;newMem=N&amp;cycle=2012&amp;recs=0</t>
  </si>
  <si>
    <t>http://www.opensecrets.org/politicians/industries.php?type=C&amp;cid=N00004029&amp;newMem=N&amp;cycle=2012&amp;recs=0</t>
  </si>
  <si>
    <t>http://www.opensecrets.org/politicians/industries.php?type=C&amp;cid=N00031317&amp;newMem=N&amp;cycle=2012&amp;recs=0</t>
  </si>
  <si>
    <t>http://www.opensecrets.org/politicians/industries.php?type=C&amp;cid=N00013799&amp;newMem=N&amp;cycle=2012&amp;recs=0</t>
  </si>
  <si>
    <t>http://www.opensecrets.org/politicians/industries.php?type=C&amp;cid=N00006423&amp;newMem=N&amp;cycle=2012&amp;recs=0</t>
  </si>
  <si>
    <t>http://www.opensecrets.org/politicians/industries.php?type=C&amp;cid=N00007231&amp;newMem=N&amp;cycle=2012&amp;recs=0</t>
  </si>
  <si>
    <t>http://www.opensecrets.org/politicians/industries.php?type=C&amp;cid=N00026148&amp;newMem=N&amp;cycle=2012&amp;recs=0</t>
  </si>
  <si>
    <t>http://www.opensecrets.org/politicians/industries.php?type=C&amp;cid=N00009154&amp;newMem=N&amp;cycle=2012&amp;recs=0</t>
  </si>
  <si>
    <t>http://www.opensecrets.org/politicians/industries.php?type=C&amp;cid=N00030880&amp;newMem=N&amp;cycle=2012&amp;recs=0</t>
  </si>
  <si>
    <t>http://www.opensecrets.org/politicians/industries.php?type=C&amp;cid=N00031297&amp;newMem=N&amp;cycle=2012&amp;recs=0</t>
  </si>
  <si>
    <t>http://www.opensecrets.org/politicians/industries.php?type=C&amp;cid=N00007017&amp;newMem=N&amp;cycle=2012&amp;recs=0</t>
  </si>
  <si>
    <t>http://www.opensecrets.org/politicians/industries.php?type=C&amp;cid=N00005818&amp;newMem=N&amp;cycle=2012&amp;recs=0</t>
  </si>
  <si>
    <t>http://www.opensecrets.org/politicians/industries.php?type=C&amp;cid=N00027848&amp;newMem=N&amp;cycle=2012&amp;recs=0</t>
  </si>
  <si>
    <t>http://www.opensecrets.org/politicians/industries.php?type=C&amp;cid=N00027894&amp;newMem=N&amp;cycle=2012&amp;recs=0</t>
  </si>
  <si>
    <t>http://www.opensecrets.org/politicians/industries.php?type=C&amp;cid=N00025237&amp;newMem=N&amp;cycle=2012&amp;recs=0</t>
  </si>
  <si>
    <t>http://www.opensecrets.org/politicians/industries.php?type=C&amp;cid=N00007479&amp;newMem=N&amp;cycle=2012&amp;recs=0</t>
  </si>
  <si>
    <t>http://www.opensecrets.org/politicians/industries.php?type=C&amp;cid=N00011971&amp;newMem=N&amp;cycle=2012&amp;recs=0</t>
  </si>
  <si>
    <t>http://www.opensecrets.org/politicians/industries.php?type=C&amp;cid=N00031777&amp;newMem=N&amp;cycle=2012&amp;recs=0</t>
  </si>
  <si>
    <t>http://www.opensecrets.org/politicians/industries.php?type=C&amp;cid=N00000939&amp;newMem=N&amp;cycle=2012&amp;recs=0</t>
  </si>
  <si>
    <t>http://www.opensecrets.org/politicians/industries.php?type=C&amp;cid=N00003765&amp;newMem=N&amp;cycle=2012&amp;recs=0</t>
  </si>
  <si>
    <t>http://www.opensecrets.org/politicians/industries.php?type=C&amp;cid=N00029168&amp;newMem=N&amp;cycle=2012&amp;recs=0</t>
  </si>
  <si>
    <t>http://www.opensecrets.org/politicians/industries.php?type=C&amp;cid=N00026457&amp;newMem=N&amp;cycle=2012&amp;recs=0</t>
  </si>
  <si>
    <t>http://www.opensecrets.org/politicians/industries.php?type=C&amp;cid=N00031723&amp;newMem=N&amp;cycle=2012&amp;recs=0</t>
  </si>
  <si>
    <t>http://www.opensecrets.org/politicians/industries.php?type=C&amp;cid=N00030581&amp;newMem=N&amp;cycle=2012&amp;recs=0</t>
  </si>
  <si>
    <t>http://www.opensecrets.org/politicians/industries.php?type=C&amp;cid=N00030645&amp;newMem=N&amp;cycle=2012&amp;recs=0</t>
  </si>
  <si>
    <t>http://www.opensecrets.org/politicians/industries.php?type=C&amp;cid=N00024870&amp;newMem=N&amp;cycle=2012&amp;recs=0</t>
  </si>
  <si>
    <t>http://www.opensecrets.org/politicians/industries.php?type=C&amp;cid=N00002147&amp;newMem=N&amp;cycle=2012&amp;recs=0</t>
  </si>
  <si>
    <t>http://www.opensecrets.org/politicians/industries.php?type=C&amp;cid=N00004291&amp;newMem=N&amp;cycle=2012&amp;recs=0</t>
  </si>
  <si>
    <t>http://www.opensecrets.org/politicians/industries.php?type=C&amp;cid=N00001811&amp;newMem=N&amp;cycle=2012&amp;recs=0</t>
  </si>
  <si>
    <t>http://www.opensecrets.org/politicians/industries.php?type=C&amp;cid=N00006690&amp;newMem=N&amp;cycle=2012&amp;recs=0</t>
  </si>
  <si>
    <t>http://www.opensecrets.org/politicians/industries.php?type=C&amp;cid=N00002328&amp;newMem=N&amp;cycle=2012&amp;recs=0</t>
  </si>
  <si>
    <t>N00029127</t>
  </si>
  <si>
    <t>http://www.opensecrets.org/politicians/industries.php?type=C&amp;cid=N00029127&amp;newMem=N&amp;cycle=2012&amp;recs=0</t>
  </si>
  <si>
    <t>N00031177</t>
  </si>
  <si>
    <t>http://www.opensecrets.org/politicians/industries.php?type=C&amp;cid=N00031177&amp;newMem=N&amp;cycle=2012&amp;recs=0</t>
  </si>
  <si>
    <t>N</t>
  </si>
  <si>
    <t>Open Secrets ID</t>
  </si>
  <si>
    <t>Y</t>
  </si>
  <si>
    <t>Grand Total</t>
  </si>
  <si>
    <t>Vote 2</t>
  </si>
  <si>
    <t>Values</t>
  </si>
  <si>
    <t>Vote 3</t>
  </si>
  <si>
    <t>Vote 1</t>
  </si>
  <si>
    <t>Vote 4</t>
  </si>
  <si>
    <t>Vote 5</t>
  </si>
  <si>
    <t>Vote 6</t>
  </si>
  <si>
    <t>Vote 7</t>
  </si>
  <si>
    <t>Vote 8</t>
  </si>
  <si>
    <t>TMM Ratio</t>
  </si>
  <si>
    <t>N Votes</t>
  </si>
  <si>
    <t>N Votes Ratio</t>
  </si>
  <si>
    <t>Max of TMM Ratio</t>
  </si>
  <si>
    <t>Max of N Votes Ratio</t>
  </si>
  <si>
    <t>Row Labels</t>
  </si>
  <si>
    <t>Total</t>
  </si>
  <si>
    <t>Ratio of No 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</si>
</sst>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$-409]* #,##0_);_([$$-409]* \(#,##0\);_([$$-409]* &quot;-&quot;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Arial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0" fontId="0" fillId="0" borderId="0" xfId="0" applyFont="1"/>
    <xf numFmtId="0" fontId="0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9" fontId="0" fillId="0" borderId="0" xfId="1" applyFont="1" applyFill="1"/>
    <xf numFmtId="9" fontId="0" fillId="0" borderId="0" xfId="0" applyNumberFormat="1"/>
    <xf numFmtId="164" fontId="2" fillId="0" borderId="0" xfId="0" applyNumberFormat="1" applyFont="1"/>
    <xf numFmtId="164" fontId="0" fillId="0" borderId="0" xfId="0" applyNumberFormat="1"/>
    <xf numFmtId="0" fontId="0" fillId="0" borderId="0" xfId="0" applyAlignment="1">
      <alignment horizontal="left" indent="1"/>
    </xf>
  </cellXfs>
  <cellStyles count="3">
    <cellStyle name="Hyperlink" xfId="2" builtinId="8"/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77111117893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164" formatCode="_([$$-409]* #,##0_);_([$$-409]* \(#,##0\);_([$$-409]* &quot;-&quot;_);_(@_)"/>
    </dxf>
    <dxf>
      <numFmt numFmtId="164" formatCode="_([$$-409]* #,##0_);_([$$-409]* \(#,##0\);_([$$-409]* &quot;-&quot;_);_(@_)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Contributions versus</a:t>
            </a:r>
            <a:r>
              <a:rPr lang="en-US" baseline="0"/>
              <a:t> Votes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forward val="3.0"/>
            <c:dispRSqr val="0"/>
            <c:dispEq val="0"/>
          </c:trendline>
          <c:xVal>
            <c:numRef>
              <c:f>'Pivot table on TMM-Vote Ratio'!$B$5:$B$43</c:f>
              <c:numCache>
                <c:formatCode>0%</c:formatCode>
                <c:ptCount val="36"/>
                <c:pt idx="0">
                  <c:v>0.0540168262413742</c:v>
                </c:pt>
                <c:pt idx="1">
                  <c:v>0.20353982300885</c:v>
                </c:pt>
                <c:pt idx="2">
                  <c:v>0.324324324324324</c:v>
                </c:pt>
                <c:pt idx="3">
                  <c:v>0.333333333333333</c:v>
                </c:pt>
                <c:pt idx="4">
                  <c:v>0.5</c:v>
                </c:pt>
                <c:pt idx="5">
                  <c:v>0.5</c:v>
                </c:pt>
                <c:pt idx="6">
                  <c:v>0.764705882352941</c:v>
                </c:pt>
                <c:pt idx="7">
                  <c:v>0.804878048780488</c:v>
                </c:pt>
                <c:pt idx="8">
                  <c:v>0.5625</c:v>
                </c:pt>
                <c:pt idx="9">
                  <c:v>0.6</c:v>
                </c:pt>
                <c:pt idx="10">
                  <c:v>0.565217391304348</c:v>
                </c:pt>
                <c:pt idx="11">
                  <c:v>0.826086956521739</c:v>
                </c:pt>
                <c:pt idx="12">
                  <c:v>0.131868131868132</c:v>
                </c:pt>
                <c:pt idx="13">
                  <c:v>0.569230769230769</c:v>
                </c:pt>
                <c:pt idx="14">
                  <c:v>0.691176470588235</c:v>
                </c:pt>
                <c:pt idx="15">
                  <c:v>0.787878787878788</c:v>
                </c:pt>
                <c:pt idx="16">
                  <c:v>0.857142857142857</c:v>
                </c:pt>
                <c:pt idx="17">
                  <c:v>0.894736842105263</c:v>
                </c:pt>
                <c:pt idx="18">
                  <c:v>0.131868131868132</c:v>
                </c:pt>
                <c:pt idx="19">
                  <c:v>0.526315789473684</c:v>
                </c:pt>
                <c:pt idx="20">
                  <c:v>0.666666666666667</c:v>
                </c:pt>
                <c:pt idx="21">
                  <c:v>0.66966966966967</c:v>
                </c:pt>
                <c:pt idx="22">
                  <c:v>1.0</c:v>
                </c:pt>
                <c:pt idx="23">
                  <c:v>0.4</c:v>
                </c:pt>
                <c:pt idx="24">
                  <c:v>0.542372881355932</c:v>
                </c:pt>
                <c:pt idx="25">
                  <c:v>0.548837209302326</c:v>
                </c:pt>
                <c:pt idx="26">
                  <c:v>0.552238805970149</c:v>
                </c:pt>
                <c:pt idx="27">
                  <c:v>0.574468085106383</c:v>
                </c:pt>
                <c:pt idx="28">
                  <c:v>0.577511643379907</c:v>
                </c:pt>
                <c:pt idx="29">
                  <c:v>0.78052142541098</c:v>
                </c:pt>
                <c:pt idx="30">
                  <c:v>0.8</c:v>
                </c:pt>
                <c:pt idx="31">
                  <c:v>0.806451612903226</c:v>
                </c:pt>
                <c:pt idx="32">
                  <c:v>0.806451612903226</c:v>
                </c:pt>
                <c:pt idx="33">
                  <c:v>0.877551020408163</c:v>
                </c:pt>
                <c:pt idx="34">
                  <c:v>1.0</c:v>
                </c:pt>
                <c:pt idx="35">
                  <c:v>1.0</c:v>
                </c:pt>
              </c:numCache>
            </c:numRef>
          </c:xVal>
          <c:yVal>
            <c:numRef>
              <c:f>'Pivot table on TMM-Vote Ratio'!$C$5:$C$43</c:f>
              <c:numCache>
                <c:formatCode>0%</c:formatCode>
                <c:ptCount val="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0.142857142857143</c:v>
                </c:pt>
                <c:pt idx="5">
                  <c:v>0.166666666666667</c:v>
                </c:pt>
                <c:pt idx="6">
                  <c:v>0.25</c:v>
                </c:pt>
                <c:pt idx="7">
                  <c:v>0.25</c:v>
                </c:pt>
                <c:pt idx="8">
                  <c:v>0.375</c:v>
                </c:pt>
                <c:pt idx="9">
                  <c:v>0.571428571428571</c:v>
                </c:pt>
                <c:pt idx="10">
                  <c:v>0.666666666666667</c:v>
                </c:pt>
                <c:pt idx="11">
                  <c:v>0.666666666666667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0.833333333333333</c:v>
                </c:pt>
                <c:pt idx="16">
                  <c:v>0.833333333333333</c:v>
                </c:pt>
                <c:pt idx="17">
                  <c:v>0.857142857142857</c:v>
                </c:pt>
                <c:pt idx="18">
                  <c:v>0.875</c:v>
                </c:pt>
                <c:pt idx="19">
                  <c:v>0.875</c:v>
                </c:pt>
                <c:pt idx="20">
                  <c:v>0.875</c:v>
                </c:pt>
                <c:pt idx="21">
                  <c:v>0.875</c:v>
                </c:pt>
                <c:pt idx="22">
                  <c:v>0.875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020200"/>
        <c:axId val="643014568"/>
      </c:scatterChart>
      <c:valAx>
        <c:axId val="643020200"/>
        <c:scaling>
          <c:orientation val="minMax"/>
          <c:max val="1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</a:t>
                </a:r>
                <a:r>
                  <a:rPr lang="en-US" baseline="0"/>
                  <a:t> of Votes Favorable to SOPA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643014568"/>
        <c:crosses val="autoZero"/>
        <c:crossBetween val="midCat"/>
      </c:valAx>
      <c:valAx>
        <c:axId val="64301456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</a:t>
                </a:r>
                <a:r>
                  <a:rPr lang="en-US" baseline="0"/>
                  <a:t> of funding from TV/Movies/Music and Computer/Internet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643020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Party</a:t>
            </a:r>
            <a:r>
              <a:rPr lang="en-US" baseline="0"/>
              <a:t> versus Voting Percentage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Republicans</c:v>
          </c:tx>
          <c:spPr>
            <a:ln w="47625">
              <a:noFill/>
            </a:ln>
          </c:spPr>
          <c:marker>
            <c:symbol val="circle"/>
            <c:size val="9"/>
          </c:marke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xVal>
            <c:strRef>
              <c:f>'Pivot table Party vs Vote Ratio'!$A$22:$A$42</c:f>
              <c:strCache>
                <c:ptCount val="21"/>
                <c:pt idx="0">
                  <c:v>Chaffetz</c:v>
                </c:pt>
                <c:pt idx="1">
                  <c:v>Issa </c:v>
                </c:pt>
                <c:pt idx="2">
                  <c:v>Jordan </c:v>
                </c:pt>
                <c:pt idx="3">
                  <c:v>Sensenbrenner Jr. </c:v>
                </c:pt>
                <c:pt idx="4">
                  <c:v>Franks </c:v>
                </c:pt>
                <c:pt idx="5">
                  <c:v>Adams </c:v>
                </c:pt>
                <c:pt idx="6">
                  <c:v>Lungren </c:v>
                </c:pt>
                <c:pt idx="7">
                  <c:v>Gohmert, Jr.</c:v>
                </c:pt>
                <c:pt idx="8">
                  <c:v>Quayle </c:v>
                </c:pt>
                <c:pt idx="9">
                  <c:v>Gowdy </c:v>
                </c:pt>
                <c:pt idx="10">
                  <c:v>Chabot </c:v>
                </c:pt>
                <c:pt idx="11">
                  <c:v>Griffin </c:v>
                </c:pt>
                <c:pt idx="12">
                  <c:v>King </c:v>
                </c:pt>
                <c:pt idx="13">
                  <c:v>Marino </c:v>
                </c:pt>
                <c:pt idx="14">
                  <c:v>Amodei</c:v>
                </c:pt>
                <c:pt idx="15">
                  <c:v>Forbes </c:v>
                </c:pt>
                <c:pt idx="16">
                  <c:v>Gallegly </c:v>
                </c:pt>
                <c:pt idx="17">
                  <c:v>Goodlatte </c:v>
                </c:pt>
                <c:pt idx="18">
                  <c:v>Poe</c:v>
                </c:pt>
                <c:pt idx="19">
                  <c:v>Ross </c:v>
                </c:pt>
                <c:pt idx="20">
                  <c:v>Smith, Chairman </c:v>
                </c:pt>
              </c:strCache>
            </c:strRef>
          </c:xVal>
          <c:yVal>
            <c:numRef>
              <c:f>'Pivot table Party vs Vote Ratio'!$B$22:$B$42</c:f>
              <c:numCache>
                <c:formatCode>0%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0.25</c:v>
                </c:pt>
                <c:pt idx="3">
                  <c:v>0.25</c:v>
                </c:pt>
                <c:pt idx="4">
                  <c:v>0.571428571428571</c:v>
                </c:pt>
                <c:pt idx="5">
                  <c:v>0.666666666666667</c:v>
                </c:pt>
                <c:pt idx="6">
                  <c:v>0.75</c:v>
                </c:pt>
                <c:pt idx="7">
                  <c:v>0.833333333333333</c:v>
                </c:pt>
                <c:pt idx="8">
                  <c:v>0.833333333333333</c:v>
                </c:pt>
                <c:pt idx="9">
                  <c:v>0.857142857142857</c:v>
                </c:pt>
                <c:pt idx="10">
                  <c:v>0.875</c:v>
                </c:pt>
                <c:pt idx="11">
                  <c:v>0.875</c:v>
                </c:pt>
                <c:pt idx="12">
                  <c:v>0.875</c:v>
                </c:pt>
                <c:pt idx="13">
                  <c:v>0.875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</c:numCache>
            </c:numRef>
          </c:yVal>
          <c:smooth val="0"/>
        </c:ser>
        <c:ser>
          <c:idx val="0"/>
          <c:order val="1"/>
          <c:tx>
            <c:v>Democrats</c:v>
          </c:tx>
          <c:spPr>
            <a:ln w="47625">
              <a:noFill/>
            </a:ln>
          </c:spPr>
          <c:marker>
            <c:symbol val="diamond"/>
            <c:size val="8"/>
          </c:marke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xVal>
            <c:strRef>
              <c:f>'Pivot table Party vs Vote Ratio'!$A$6:$A$20</c:f>
              <c:strCache>
                <c:ptCount val="15"/>
                <c:pt idx="0">
                  <c:v>Lofgren </c:v>
                </c:pt>
                <c:pt idx="1">
                  <c:v>Polis</c:v>
                </c:pt>
                <c:pt idx="2">
                  <c:v>Quigley </c:v>
                </c:pt>
                <c:pt idx="3">
                  <c:v>Jackson Lee </c:v>
                </c:pt>
                <c:pt idx="4">
                  <c:v>Johnson </c:v>
                </c:pt>
                <c:pt idx="5">
                  <c:v>Cohen </c:v>
                </c:pt>
                <c:pt idx="6">
                  <c:v>Nadler </c:v>
                </c:pt>
                <c:pt idx="7">
                  <c:v>Sánchez </c:v>
                </c:pt>
                <c:pt idx="8">
                  <c:v>Scott </c:v>
                </c:pt>
                <c:pt idx="9">
                  <c:v>Berman </c:v>
                </c:pt>
                <c:pt idx="10">
                  <c:v>Chu </c:v>
                </c:pt>
                <c:pt idx="11">
                  <c:v>Conyers Jr., Ranking Member </c:v>
                </c:pt>
                <c:pt idx="12">
                  <c:v>Deutch </c:v>
                </c:pt>
                <c:pt idx="13">
                  <c:v>Waters </c:v>
                </c:pt>
                <c:pt idx="14">
                  <c:v>Watt </c:v>
                </c:pt>
              </c:strCache>
            </c:strRef>
          </c:xVal>
          <c:yVal>
            <c:numRef>
              <c:f>'Pivot table Party vs Vote Ratio'!$B$6:$B$20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0.142857142857143</c:v>
                </c:pt>
                <c:pt idx="3">
                  <c:v>0.166666666666667</c:v>
                </c:pt>
                <c:pt idx="4">
                  <c:v>0.375</c:v>
                </c:pt>
                <c:pt idx="5">
                  <c:v>0.666666666666667</c:v>
                </c:pt>
                <c:pt idx="6">
                  <c:v>0.75</c:v>
                </c:pt>
                <c:pt idx="7">
                  <c:v>0.75</c:v>
                </c:pt>
                <c:pt idx="8">
                  <c:v>0.875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69128"/>
        <c:axId val="642966136"/>
      </c:scatterChart>
      <c:valAx>
        <c:axId val="642969128"/>
        <c:scaling>
          <c:orientation val="minMax"/>
          <c:max val="21.0"/>
        </c:scaling>
        <c:delete val="1"/>
        <c:axPos val="b"/>
        <c:majorTickMark val="out"/>
        <c:minorTickMark val="none"/>
        <c:tickLblPos val="nextTo"/>
        <c:crossAx val="642966136"/>
        <c:crosses val="autoZero"/>
        <c:crossBetween val="midCat"/>
        <c:majorUnit val="5.0"/>
        <c:minorUnit val="1.0"/>
      </c:valAx>
      <c:valAx>
        <c:axId val="642966136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 Votes</a:t>
                </a:r>
                <a:r>
                  <a:rPr lang="en-US" baseline="0"/>
                  <a:t> Favorable to SOPA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783971102007519"/>
              <c:y val="0.187781581545769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64296912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76211</xdr:colOff>
      <xdr:row>3</xdr:row>
      <xdr:rowOff>50811</xdr:rowOff>
    </xdr:from>
    <xdr:to>
      <xdr:col>21</xdr:col>
      <xdr:colOff>152400</xdr:colOff>
      <xdr:row>29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8</xdr:row>
      <xdr:rowOff>88900</xdr:rowOff>
    </xdr:from>
    <xdr:to>
      <xdr:col>9</xdr:col>
      <xdr:colOff>714248</xdr:colOff>
      <xdr:row>25</xdr:row>
      <xdr:rowOff>98349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ter Murray" refreshedDate="40893.609049652776" createdVersion="4" refreshedVersion="4" minRefreshableVersion="3" recordCount="39">
  <cacheSource type="worksheet">
    <worksheetSource name="Table2"/>
  </cacheSource>
  <cacheFields count="19">
    <cacheField name="Representative" numFmtId="0">
      <sharedItems containsBlank="1" count="40">
        <s v="Adams "/>
        <s v="Amodei"/>
        <s v="Berman "/>
        <s v="Chabot "/>
        <s v="Chaffetz"/>
        <s v="Chu "/>
        <s v="Coble "/>
        <s v="Cohen "/>
        <s v="Conyers Jr., Ranking Member "/>
        <s v="Deutch "/>
        <s v="Forbes "/>
        <s v="Franks "/>
        <s v="Gallegly "/>
        <s v="Gohmert, Jr."/>
        <s v="Goodlatte "/>
        <s v="Gowdy "/>
        <s v="Griffin "/>
        <s v="Issa "/>
        <s v="Jackson Lee "/>
        <s v="Johnson "/>
        <s v="Jordan "/>
        <s v="King "/>
        <s v="Lofgren "/>
        <s v="Lungren "/>
        <s v="Marino "/>
        <s v="Nadler "/>
        <s v="Pence"/>
        <s v="Pierluisi"/>
        <s v="Poe"/>
        <s v="Polis"/>
        <s v="Quayle "/>
        <s v="Quigley "/>
        <s v="Ross "/>
        <s v="Sánchez "/>
        <s v="Scott "/>
        <s v="Sensenbrenner Jr. "/>
        <s v="Smith, Chairman "/>
        <s v="Waters "/>
        <s v="Watt "/>
        <m u="1"/>
      </sharedItems>
    </cacheField>
    <cacheField name="Party" numFmtId="0">
      <sharedItems/>
    </cacheField>
    <cacheField name="District" numFmtId="0">
      <sharedItems/>
    </cacheField>
    <cacheField name="Vote 1" numFmtId="0">
      <sharedItems containsBlank="1"/>
    </cacheField>
    <cacheField name="Vote 2" numFmtId="0">
      <sharedItems containsBlank="1"/>
    </cacheField>
    <cacheField name="Vote 3" numFmtId="0">
      <sharedItems containsBlank="1"/>
    </cacheField>
    <cacheField name="Vote 4" numFmtId="0">
      <sharedItems containsBlank="1"/>
    </cacheField>
    <cacheField name="Vote 5" numFmtId="0">
      <sharedItems containsBlank="1"/>
    </cacheField>
    <cacheField name="Vote 6" numFmtId="0">
      <sharedItems containsBlank="1"/>
    </cacheField>
    <cacheField name="Vote 7" numFmtId="0">
      <sharedItems containsBlank="1"/>
    </cacheField>
    <cacheField name="Vote 8" numFmtId="0">
      <sharedItems containsBlank="1" count="3">
        <s v="N"/>
        <s v="Y"/>
        <m/>
      </sharedItems>
    </cacheField>
    <cacheField name="Open Secrets ID" numFmtId="0">
      <sharedItems/>
    </cacheField>
    <cacheField name="Open Secrets URL" numFmtId="0">
      <sharedItems/>
    </cacheField>
    <cacheField name="TV/Movies/Music" numFmtId="3">
      <sharedItems containsSemiMixedTypes="0" containsString="0" containsNumber="1" containsInteger="1" minValue="250" maxValue="183460"/>
    </cacheField>
    <cacheField name="Computers/Internet" numFmtId="3">
      <sharedItems containsString="0" containsBlank="1" containsNumber="1" containsInteger="1" minValue="250" maxValue="70051"/>
    </cacheField>
    <cacheField name="Pharma" numFmtId="3">
      <sharedItems containsString="0" containsBlank="1" containsNumber="1" containsInteger="1" minValue="250" maxValue="38000"/>
    </cacheField>
    <cacheField name="TMM Ratio" numFmtId="9">
      <sharedItems containsSemiMixedTypes="0" containsString="0" containsNumber="1" minValue="5.4016826241374188E-2" maxValue="1" count="33">
        <n v="0.56521739130434778"/>
        <n v="1"/>
        <n v="0.78052142541097991"/>
        <n v="0.52631578947368418"/>
        <n v="0.32432432432432434"/>
        <n v="0.57446808510638303"/>
        <n v="0.6470588235294118"/>
        <n v="0.82608695652173914"/>
        <n v="0.55223880597014929"/>
        <n v="0.80645161290322576"/>
        <n v="0.4"/>
        <n v="0.6"/>
        <n v="0.8"/>
        <n v="0.8571428571428571"/>
        <n v="0.5488372093023256"/>
        <n v="0.89473684210526316"/>
        <n v="0.66966966966966968"/>
        <n v="0.20353982300884957"/>
        <n v="0.5"/>
        <n v="0.5625"/>
        <n v="0.80487804878048785"/>
        <n v="5.4016826241374188E-2"/>
        <n v="0.13186813186813187"/>
        <n v="0.69117647058823528"/>
        <n v="0.42857142857142855"/>
        <n v="0.33333333333333331"/>
        <n v="0.78787878787878785"/>
        <n v="0.87755102040816324"/>
        <n v="0.56923076923076921"/>
        <n v="0.66666666666666663"/>
        <n v="0.76470588235294112"/>
        <n v="0.5775116433799069"/>
        <n v="0.5423728813559322"/>
      </sharedItems>
    </cacheField>
    <cacheField name="N Votes" numFmtId="3">
      <sharedItems containsSemiMixedTypes="0" containsString="0" containsNumber="1" containsInteger="1" minValue="0" maxValue="8"/>
    </cacheField>
    <cacheField name="N Votes Ratio" numFmtId="9">
      <sharedItems containsMixedTypes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eter Murray" refreshedDate="40893.759961805554" createdVersion="4" refreshedVersion="4" minRefreshableVersion="3" recordCount="39">
  <cacheSource type="worksheet">
    <worksheetSource name="Table1"/>
  </cacheSource>
  <cacheFields count="19">
    <cacheField name="Representative" numFmtId="0">
      <sharedItems count="39">
        <s v="Adams "/>
        <s v="Amodei"/>
        <s v="Berman "/>
        <s v="Chabot "/>
        <s v="Chaffetz"/>
        <s v="Chu "/>
        <s v="Coble "/>
        <s v="Cohen "/>
        <s v="Conyers Jr., Ranking Member "/>
        <s v="Deutch "/>
        <s v="Forbes "/>
        <s v="Franks "/>
        <s v="Gallegly "/>
        <s v="Gohmert, Jr."/>
        <s v="Goodlatte "/>
        <s v="Gowdy "/>
        <s v="Griffin "/>
        <s v="Issa "/>
        <s v="Jackson Lee "/>
        <s v="Johnson "/>
        <s v="Jordan "/>
        <s v="King "/>
        <s v="Lofgren "/>
        <s v="Lungren "/>
        <s v="Marino "/>
        <s v="Nadler "/>
        <s v="Pence"/>
        <s v="Pierluisi"/>
        <s v="Poe"/>
        <s v="Polis"/>
        <s v="Quayle "/>
        <s v="Quigley "/>
        <s v="Ross "/>
        <s v="Sánchez "/>
        <s v="Scott "/>
        <s v="Sensenbrenner Jr. "/>
        <s v="Smith, Chairman "/>
        <s v="Waters "/>
        <s v="Watt "/>
      </sharedItems>
    </cacheField>
    <cacheField name="Party" numFmtId="0">
      <sharedItems count="2">
        <s v="R"/>
        <s v="D"/>
      </sharedItems>
    </cacheField>
    <cacheField name="District" numFmtId="0">
      <sharedItems/>
    </cacheField>
    <cacheField name="Vote 1" numFmtId="0">
      <sharedItems containsBlank="1"/>
    </cacheField>
    <cacheField name="Vote 2" numFmtId="0">
      <sharedItems containsBlank="1"/>
    </cacheField>
    <cacheField name="Vote 3" numFmtId="0">
      <sharedItems containsBlank="1"/>
    </cacheField>
    <cacheField name="Vote 4" numFmtId="0">
      <sharedItems containsBlank="1"/>
    </cacheField>
    <cacheField name="Vote 5" numFmtId="0">
      <sharedItems containsBlank="1"/>
    </cacheField>
    <cacheField name="Vote 6" numFmtId="0">
      <sharedItems containsBlank="1"/>
    </cacheField>
    <cacheField name="Vote 7" numFmtId="0">
      <sharedItems containsBlank="1"/>
    </cacheField>
    <cacheField name="Vote 8" numFmtId="0">
      <sharedItems containsBlank="1"/>
    </cacheField>
    <cacheField name="Open Secrets ID" numFmtId="0">
      <sharedItems/>
    </cacheField>
    <cacheField name="Open Secrets URL" numFmtId="0">
      <sharedItems/>
    </cacheField>
    <cacheField name="TV/Movies/Music" numFmtId="164">
      <sharedItems containsSemiMixedTypes="0" containsString="0" containsNumber="1" containsInteger="1" minValue="250" maxValue="183460"/>
    </cacheField>
    <cacheField name="Computers/Internet" numFmtId="164">
      <sharedItems containsString="0" containsBlank="1" containsNumber="1" containsInteger="1" minValue="250" maxValue="70051"/>
    </cacheField>
    <cacheField name="Pharma" numFmtId="3">
      <sharedItems containsString="0" containsBlank="1" containsNumber="1" containsInteger="1" minValue="250" maxValue="38000"/>
    </cacheField>
    <cacheField name="TMM Ratio" numFmtId="9">
      <sharedItems containsSemiMixedTypes="0" containsString="0" containsNumber="1" minValue="5.4016826241374188E-2" maxValue="1"/>
    </cacheField>
    <cacheField name="N Votes" numFmtId="3">
      <sharedItems containsSemiMixedTypes="0" containsString="0" containsNumber="1" containsInteger="1" minValue="0" maxValue="8"/>
    </cacheField>
    <cacheField name="N Votes Ratio" numFmtId="9">
      <sharedItems containsMixedTypes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x v="0"/>
    <s v="R"/>
    <s v="Florida, 24th"/>
    <m/>
    <m/>
    <s v="N"/>
    <m/>
    <m/>
    <m/>
    <s v="Y"/>
    <x v="0"/>
    <s v="N00030926"/>
    <s v="http://www.opensecrets.org/politicians/industries.php?type=C&amp;cid=N00030926&amp;newMem=N&amp;cycle=2012&amp;recs=0"/>
    <n v="6500"/>
    <n v="5000"/>
    <m/>
    <x v="0"/>
    <n v="2"/>
    <n v="0.66666666666666663"/>
  </r>
  <r>
    <x v="1"/>
    <s v="R"/>
    <s v="Nevada, 2nd"/>
    <s v="N"/>
    <s v="N"/>
    <s v="N"/>
    <s v="N"/>
    <s v="N"/>
    <s v="N"/>
    <s v="N"/>
    <x v="0"/>
    <s v="N00031177"/>
    <s v="http://www.opensecrets.org/politicians/industries.php?type=C&amp;cid=N00031177&amp;newMem=N&amp;cycle=2012&amp;recs=0"/>
    <n v="2000"/>
    <m/>
    <m/>
    <x v="1"/>
    <n v="8"/>
    <n v="1"/>
  </r>
  <r>
    <x v="2"/>
    <s v="D"/>
    <s v="California, 28th "/>
    <s v="N"/>
    <s v="N"/>
    <s v="N"/>
    <s v="N"/>
    <m/>
    <s v="N"/>
    <s v="N"/>
    <x v="0"/>
    <s v="N00008094"/>
    <s v="http://www.opensecrets.org/politicians/industries.php?type=C&amp;cid=N00008094&amp;newMem=N&amp;cycle=2012&amp;recs=0"/>
    <n v="183460"/>
    <n v="51588"/>
    <n v="14750"/>
    <x v="2"/>
    <n v="7"/>
    <n v="1"/>
  </r>
  <r>
    <x v="3"/>
    <s v="R"/>
    <s v="Ohio, 1st"/>
    <s v="N"/>
    <s v="N"/>
    <s v="N"/>
    <s v="Y"/>
    <s v="N"/>
    <s v="N"/>
    <s v="N"/>
    <x v="0"/>
    <s v="N00003689"/>
    <s v="http://www.opensecrets.org/politicians/industries.php?type=C&amp;cid=N00003689&amp;newMem=N&amp;cycle=2012&amp;recs=0"/>
    <n v="10000"/>
    <n v="9000"/>
    <n v="2000"/>
    <x v="3"/>
    <n v="7"/>
    <n v="0.875"/>
  </r>
  <r>
    <x v="4"/>
    <s v="R"/>
    <s v="Utah, 3rd"/>
    <s v="Y"/>
    <s v="Y"/>
    <s v="Y"/>
    <s v="Y"/>
    <s v="Y"/>
    <s v="Y"/>
    <s v="Y"/>
    <x v="1"/>
    <s v="N00028958"/>
    <s v="http://www.opensecrets.org/politicians/industries.php?type=C&amp;cid=N00028958&amp;newMem=N&amp;cycle=2012&amp;recs=0"/>
    <n v="6000"/>
    <n v="12500"/>
    <n v="3000"/>
    <x v="4"/>
    <n v="0"/>
    <n v="0"/>
  </r>
  <r>
    <x v="5"/>
    <s v="D"/>
    <s v="California, 32nd"/>
    <s v="N"/>
    <s v="N"/>
    <s v="N"/>
    <s v="N"/>
    <m/>
    <s v="N"/>
    <s v="N"/>
    <x v="0"/>
    <s v="N00030600"/>
    <s v="http://www.opensecrets.org/politicians/industries.php?type=C&amp;cid=N00030600&amp;newMem=N&amp;cycle=2012&amp;recs=0"/>
    <n v="6750"/>
    <n v="5000"/>
    <n v="1250"/>
    <x v="5"/>
    <n v="7"/>
    <n v="1"/>
  </r>
  <r>
    <x v="6"/>
    <s v="R"/>
    <s v="North Carolina, 6th "/>
    <m/>
    <m/>
    <m/>
    <m/>
    <m/>
    <m/>
    <m/>
    <x v="2"/>
    <s v="N00002247"/>
    <s v="http://www.opensecrets.org/politicians/industries.php?type=C&amp;cid=N00002247&amp;newMem=N&amp;cycle=2012&amp;recs=0"/>
    <n v="5500"/>
    <n v="3000"/>
    <n v="2000"/>
    <x v="6"/>
    <n v="0"/>
    <e v="#DIV/0!"/>
  </r>
  <r>
    <x v="7"/>
    <s v="D"/>
    <s v="Tennessee, 9th"/>
    <s v="N"/>
    <s v="N"/>
    <s v="Y"/>
    <m/>
    <m/>
    <s v="N"/>
    <s v="N"/>
    <x v="1"/>
    <s v="N00003225"/>
    <s v="http://www.opensecrets.org/politicians/industries.php?type=C&amp;cid=N00003225&amp;newMem=N&amp;cycle=2012&amp;recs=0"/>
    <n v="9500"/>
    <n v="2000"/>
    <n v="1000"/>
    <x v="7"/>
    <n v="4"/>
    <n v="0.66666666666666663"/>
  </r>
  <r>
    <x v="8"/>
    <s v="D"/>
    <s v="Michigan, 14th"/>
    <s v="N"/>
    <s v="N"/>
    <s v="N"/>
    <s v="N"/>
    <s v="N"/>
    <s v="N"/>
    <s v="N"/>
    <x v="0"/>
    <s v="N00004029"/>
    <s v="http://www.opensecrets.org/politicians/industries.php?type=C&amp;cid=N00004029&amp;newMem=N&amp;cycle=2012&amp;recs=0"/>
    <n v="18500"/>
    <n v="15000"/>
    <n v="4500"/>
    <x v="8"/>
    <n v="8"/>
    <n v="1"/>
  </r>
  <r>
    <x v="9"/>
    <s v="D"/>
    <s v="Florida, 19th"/>
    <s v="N"/>
    <s v="N"/>
    <s v="N"/>
    <s v="N"/>
    <s v="N"/>
    <s v="N"/>
    <s v="N"/>
    <x v="0"/>
    <s v="N00031317"/>
    <s v="http://www.opensecrets.org/politicians/industries.php?type=C&amp;cid=N00031317&amp;newMem=N&amp;cycle=2012&amp;recs=0"/>
    <n v="12500"/>
    <n v="3000"/>
    <m/>
    <x v="9"/>
    <n v="8"/>
    <n v="1"/>
  </r>
  <r>
    <x v="10"/>
    <s v="R"/>
    <s v="Virginia, 4th"/>
    <s v="N"/>
    <s v="N"/>
    <s v="N"/>
    <m/>
    <s v="N"/>
    <s v="N"/>
    <s v="N"/>
    <x v="0"/>
    <s v="N00013799"/>
    <s v="http://www.opensecrets.org/politicians/industries.php?type=C&amp;cid=N00013799&amp;newMem=N&amp;cycle=2012&amp;recs=0"/>
    <n v="2000"/>
    <n v="3000"/>
    <m/>
    <x v="10"/>
    <n v="7"/>
    <n v="1"/>
  </r>
  <r>
    <x v="11"/>
    <s v="R"/>
    <s v="Arizona, 2nd"/>
    <s v="Y"/>
    <m/>
    <s v="Y"/>
    <s v="N"/>
    <s v="N"/>
    <s v="N"/>
    <s v="Y"/>
    <x v="0"/>
    <s v="N00006423"/>
    <s v="http://www.opensecrets.org/politicians/industries.php?type=C&amp;cid=N00006423&amp;newMem=N&amp;cycle=2012&amp;recs=0"/>
    <n v="7500"/>
    <n v="5000"/>
    <m/>
    <x v="11"/>
    <n v="4"/>
    <n v="0.5714285714285714"/>
  </r>
  <r>
    <x v="12"/>
    <s v="R"/>
    <s v="California, 24th"/>
    <s v="N"/>
    <s v="N"/>
    <s v="N"/>
    <s v="N"/>
    <s v="N"/>
    <m/>
    <s v="N"/>
    <x v="0"/>
    <s v="N00007231"/>
    <s v="http://www.opensecrets.org/politicians/industries.php?type=C&amp;cid=N00007231&amp;newMem=N&amp;cycle=2012&amp;recs=0"/>
    <n v="4000"/>
    <n v="1000"/>
    <n v="4000"/>
    <x v="12"/>
    <n v="7"/>
    <n v="1"/>
  </r>
  <r>
    <x v="13"/>
    <s v="R"/>
    <s v="Texas, 1st"/>
    <s v="N"/>
    <s v="N"/>
    <s v="N"/>
    <s v="N"/>
    <s v="Y"/>
    <m/>
    <m/>
    <x v="0"/>
    <s v="N00026148"/>
    <s v="http://www.opensecrets.org/politicians/industries.php?type=C&amp;cid=N00026148&amp;newMem=N&amp;cycle=2012&amp;recs=0"/>
    <n v="1500"/>
    <n v="250"/>
    <m/>
    <x v="13"/>
    <n v="5"/>
    <n v="0.83333333333333337"/>
  </r>
  <r>
    <x v="14"/>
    <s v="R"/>
    <s v="Virginia, 6th"/>
    <s v="N"/>
    <s v="N"/>
    <s v="N"/>
    <s v="N"/>
    <s v="N"/>
    <s v="N"/>
    <s v="N"/>
    <x v="0"/>
    <s v="N00009154"/>
    <s v="http://www.opensecrets.org/politicians/industries.php?type=C&amp;cid=N00009154&amp;newMem=N&amp;cycle=2012&amp;recs=0"/>
    <n v="59000"/>
    <n v="48500"/>
    <n v="2000"/>
    <x v="14"/>
    <n v="8"/>
    <n v="1"/>
  </r>
  <r>
    <x v="15"/>
    <s v="R"/>
    <s v="South Carolina, 4th"/>
    <s v="N"/>
    <s v="N"/>
    <s v="N"/>
    <s v="N"/>
    <m/>
    <s v="N"/>
    <s v="Y"/>
    <x v="0"/>
    <s v="N00030880"/>
    <s v="http://www.opensecrets.org/politicians/industries.php?type=C&amp;cid=N00030880&amp;newMem=N&amp;cycle=2012&amp;recs=0"/>
    <n v="8500"/>
    <n v="1000"/>
    <m/>
    <x v="15"/>
    <n v="6"/>
    <n v="0.8571428571428571"/>
  </r>
  <r>
    <x v="16"/>
    <s v="R"/>
    <s v="Arkansas, 2nd"/>
    <s v="N"/>
    <s v="N"/>
    <s v="N"/>
    <s v="N"/>
    <s v="Y"/>
    <s v="N"/>
    <s v="N"/>
    <x v="0"/>
    <s v="N00031297"/>
    <s v="http://www.opensecrets.org/politicians/industries.php?type=C&amp;cid=N00031297&amp;newMem=N&amp;cycle=2012&amp;recs=0"/>
    <n v="11150"/>
    <n v="5500"/>
    <n v="17384"/>
    <x v="16"/>
    <n v="7"/>
    <n v="0.875"/>
  </r>
  <r>
    <x v="17"/>
    <s v="R"/>
    <s v="California, 49th"/>
    <s v="Y"/>
    <s v="Y"/>
    <s v="Y"/>
    <s v="Y"/>
    <s v="Y"/>
    <s v="Y"/>
    <s v="Y"/>
    <x v="1"/>
    <s v="N00007017"/>
    <s v="http://www.opensecrets.org/politicians/industries.php?type=C&amp;cid=N00007017&amp;newMem=N&amp;cycle=2012&amp;recs=0"/>
    <n v="5750"/>
    <n v="22500"/>
    <n v="38000"/>
    <x v="17"/>
    <n v="0"/>
    <n v="0"/>
  </r>
  <r>
    <x v="18"/>
    <s v="D"/>
    <s v="Texas, 18th"/>
    <s v="Y"/>
    <s v="Y"/>
    <s v="Y"/>
    <m/>
    <s v="Y"/>
    <m/>
    <s v="N"/>
    <x v="1"/>
    <s v="N00005818"/>
    <s v="http://www.opensecrets.org/politicians/industries.php?type=C&amp;cid=N00005818&amp;newMem=N&amp;cycle=2012&amp;recs=0"/>
    <n v="1000"/>
    <n v="1000"/>
    <n v="250"/>
    <x v="18"/>
    <n v="1"/>
    <n v="0.16666666666666666"/>
  </r>
  <r>
    <x v="19"/>
    <s v="D"/>
    <s v="Georgia, 4th"/>
    <s v="Y"/>
    <s v="Y"/>
    <s v="Y"/>
    <s v="N"/>
    <s v="N"/>
    <s v="Y"/>
    <s v="N"/>
    <x v="1"/>
    <s v="N00027848"/>
    <s v="http://www.opensecrets.org/politicians/industries.php?type=C&amp;cid=N00027848&amp;newMem=N&amp;cycle=2012&amp;recs=0"/>
    <n v="4500"/>
    <n v="3500"/>
    <n v="5000"/>
    <x v="19"/>
    <n v="3"/>
    <n v="0.375"/>
  </r>
  <r>
    <x v="20"/>
    <s v="R"/>
    <s v="Ohio, 4th "/>
    <s v="Y"/>
    <s v="Y"/>
    <s v="N"/>
    <s v="Y"/>
    <s v="Y"/>
    <s v="N"/>
    <s v="Y"/>
    <x v="1"/>
    <s v="N00027894"/>
    <s v="http://www.opensecrets.org/politicians/industries.php?type=C&amp;cid=N00027894&amp;newMem=N&amp;cycle=2012&amp;recs=0"/>
    <n v="16500"/>
    <n v="4000"/>
    <n v="6000"/>
    <x v="20"/>
    <n v="2"/>
    <n v="0.25"/>
  </r>
  <r>
    <x v="21"/>
    <s v="R"/>
    <s v="Iowa, 5th"/>
    <s v="N"/>
    <s v="N"/>
    <s v="N"/>
    <s v="N"/>
    <s v="N"/>
    <s v="N"/>
    <s v="Y"/>
    <x v="0"/>
    <s v="N00025237"/>
    <s v="http://www.opensecrets.org/politicians/industries.php?type=C&amp;cid=N00025237&amp;newMem=N&amp;cycle=2012&amp;recs=0"/>
    <n v="1000"/>
    <m/>
    <n v="1000"/>
    <x v="1"/>
    <n v="7"/>
    <n v="0.875"/>
  </r>
  <r>
    <x v="22"/>
    <s v="D"/>
    <s v="California, 16th"/>
    <s v="Y"/>
    <s v="Y"/>
    <s v="Y"/>
    <s v="Y"/>
    <s v="Y"/>
    <s v="Y"/>
    <s v="Y"/>
    <x v="1"/>
    <s v="N00007479"/>
    <s v="http://www.opensecrets.org/politicians/industries.php?type=C&amp;cid=N00007479&amp;newMem=N&amp;cycle=2012&amp;recs=0"/>
    <n v="4000"/>
    <n v="70051"/>
    <n v="12000"/>
    <x v="21"/>
    <n v="0"/>
    <n v="0"/>
  </r>
  <r>
    <x v="23"/>
    <s v="R"/>
    <s v="California, 3rd"/>
    <s v="Y"/>
    <m/>
    <m/>
    <m/>
    <m/>
    <s v="N"/>
    <s v="N"/>
    <x v="0"/>
    <s v="N00011971"/>
    <s v="http://www.opensecrets.org/politicians/industries.php?type=C&amp;cid=N00011971&amp;newMem=N&amp;cycle=2012&amp;recs=0"/>
    <n v="6000"/>
    <n v="39500"/>
    <n v="1500"/>
    <x v="22"/>
    <n v="3"/>
    <n v="0.75"/>
  </r>
  <r>
    <x v="24"/>
    <s v="R"/>
    <s v="Pennsylvania, 10th"/>
    <s v="N"/>
    <s v="N"/>
    <s v="N"/>
    <s v="N"/>
    <s v="N"/>
    <s v="N"/>
    <s v="Y"/>
    <x v="0"/>
    <s v="N00031777"/>
    <s v="http://www.opensecrets.org/politicians/industries.php?type=C&amp;cid=N00031777&amp;newMem=N&amp;cycle=2012&amp;recs=0"/>
    <n v="6000"/>
    <n v="39500"/>
    <n v="1500"/>
    <x v="22"/>
    <n v="7"/>
    <n v="0.875"/>
  </r>
  <r>
    <x v="25"/>
    <s v="D"/>
    <s v="New York, 8th "/>
    <s v="Y"/>
    <s v="Y"/>
    <s v="N"/>
    <s v="N"/>
    <s v="N"/>
    <s v="N"/>
    <s v="N"/>
    <x v="0"/>
    <s v="N00000939"/>
    <s v="http://www.opensecrets.org/politicians/industries.php?type=C&amp;cid=N00000939&amp;newMem=N&amp;cycle=2012&amp;recs=0"/>
    <n v="11750"/>
    <n v="5250"/>
    <m/>
    <x v="23"/>
    <n v="6"/>
    <n v="0.75"/>
  </r>
  <r>
    <x v="26"/>
    <s v="R"/>
    <s v="Indiana, 6th"/>
    <m/>
    <m/>
    <m/>
    <m/>
    <m/>
    <m/>
    <m/>
    <x v="2"/>
    <s v="N00003765"/>
    <s v="http://www.opensecrets.org/politicians/industries.php?type=C&amp;cid=N00003765&amp;newMem=N&amp;cycle=2012&amp;recs=0"/>
    <n v="1000"/>
    <n v="1000"/>
    <n v="11500"/>
    <x v="18"/>
    <n v="0"/>
    <e v="#DIV/0!"/>
  </r>
  <r>
    <x v="27"/>
    <s v="D"/>
    <s v="Puerto Rico, Resident Commissioner"/>
    <m/>
    <m/>
    <m/>
    <m/>
    <m/>
    <m/>
    <m/>
    <x v="2"/>
    <s v="N00029168"/>
    <s v="http://www.opensecrets.org/politicians/industries.php?type=C&amp;cid=N00029168&amp;newMem=N&amp;cycle=2012&amp;recs=0"/>
    <n v="3000"/>
    <n v="4000"/>
    <n v="2000"/>
    <x v="24"/>
    <n v="0"/>
    <e v="#DIV/0!"/>
  </r>
  <r>
    <x v="28"/>
    <s v="R"/>
    <s v="Texas, 2nd"/>
    <s v="N"/>
    <s v="N"/>
    <s v="N"/>
    <s v="N"/>
    <m/>
    <s v="N"/>
    <s v="N"/>
    <x v="0"/>
    <s v="N00026457"/>
    <s v="http://www.opensecrets.org/politicians/industries.php?type=C&amp;cid=N00026457&amp;newMem=N&amp;cycle=2012&amp;recs=0"/>
    <n v="12500"/>
    <n v="3000"/>
    <n v="3500"/>
    <x v="9"/>
    <n v="7"/>
    <n v="1"/>
  </r>
  <r>
    <x v="29"/>
    <s v="D"/>
    <s v="Colorado, 2nd"/>
    <s v="Y"/>
    <s v="Y"/>
    <s v="Y"/>
    <s v="Y"/>
    <s v="Y"/>
    <s v="Y"/>
    <s v="Y"/>
    <x v="1"/>
    <s v="N00029127"/>
    <s v="http://www.opensecrets.org/politicians/industries.php?type=C&amp;cid=N00029127&amp;newMem=N&amp;cycle=2012&amp;recs=0"/>
    <n v="250"/>
    <n v="500"/>
    <m/>
    <x v="25"/>
    <n v="0"/>
    <n v="0"/>
  </r>
  <r>
    <x v="30"/>
    <s v="R"/>
    <s v="Arizona, 3rd"/>
    <m/>
    <s v="N"/>
    <s v="N"/>
    <s v="N"/>
    <m/>
    <s v="N"/>
    <s v="Y"/>
    <x v="0"/>
    <s v="N00031723"/>
    <s v="http://www.opensecrets.org/politicians/industries.php?type=C&amp;cid=N00031723&amp;newMem=N&amp;cycle=2012&amp;recs=0"/>
    <n v="26000"/>
    <n v="7000"/>
    <n v="3000"/>
    <x v="26"/>
    <n v="5"/>
    <n v="0.83333333333333337"/>
  </r>
  <r>
    <x v="31"/>
    <s v="D"/>
    <s v="Illinois, 5th"/>
    <s v="Y"/>
    <s v="Y"/>
    <s v="Y"/>
    <m/>
    <s v="Y"/>
    <s v="Y"/>
    <s v="N"/>
    <x v="1"/>
    <s v="N00030581"/>
    <s v="http://www.opensecrets.org/politicians/industries.php?type=C&amp;cid=N00030581&amp;newMem=N&amp;cycle=2012&amp;recs=0"/>
    <n v="6500"/>
    <n v="6500"/>
    <m/>
    <x v="18"/>
    <n v="1"/>
    <n v="0.14285714285714285"/>
  </r>
  <r>
    <x v="32"/>
    <s v="R"/>
    <s v="Florida, 12th"/>
    <s v="N"/>
    <m/>
    <m/>
    <s v="N"/>
    <s v="N"/>
    <s v="N"/>
    <m/>
    <x v="2"/>
    <s v="N00030645"/>
    <s v="http://www.opensecrets.org/politicians/industries.php?type=C&amp;cid=N00030645&amp;newMem=N&amp;cycle=2012&amp;recs=0"/>
    <n v="21500"/>
    <n v="3000"/>
    <n v="6000"/>
    <x v="27"/>
    <n v="4"/>
    <n v="1"/>
  </r>
  <r>
    <x v="33"/>
    <s v="D"/>
    <s v="California, 39th"/>
    <s v="N"/>
    <s v="Y"/>
    <s v="N"/>
    <s v="N"/>
    <s v="N"/>
    <s v="Y"/>
    <s v="N"/>
    <x v="0"/>
    <s v="N00024870"/>
    <s v="http://www.opensecrets.org/politicians/industries.php?type=C&amp;cid=N00024870&amp;newMem=N&amp;cycle=2012&amp;recs=0"/>
    <n v="18500"/>
    <n v="14000"/>
    <n v="23500"/>
    <x v="28"/>
    <n v="6"/>
    <n v="0.75"/>
  </r>
  <r>
    <x v="34"/>
    <s v="D"/>
    <s v="Virginia, 3rd"/>
    <s v="N"/>
    <s v="N"/>
    <s v="N"/>
    <s v="N"/>
    <s v="N"/>
    <s v="N"/>
    <s v="N"/>
    <x v="1"/>
    <s v="N00002147"/>
    <s v="http://www.opensecrets.org/politicians/industries.php?type=C&amp;cid=N00002147&amp;newMem=N&amp;cycle=2012&amp;recs=0"/>
    <n v="2000"/>
    <n v="1000"/>
    <n v="250"/>
    <x v="29"/>
    <n v="7"/>
    <n v="0.875"/>
  </r>
  <r>
    <x v="35"/>
    <s v="R"/>
    <s v="Wisconsin, 5th"/>
    <s v="Y"/>
    <s v="Y"/>
    <s v="Y"/>
    <s v="N"/>
    <m/>
    <m/>
    <m/>
    <x v="2"/>
    <s v="N00004291"/>
    <s v="http://www.opensecrets.org/politicians/industries.php?type=C&amp;cid=N00004291&amp;newMem=N&amp;cycle=2012&amp;recs=0"/>
    <n v="13000"/>
    <n v="4000"/>
    <n v="2000"/>
    <x v="30"/>
    <n v="1"/>
    <n v="0.25"/>
  </r>
  <r>
    <x v="36"/>
    <s v="R"/>
    <s v="Texas, 21st"/>
    <s v="N"/>
    <s v="N"/>
    <s v="N"/>
    <s v="N"/>
    <s v="N"/>
    <s v="N"/>
    <s v="N"/>
    <x v="0"/>
    <s v="N00001811"/>
    <s v="http://www.opensecrets.org/politicians/industries.php?type=C&amp;cid=N00001811&amp;newMem=N&amp;cycle=2012&amp;recs=0"/>
    <n v="86800"/>
    <n v="63500"/>
    <n v="18500"/>
    <x v="31"/>
    <n v="8"/>
    <n v="1"/>
  </r>
  <r>
    <x v="37"/>
    <s v="D"/>
    <s v="California, 35th"/>
    <s v="N"/>
    <s v="N"/>
    <s v="N"/>
    <s v="N"/>
    <s v="N"/>
    <s v="N"/>
    <s v="N"/>
    <x v="0"/>
    <s v="N00006690"/>
    <s v="http://www.opensecrets.org/politicians/industries.php?type=C&amp;cid=N00006690&amp;newMem=N&amp;cycle=2012&amp;recs=0"/>
    <n v="12000"/>
    <m/>
    <m/>
    <x v="1"/>
    <n v="8"/>
    <n v="1"/>
  </r>
  <r>
    <x v="38"/>
    <s v="D"/>
    <s v="North Carolina, 12th"/>
    <s v="N"/>
    <s v="N"/>
    <s v="N"/>
    <s v="N"/>
    <s v="N"/>
    <s v="N"/>
    <s v="N"/>
    <x v="0"/>
    <s v="N00002328"/>
    <s v="http://www.opensecrets.org/politicians/industries.php?type=C&amp;cid=N00002328&amp;newMem=N&amp;cycle=2012&amp;recs=0"/>
    <n v="16000"/>
    <n v="13500"/>
    <n v="3000"/>
    <x v="32"/>
    <n v="8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9">
  <r>
    <x v="0"/>
    <x v="0"/>
    <s v="Florida, 24th"/>
    <m/>
    <m/>
    <s v="N"/>
    <m/>
    <m/>
    <m/>
    <s v="Y"/>
    <s v="N"/>
    <s v="N00030926"/>
    <s v="http://www.opensecrets.org/politicians/industries.php?type=C&amp;cid=N00030926&amp;newMem=N&amp;cycle=2012&amp;recs=0"/>
    <n v="6500"/>
    <n v="5000"/>
    <m/>
    <n v="0.56521739130434778"/>
    <n v="2"/>
    <n v="0.66666666666666663"/>
  </r>
  <r>
    <x v="1"/>
    <x v="0"/>
    <s v="Nevada, 2nd"/>
    <s v="N"/>
    <s v="N"/>
    <s v="N"/>
    <s v="N"/>
    <s v="N"/>
    <s v="N"/>
    <s v="N"/>
    <s v="N"/>
    <s v="N00031177"/>
    <s v="http://www.opensecrets.org/politicians/industries.php?type=C&amp;cid=N00031177&amp;newMem=N&amp;cycle=2012&amp;recs=0"/>
    <n v="2000"/>
    <m/>
    <m/>
    <n v="1"/>
    <n v="8"/>
    <n v="1"/>
  </r>
  <r>
    <x v="2"/>
    <x v="1"/>
    <s v="California, 28th "/>
    <s v="N"/>
    <s v="N"/>
    <s v="N"/>
    <s v="N"/>
    <m/>
    <s v="N"/>
    <s v="N"/>
    <s v="N"/>
    <s v="N00008094"/>
    <s v="http://www.opensecrets.org/politicians/industries.php?type=C&amp;cid=N00008094&amp;newMem=N&amp;cycle=2012&amp;recs=0"/>
    <n v="183460"/>
    <n v="51588"/>
    <n v="14750"/>
    <n v="0.78052142541097991"/>
    <n v="7"/>
    <n v="1"/>
  </r>
  <r>
    <x v="3"/>
    <x v="0"/>
    <s v="Ohio, 1st"/>
    <s v="N"/>
    <s v="N"/>
    <s v="N"/>
    <s v="Y"/>
    <s v="N"/>
    <s v="N"/>
    <s v="N"/>
    <s v="N"/>
    <s v="N00003689"/>
    <s v="http://www.opensecrets.org/politicians/industries.php?type=C&amp;cid=N00003689&amp;newMem=N&amp;cycle=2012&amp;recs=0"/>
    <n v="10000"/>
    <n v="9000"/>
    <n v="2000"/>
    <n v="0.52631578947368418"/>
    <n v="7"/>
    <n v="0.875"/>
  </r>
  <r>
    <x v="4"/>
    <x v="0"/>
    <s v="Utah, 3rd"/>
    <s v="Y"/>
    <s v="Y"/>
    <s v="Y"/>
    <s v="Y"/>
    <s v="Y"/>
    <s v="Y"/>
    <s v="Y"/>
    <s v="Y"/>
    <s v="N00028958"/>
    <s v="http://www.opensecrets.org/politicians/industries.php?type=C&amp;cid=N00028958&amp;newMem=N&amp;cycle=2012&amp;recs=0"/>
    <n v="6000"/>
    <n v="12500"/>
    <n v="3000"/>
    <n v="0.32432432432432434"/>
    <n v="0"/>
    <n v="0"/>
  </r>
  <r>
    <x v="5"/>
    <x v="1"/>
    <s v="California, 32nd"/>
    <s v="N"/>
    <s v="N"/>
    <s v="N"/>
    <s v="N"/>
    <m/>
    <s v="N"/>
    <s v="N"/>
    <s v="N"/>
    <s v="N00030600"/>
    <s v="http://www.opensecrets.org/politicians/industries.php?type=C&amp;cid=N00030600&amp;newMem=N&amp;cycle=2012&amp;recs=0"/>
    <n v="6750"/>
    <n v="5000"/>
    <n v="1250"/>
    <n v="0.57446808510638303"/>
    <n v="7"/>
    <n v="1"/>
  </r>
  <r>
    <x v="6"/>
    <x v="0"/>
    <s v="North Carolina, 6th "/>
    <m/>
    <m/>
    <m/>
    <m/>
    <m/>
    <m/>
    <m/>
    <m/>
    <s v="N00002247"/>
    <s v="http://www.opensecrets.org/politicians/industries.php?type=C&amp;cid=N00002247&amp;newMem=N&amp;cycle=2012&amp;recs=0"/>
    <n v="5500"/>
    <n v="3000"/>
    <n v="2000"/>
    <n v="0.6470588235294118"/>
    <n v="0"/>
    <e v="#DIV/0!"/>
  </r>
  <r>
    <x v="7"/>
    <x v="1"/>
    <s v="Tennessee, 9th"/>
    <s v="N"/>
    <s v="N"/>
    <s v="Y"/>
    <m/>
    <m/>
    <s v="N"/>
    <s v="N"/>
    <s v="Y"/>
    <s v="N00003225"/>
    <s v="http://www.opensecrets.org/politicians/industries.php?type=C&amp;cid=N00003225&amp;newMem=N&amp;cycle=2012&amp;recs=0"/>
    <n v="9500"/>
    <n v="2000"/>
    <n v="1000"/>
    <n v="0.82608695652173914"/>
    <n v="4"/>
    <n v="0.66666666666666663"/>
  </r>
  <r>
    <x v="8"/>
    <x v="1"/>
    <s v="Michigan, 14th"/>
    <s v="N"/>
    <s v="N"/>
    <s v="N"/>
    <s v="N"/>
    <s v="N"/>
    <s v="N"/>
    <s v="N"/>
    <s v="N"/>
    <s v="N00004029"/>
    <s v="http://www.opensecrets.org/politicians/industries.php?type=C&amp;cid=N00004029&amp;newMem=N&amp;cycle=2012&amp;recs=0"/>
    <n v="18500"/>
    <n v="15000"/>
    <n v="4500"/>
    <n v="0.55223880597014929"/>
    <n v="8"/>
    <n v="1"/>
  </r>
  <r>
    <x v="9"/>
    <x v="1"/>
    <s v="Florida, 19th"/>
    <s v="N"/>
    <s v="N"/>
    <s v="N"/>
    <s v="N"/>
    <s v="N"/>
    <s v="N"/>
    <s v="N"/>
    <s v="N"/>
    <s v="N00031317"/>
    <s v="http://www.opensecrets.org/politicians/industries.php?type=C&amp;cid=N00031317&amp;newMem=N&amp;cycle=2012&amp;recs=0"/>
    <n v="12500"/>
    <n v="3000"/>
    <m/>
    <n v="0.80645161290322576"/>
    <n v="8"/>
    <n v="1"/>
  </r>
  <r>
    <x v="10"/>
    <x v="0"/>
    <s v="Virginia, 4th"/>
    <s v="N"/>
    <s v="N"/>
    <s v="N"/>
    <m/>
    <s v="N"/>
    <s v="N"/>
    <s v="N"/>
    <s v="N"/>
    <s v="N00013799"/>
    <s v="http://www.opensecrets.org/politicians/industries.php?type=C&amp;cid=N00013799&amp;newMem=N&amp;cycle=2012&amp;recs=0"/>
    <n v="2000"/>
    <n v="3000"/>
    <m/>
    <n v="0.4"/>
    <n v="7"/>
    <n v="1"/>
  </r>
  <r>
    <x v="11"/>
    <x v="0"/>
    <s v="Arizona, 2nd"/>
    <s v="Y"/>
    <m/>
    <s v="Y"/>
    <s v="N"/>
    <s v="N"/>
    <s v="N"/>
    <s v="Y"/>
    <s v="N"/>
    <s v="N00006423"/>
    <s v="http://www.opensecrets.org/politicians/industries.php?type=C&amp;cid=N00006423&amp;newMem=N&amp;cycle=2012&amp;recs=0"/>
    <n v="7500"/>
    <n v="5000"/>
    <m/>
    <n v="0.6"/>
    <n v="4"/>
    <n v="0.5714285714285714"/>
  </r>
  <r>
    <x v="12"/>
    <x v="0"/>
    <s v="California, 24th"/>
    <s v="N"/>
    <s v="N"/>
    <s v="N"/>
    <s v="N"/>
    <s v="N"/>
    <m/>
    <s v="N"/>
    <s v="N"/>
    <s v="N00007231"/>
    <s v="http://www.opensecrets.org/politicians/industries.php?type=C&amp;cid=N00007231&amp;newMem=N&amp;cycle=2012&amp;recs=0"/>
    <n v="4000"/>
    <n v="1000"/>
    <n v="4000"/>
    <n v="0.8"/>
    <n v="7"/>
    <n v="1"/>
  </r>
  <r>
    <x v="13"/>
    <x v="0"/>
    <s v="Texas, 1st"/>
    <s v="N"/>
    <s v="N"/>
    <s v="N"/>
    <s v="N"/>
    <s v="Y"/>
    <m/>
    <m/>
    <s v="N"/>
    <s v="N00026148"/>
    <s v="http://www.opensecrets.org/politicians/industries.php?type=C&amp;cid=N00026148&amp;newMem=N&amp;cycle=2012&amp;recs=0"/>
    <n v="1500"/>
    <n v="250"/>
    <m/>
    <n v="0.8571428571428571"/>
    <n v="5"/>
    <n v="0.83333333333333337"/>
  </r>
  <r>
    <x v="14"/>
    <x v="0"/>
    <s v="Virginia, 6th"/>
    <s v="N"/>
    <s v="N"/>
    <s v="N"/>
    <s v="N"/>
    <s v="N"/>
    <s v="N"/>
    <s v="N"/>
    <s v="N"/>
    <s v="N00009154"/>
    <s v="http://www.opensecrets.org/politicians/industries.php?type=C&amp;cid=N00009154&amp;newMem=N&amp;cycle=2012&amp;recs=0"/>
    <n v="59000"/>
    <n v="48500"/>
    <n v="2000"/>
    <n v="0.5488372093023256"/>
    <n v="8"/>
    <n v="1"/>
  </r>
  <r>
    <x v="15"/>
    <x v="0"/>
    <s v="South Carolina, 4th"/>
    <s v="N"/>
    <s v="N"/>
    <s v="N"/>
    <s v="N"/>
    <m/>
    <s v="N"/>
    <s v="Y"/>
    <s v="N"/>
    <s v="N00030880"/>
    <s v="http://www.opensecrets.org/politicians/industries.php?type=C&amp;cid=N00030880&amp;newMem=N&amp;cycle=2012&amp;recs=0"/>
    <n v="8500"/>
    <n v="1000"/>
    <m/>
    <n v="0.89473684210526316"/>
    <n v="6"/>
    <n v="0.8571428571428571"/>
  </r>
  <r>
    <x v="16"/>
    <x v="0"/>
    <s v="Arkansas, 2nd"/>
    <s v="N"/>
    <s v="N"/>
    <s v="N"/>
    <s v="N"/>
    <s v="Y"/>
    <s v="N"/>
    <s v="N"/>
    <s v="N"/>
    <s v="N00031297"/>
    <s v="http://www.opensecrets.org/politicians/industries.php?type=C&amp;cid=N00031297&amp;newMem=N&amp;cycle=2012&amp;recs=0"/>
    <n v="11150"/>
    <n v="5500"/>
    <n v="17384"/>
    <n v="0.66966966966966968"/>
    <n v="7"/>
    <n v="0.875"/>
  </r>
  <r>
    <x v="17"/>
    <x v="0"/>
    <s v="California, 49th"/>
    <s v="Y"/>
    <s v="Y"/>
    <s v="Y"/>
    <s v="Y"/>
    <s v="Y"/>
    <s v="Y"/>
    <s v="Y"/>
    <s v="Y"/>
    <s v="N00007017"/>
    <s v="http://www.opensecrets.org/politicians/industries.php?type=C&amp;cid=N00007017&amp;newMem=N&amp;cycle=2012&amp;recs=0"/>
    <n v="5750"/>
    <n v="22500"/>
    <n v="38000"/>
    <n v="0.20353982300884957"/>
    <n v="0"/>
    <n v="0"/>
  </r>
  <r>
    <x v="18"/>
    <x v="1"/>
    <s v="Texas, 18th"/>
    <s v="Y"/>
    <s v="Y"/>
    <s v="Y"/>
    <m/>
    <s v="Y"/>
    <m/>
    <s v="N"/>
    <s v="Y"/>
    <s v="N00005818"/>
    <s v="http://www.opensecrets.org/politicians/industries.php?type=C&amp;cid=N00005818&amp;newMem=N&amp;cycle=2012&amp;recs=0"/>
    <n v="1000"/>
    <n v="1000"/>
    <n v="250"/>
    <n v="0.5"/>
    <n v="1"/>
    <n v="0.16666666666666666"/>
  </r>
  <r>
    <x v="19"/>
    <x v="1"/>
    <s v="Georgia, 4th"/>
    <s v="Y"/>
    <s v="Y"/>
    <s v="Y"/>
    <s v="N"/>
    <s v="N"/>
    <s v="Y"/>
    <s v="N"/>
    <s v="Y"/>
    <s v="N00027848"/>
    <s v="http://www.opensecrets.org/politicians/industries.php?type=C&amp;cid=N00027848&amp;newMem=N&amp;cycle=2012&amp;recs=0"/>
    <n v="4500"/>
    <n v="3500"/>
    <n v="5000"/>
    <n v="0.5625"/>
    <n v="3"/>
    <n v="0.375"/>
  </r>
  <r>
    <x v="20"/>
    <x v="0"/>
    <s v="Ohio, 4th "/>
    <s v="Y"/>
    <s v="Y"/>
    <s v="N"/>
    <s v="Y"/>
    <s v="Y"/>
    <s v="N"/>
    <s v="Y"/>
    <s v="Y"/>
    <s v="N00027894"/>
    <s v="http://www.opensecrets.org/politicians/industries.php?type=C&amp;cid=N00027894&amp;newMem=N&amp;cycle=2012&amp;recs=0"/>
    <n v="16500"/>
    <n v="4000"/>
    <n v="6000"/>
    <n v="0.80487804878048785"/>
    <n v="2"/>
    <n v="0.25"/>
  </r>
  <r>
    <x v="21"/>
    <x v="0"/>
    <s v="Iowa, 5th"/>
    <s v="N"/>
    <s v="N"/>
    <s v="N"/>
    <s v="N"/>
    <s v="N"/>
    <s v="N"/>
    <s v="Y"/>
    <s v="N"/>
    <s v="N00025237"/>
    <s v="http://www.opensecrets.org/politicians/industries.php?type=C&amp;cid=N00025237&amp;newMem=N&amp;cycle=2012&amp;recs=0"/>
    <n v="1000"/>
    <m/>
    <n v="1000"/>
    <n v="1"/>
    <n v="7"/>
    <n v="0.875"/>
  </r>
  <r>
    <x v="22"/>
    <x v="1"/>
    <s v="California, 16th"/>
    <s v="Y"/>
    <s v="Y"/>
    <s v="Y"/>
    <s v="Y"/>
    <s v="Y"/>
    <s v="Y"/>
    <s v="Y"/>
    <s v="Y"/>
    <s v="N00007479"/>
    <s v="http://www.opensecrets.org/politicians/industries.php?type=C&amp;cid=N00007479&amp;newMem=N&amp;cycle=2012&amp;recs=0"/>
    <n v="4000"/>
    <n v="70051"/>
    <n v="12000"/>
    <n v="5.4016826241374188E-2"/>
    <n v="0"/>
    <n v="0"/>
  </r>
  <r>
    <x v="23"/>
    <x v="0"/>
    <s v="California, 3rd"/>
    <s v="Y"/>
    <m/>
    <m/>
    <m/>
    <m/>
    <s v="N"/>
    <s v="N"/>
    <s v="N"/>
    <s v="N00011971"/>
    <s v="http://www.opensecrets.org/politicians/industries.php?type=C&amp;cid=N00011971&amp;newMem=N&amp;cycle=2012&amp;recs=0"/>
    <n v="6000"/>
    <n v="39500"/>
    <n v="1500"/>
    <n v="0.13186813186813187"/>
    <n v="3"/>
    <n v="0.75"/>
  </r>
  <r>
    <x v="24"/>
    <x v="0"/>
    <s v="Pennsylvania, 10th"/>
    <s v="N"/>
    <s v="N"/>
    <s v="N"/>
    <s v="N"/>
    <s v="N"/>
    <s v="N"/>
    <s v="Y"/>
    <s v="N"/>
    <s v="N00031777"/>
    <s v="http://www.opensecrets.org/politicians/industries.php?type=C&amp;cid=N00031777&amp;newMem=N&amp;cycle=2012&amp;recs=0"/>
    <n v="6000"/>
    <n v="39500"/>
    <n v="1500"/>
    <n v="0.13186813186813187"/>
    <n v="7"/>
    <n v="0.875"/>
  </r>
  <r>
    <x v="25"/>
    <x v="1"/>
    <s v="New York, 8th "/>
    <s v="Y"/>
    <s v="Y"/>
    <s v="N"/>
    <s v="N"/>
    <s v="N"/>
    <s v="N"/>
    <s v="N"/>
    <s v="N"/>
    <s v="N00000939"/>
    <s v="http://www.opensecrets.org/politicians/industries.php?type=C&amp;cid=N00000939&amp;newMem=N&amp;cycle=2012&amp;recs=0"/>
    <n v="11750"/>
    <n v="5250"/>
    <m/>
    <n v="0.69117647058823528"/>
    <n v="6"/>
    <n v="0.75"/>
  </r>
  <r>
    <x v="26"/>
    <x v="0"/>
    <s v="Indiana, 6th"/>
    <m/>
    <m/>
    <m/>
    <m/>
    <m/>
    <m/>
    <m/>
    <m/>
    <s v="N00003765"/>
    <s v="http://www.opensecrets.org/politicians/industries.php?type=C&amp;cid=N00003765&amp;newMem=N&amp;cycle=2012&amp;recs=0"/>
    <n v="1000"/>
    <n v="1000"/>
    <n v="11500"/>
    <n v="0.5"/>
    <n v="0"/>
    <e v="#DIV/0!"/>
  </r>
  <r>
    <x v="27"/>
    <x v="1"/>
    <s v="Puerto Rico, Resident Commissioner"/>
    <m/>
    <m/>
    <m/>
    <m/>
    <m/>
    <m/>
    <m/>
    <m/>
    <s v="N00029168"/>
    <s v="http://www.opensecrets.org/politicians/industries.php?type=C&amp;cid=N00029168&amp;newMem=N&amp;cycle=2012&amp;recs=0"/>
    <n v="3000"/>
    <n v="4000"/>
    <n v="2000"/>
    <n v="0.42857142857142855"/>
    <n v="0"/>
    <e v="#DIV/0!"/>
  </r>
  <r>
    <x v="28"/>
    <x v="0"/>
    <s v="Texas, 2nd"/>
    <s v="N"/>
    <s v="N"/>
    <s v="N"/>
    <s v="N"/>
    <m/>
    <s v="N"/>
    <s v="N"/>
    <s v="N"/>
    <s v="N00026457"/>
    <s v="http://www.opensecrets.org/politicians/industries.php?type=C&amp;cid=N00026457&amp;newMem=N&amp;cycle=2012&amp;recs=0"/>
    <n v="12500"/>
    <n v="3000"/>
    <n v="3500"/>
    <n v="0.80645161290322576"/>
    <n v="7"/>
    <n v="1"/>
  </r>
  <r>
    <x v="29"/>
    <x v="1"/>
    <s v="Colorado, 2nd"/>
    <s v="Y"/>
    <s v="Y"/>
    <s v="Y"/>
    <s v="Y"/>
    <s v="Y"/>
    <s v="Y"/>
    <s v="Y"/>
    <s v="Y"/>
    <s v="N00029127"/>
    <s v="http://www.opensecrets.org/politicians/industries.php?type=C&amp;cid=N00029127&amp;newMem=N&amp;cycle=2012&amp;recs=0"/>
    <n v="250"/>
    <n v="500"/>
    <m/>
    <n v="0.33333333333333331"/>
    <n v="0"/>
    <n v="0"/>
  </r>
  <r>
    <x v="30"/>
    <x v="0"/>
    <s v="Arizona, 3rd"/>
    <m/>
    <s v="N"/>
    <s v="N"/>
    <s v="N"/>
    <m/>
    <s v="N"/>
    <s v="Y"/>
    <s v="N"/>
    <s v="N00031723"/>
    <s v="http://www.opensecrets.org/politicians/industries.php?type=C&amp;cid=N00031723&amp;newMem=N&amp;cycle=2012&amp;recs=0"/>
    <n v="26000"/>
    <n v="7000"/>
    <n v="3000"/>
    <n v="0.78787878787878785"/>
    <n v="5"/>
    <n v="0.83333333333333337"/>
  </r>
  <r>
    <x v="31"/>
    <x v="1"/>
    <s v="Illinois, 5th"/>
    <s v="Y"/>
    <s v="Y"/>
    <s v="Y"/>
    <m/>
    <s v="Y"/>
    <s v="Y"/>
    <s v="N"/>
    <s v="Y"/>
    <s v="N00030581"/>
    <s v="http://www.opensecrets.org/politicians/industries.php?type=C&amp;cid=N00030581&amp;newMem=N&amp;cycle=2012&amp;recs=0"/>
    <n v="6500"/>
    <n v="6500"/>
    <m/>
    <n v="0.5"/>
    <n v="1"/>
    <n v="0.14285714285714285"/>
  </r>
  <r>
    <x v="32"/>
    <x v="0"/>
    <s v="Florida, 12th"/>
    <s v="N"/>
    <m/>
    <m/>
    <s v="N"/>
    <s v="N"/>
    <s v="N"/>
    <m/>
    <m/>
    <s v="N00030645"/>
    <s v="http://www.opensecrets.org/politicians/industries.php?type=C&amp;cid=N00030645&amp;newMem=N&amp;cycle=2012&amp;recs=0"/>
    <n v="21500"/>
    <n v="3000"/>
    <n v="6000"/>
    <n v="0.87755102040816324"/>
    <n v="4"/>
    <n v="1"/>
  </r>
  <r>
    <x v="33"/>
    <x v="1"/>
    <s v="California, 39th"/>
    <s v="N"/>
    <s v="Y"/>
    <s v="N"/>
    <s v="N"/>
    <s v="N"/>
    <s v="Y"/>
    <s v="N"/>
    <s v="N"/>
    <s v="N00024870"/>
    <s v="http://www.opensecrets.org/politicians/industries.php?type=C&amp;cid=N00024870&amp;newMem=N&amp;cycle=2012&amp;recs=0"/>
    <n v="18500"/>
    <n v="14000"/>
    <n v="23500"/>
    <n v="0.56923076923076921"/>
    <n v="6"/>
    <n v="0.75"/>
  </r>
  <r>
    <x v="34"/>
    <x v="1"/>
    <s v="Virginia, 3rd"/>
    <s v="N"/>
    <s v="N"/>
    <s v="N"/>
    <s v="N"/>
    <s v="N"/>
    <s v="N"/>
    <s v="N"/>
    <s v="Y"/>
    <s v="N00002147"/>
    <s v="http://www.opensecrets.org/politicians/industries.php?type=C&amp;cid=N00002147&amp;newMem=N&amp;cycle=2012&amp;recs=0"/>
    <n v="2000"/>
    <n v="1000"/>
    <n v="250"/>
    <n v="0.66666666666666663"/>
    <n v="7"/>
    <n v="0.875"/>
  </r>
  <r>
    <x v="35"/>
    <x v="0"/>
    <s v="Wisconsin, 5th"/>
    <s v="Y"/>
    <s v="Y"/>
    <s v="Y"/>
    <s v="N"/>
    <m/>
    <m/>
    <m/>
    <m/>
    <s v="N00004291"/>
    <s v="http://www.opensecrets.org/politicians/industries.php?type=C&amp;cid=N00004291&amp;newMem=N&amp;cycle=2012&amp;recs=0"/>
    <n v="13000"/>
    <n v="4000"/>
    <n v="2000"/>
    <n v="0.76470588235294112"/>
    <n v="1"/>
    <n v="0.25"/>
  </r>
  <r>
    <x v="36"/>
    <x v="0"/>
    <s v="Texas, 21st"/>
    <s v="N"/>
    <s v="N"/>
    <s v="N"/>
    <s v="N"/>
    <s v="N"/>
    <s v="N"/>
    <s v="N"/>
    <s v="N"/>
    <s v="N00001811"/>
    <s v="http://www.opensecrets.org/politicians/industries.php?type=C&amp;cid=N00001811&amp;newMem=N&amp;cycle=2012&amp;recs=0"/>
    <n v="86800"/>
    <n v="63500"/>
    <n v="18500"/>
    <n v="0.5775116433799069"/>
    <n v="8"/>
    <n v="1"/>
  </r>
  <r>
    <x v="37"/>
    <x v="1"/>
    <s v="California, 35th"/>
    <s v="N"/>
    <s v="N"/>
    <s v="N"/>
    <s v="N"/>
    <s v="N"/>
    <s v="N"/>
    <s v="N"/>
    <s v="N"/>
    <s v="N00006690"/>
    <s v="http://www.opensecrets.org/politicians/industries.php?type=C&amp;cid=N00006690&amp;newMem=N&amp;cycle=2012&amp;recs=0"/>
    <n v="12000"/>
    <m/>
    <m/>
    <n v="1"/>
    <n v="8"/>
    <n v="1"/>
  </r>
  <r>
    <x v="38"/>
    <x v="1"/>
    <s v="North Carolina, 12th"/>
    <s v="N"/>
    <s v="N"/>
    <s v="N"/>
    <s v="N"/>
    <s v="N"/>
    <s v="N"/>
    <s v="N"/>
    <s v="N"/>
    <s v="N00002328"/>
    <s v="http://www.opensecrets.org/politicians/industries.php?type=C&amp;cid=N00002328&amp;newMem=N&amp;cycle=2012&amp;recs=0"/>
    <n v="16000"/>
    <n v="13500"/>
    <n v="3000"/>
    <n v="0.5423728813559322"/>
    <n v="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 rowHeaderCaption="Representative">
  <location ref="A3:C44" firstHeaderRow="1" firstDataRow="2" firstDataCol="1"/>
  <pivotFields count="19">
    <pivotField axis="axisRow" showAll="0">
      <items count="41">
        <item x="22"/>
        <item x="17"/>
        <item x="4"/>
        <item x="29"/>
        <item x="31"/>
        <item x="18"/>
        <item x="35"/>
        <item x="20"/>
        <item x="19"/>
        <item x="11"/>
        <item x="0"/>
        <item x="7"/>
        <item x="23"/>
        <item x="33"/>
        <item x="25"/>
        <item x="30"/>
        <item x="13"/>
        <item x="15"/>
        <item x="24"/>
        <item x="3"/>
        <item x="34"/>
        <item x="16"/>
        <item x="21"/>
        <item x="10"/>
        <item x="38"/>
        <item x="14"/>
        <item x="8"/>
        <item x="5"/>
        <item x="36"/>
        <item x="2"/>
        <item x="12"/>
        <item x="9"/>
        <item x="28"/>
        <item x="32"/>
        <item x="1"/>
        <item x="37"/>
        <item x="27"/>
        <item x="26"/>
        <item x="6"/>
        <item m="1" x="3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9" showAll="0" defaultSubtotal="0">
      <items count="33">
        <item x="21"/>
        <item x="22"/>
        <item x="17"/>
        <item x="4"/>
        <item x="25"/>
        <item x="10"/>
        <item x="24"/>
        <item x="18"/>
        <item x="3"/>
        <item x="32"/>
        <item x="14"/>
        <item x="8"/>
        <item x="19"/>
        <item x="0"/>
        <item x="28"/>
        <item x="5"/>
        <item x="31"/>
        <item x="11"/>
        <item x="6"/>
        <item x="29"/>
        <item x="16"/>
        <item x="23"/>
        <item x="30"/>
        <item x="2"/>
        <item x="26"/>
        <item x="12"/>
        <item x="20"/>
        <item x="9"/>
        <item x="7"/>
        <item x="13"/>
        <item x="27"/>
        <item x="15"/>
        <item x="1"/>
      </items>
    </pivotField>
    <pivotField numFmtId="3" showAll="0" defaultSubtotal="0"/>
    <pivotField dataField="1" showAll="0" defaultSubtotal="0"/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TMM Ratio" fld="16" subtotal="max" baseField="0" baseItem="0" numFmtId="9"/>
    <dataField name="Max of N Votes Ratio" fld="18" subtotal="max" baseField="0" baseItem="0" numFmtId="9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43" firstHeaderRow="2" firstDataRow="2" firstDataCol="1"/>
  <pivotFields count="19">
    <pivotField axis="axisRow" showAll="0" measureFilter="1">
      <items count="40">
        <item x="4"/>
        <item x="17"/>
        <item x="20"/>
        <item x="35"/>
        <item x="11"/>
        <item x="0"/>
        <item x="23"/>
        <item x="13"/>
        <item x="30"/>
        <item x="15"/>
        <item x="3"/>
        <item x="16"/>
        <item x="21"/>
        <item x="24"/>
        <item x="1"/>
        <item x="10"/>
        <item x="12"/>
        <item x="14"/>
        <item x="28"/>
        <item x="32"/>
        <item x="36"/>
        <item x="22"/>
        <item x="29"/>
        <item x="31"/>
        <item x="18"/>
        <item x="19"/>
        <item x="7"/>
        <item x="25"/>
        <item x="33"/>
        <item x="34"/>
        <item x="2"/>
        <item x="5"/>
        <item x="8"/>
        <item x="9"/>
        <item x="37"/>
        <item x="38"/>
        <item x="6"/>
        <item x="26"/>
        <item x="27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numFmtId="9" showAll="0"/>
    <pivotField numFmtId="3" showAll="0"/>
    <pivotField dataField="1" showAll="0"/>
  </pivotFields>
  <rowFields count="2">
    <field x="1"/>
    <field x="0"/>
  </rowFields>
  <rowItems count="39">
    <i>
      <x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t="grand">
      <x/>
    </i>
  </rowItems>
  <colItems count="1">
    <i/>
  </colItems>
  <dataFields count="1">
    <dataField name="Ratio of No Votes" fld="18" subtotal="max" baseField="0" baseItem="0" numFmtId="9"/>
  </dataFields>
  <pivotTableStyleInfo name="PivotStyleMedium4" showRowHeaders="1" showColHeaders="1" showRowStripes="0" showColStripes="0" showLastColumn="1"/>
  <filters count="1">
    <filter fld="0" type="valueGreaterThanOrEqual" evalOrder="-1" id="1" iMeasureFld="0">
      <autoFilter ref="A1">
        <filterColumn colId="0">
          <customFilters>
            <customFilter operator="greaterThanOr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R40" totalsRowShown="0">
  <autoFilter ref="A1:R40"/>
  <sortState ref="A2:S40">
    <sortCondition ref="A1:A40"/>
  </sortState>
  <tableColumns count="18">
    <tableColumn id="1" name="Representative"/>
    <tableColumn id="2" name="Party"/>
    <tableColumn id="3" name="District"/>
    <tableColumn id="4" name="Vote 1"/>
    <tableColumn id="5" name="Vote 2"/>
    <tableColumn id="6" name="Vote 3"/>
    <tableColumn id="7" name="Vote 4"/>
    <tableColumn id="8" name="Vote 5"/>
    <tableColumn id="9" name="Vote 6"/>
    <tableColumn id="10" name="Vote 7"/>
    <tableColumn id="11" name="Vote 8"/>
    <tableColumn id="12" name="Open Secrets ID"/>
    <tableColumn id="13" name="Open Secrets URL"/>
    <tableColumn id="14" name="TV/Movies/Music" dataDxfId="7"/>
    <tableColumn id="15" name="Computers/Internet" dataDxfId="6"/>
    <tableColumn id="17" name="TMM Ratio" dataDxfId="5" dataCellStyle="Percent">
      <calculatedColumnFormula>$N2/($N2+$O2)</calculatedColumnFormula>
    </tableColumn>
    <tableColumn id="18" name="N Votes" dataDxfId="4">
      <calculatedColumnFormula>COUNTIF($D2:$K2,"N")</calculatedColumnFormula>
    </tableColumn>
    <tableColumn id="19" name="N Votes Ratio" dataDxfId="3" dataCellStyle="Percent">
      <calculatedColumnFormula>Q2/COUNTA(D2:K2)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4"/>
  <sheetViews>
    <sheetView workbookViewId="0">
      <selection activeCell="A28" sqref="A28:XFD40"/>
    </sheetView>
  </sheetViews>
  <sheetFormatPr baseColWidth="10" defaultRowHeight="15" x14ac:dyDescent="0"/>
  <cols>
    <col min="1" max="1" width="25.5" bestFit="1" customWidth="1"/>
    <col min="2" max="2" width="16.33203125" customWidth="1"/>
    <col min="3" max="3" width="18.33203125" customWidth="1"/>
    <col min="4" max="33" width="4.6640625" customWidth="1"/>
    <col min="34" max="34" width="5.6640625" customWidth="1"/>
  </cols>
  <sheetData>
    <row r="3" spans="1:3">
      <c r="B3" s="4" t="s">
        <v>170</v>
      </c>
    </row>
    <row r="4" spans="1:3">
      <c r="A4" s="4" t="s">
        <v>1</v>
      </c>
      <c r="B4" t="s">
        <v>181</v>
      </c>
      <c r="C4" t="s">
        <v>182</v>
      </c>
    </row>
    <row r="5" spans="1:3">
      <c r="A5" s="5" t="s">
        <v>60</v>
      </c>
      <c r="B5" s="8">
        <v>5.4016826241374188E-2</v>
      </c>
      <c r="C5" s="8">
        <v>0</v>
      </c>
    </row>
    <row r="6" spans="1:3">
      <c r="A6" s="5" t="s">
        <v>18</v>
      </c>
      <c r="B6" s="8">
        <v>0.20353982300884957</v>
      </c>
      <c r="C6" s="8">
        <v>0</v>
      </c>
    </row>
    <row r="7" spans="1:3">
      <c r="A7" s="5" t="s">
        <v>33</v>
      </c>
      <c r="B7" s="8">
        <v>0.32432432432432434</v>
      </c>
      <c r="C7" s="8">
        <v>0</v>
      </c>
    </row>
    <row r="8" spans="1:3">
      <c r="A8" s="5" t="s">
        <v>80</v>
      </c>
      <c r="B8" s="8">
        <v>0.33333333333333331</v>
      </c>
      <c r="C8" s="8">
        <v>0</v>
      </c>
    </row>
    <row r="9" spans="1:3">
      <c r="A9" s="5" t="s">
        <v>72</v>
      </c>
      <c r="B9" s="8">
        <v>0.5</v>
      </c>
      <c r="C9" s="8">
        <v>0.14285714285714285</v>
      </c>
    </row>
    <row r="10" spans="1:3">
      <c r="A10" s="5" t="s">
        <v>62</v>
      </c>
      <c r="B10" s="8">
        <v>0.5</v>
      </c>
      <c r="C10" s="8">
        <v>0.16666666666666666</v>
      </c>
    </row>
    <row r="11" spans="1:3">
      <c r="A11" s="5" t="s">
        <v>6</v>
      </c>
      <c r="B11" s="8">
        <v>0.76470588235294112</v>
      </c>
      <c r="C11" s="8">
        <v>0.25</v>
      </c>
    </row>
    <row r="12" spans="1:3">
      <c r="A12" s="5" t="s">
        <v>29</v>
      </c>
      <c r="B12" s="8">
        <v>0.80487804878048785</v>
      </c>
      <c r="C12" s="8">
        <v>0.25</v>
      </c>
    </row>
    <row r="13" spans="1:3">
      <c r="A13" s="5" t="s">
        <v>68</v>
      </c>
      <c r="B13" s="8">
        <v>0.5625</v>
      </c>
      <c r="C13" s="8">
        <v>0.375</v>
      </c>
    </row>
    <row r="14" spans="1:3">
      <c r="A14" s="5" t="s">
        <v>26</v>
      </c>
      <c r="B14" s="8">
        <v>0.6</v>
      </c>
      <c r="C14" s="8">
        <v>0.5714285714285714</v>
      </c>
    </row>
    <row r="15" spans="1:3">
      <c r="A15" s="5" t="s">
        <v>43</v>
      </c>
      <c r="B15" s="8">
        <v>0.56521739130434778</v>
      </c>
      <c r="C15" s="8">
        <v>0.66666666666666663</v>
      </c>
    </row>
    <row r="16" spans="1:3">
      <c r="A16" s="5" t="s">
        <v>66</v>
      </c>
      <c r="B16" s="8">
        <v>0.82608695652173914</v>
      </c>
      <c r="C16" s="8">
        <v>0.66666666666666663</v>
      </c>
    </row>
    <row r="17" spans="1:3">
      <c r="A17" s="5" t="s">
        <v>14</v>
      </c>
      <c r="B17" s="8">
        <v>0.13186813186813187</v>
      </c>
      <c r="C17" s="8">
        <v>0.75</v>
      </c>
    </row>
    <row r="18" spans="1:3">
      <c r="A18" s="5" t="s">
        <v>78</v>
      </c>
      <c r="B18" s="8">
        <v>0.56923076923076921</v>
      </c>
      <c r="C18" s="8">
        <v>0.75</v>
      </c>
    </row>
    <row r="19" spans="1:3">
      <c r="A19" s="5" t="s">
        <v>54</v>
      </c>
      <c r="B19" s="8">
        <v>0.69117647058823528</v>
      </c>
      <c r="C19" s="8">
        <v>0.75</v>
      </c>
    </row>
    <row r="20" spans="1:3">
      <c r="A20" s="5" t="s">
        <v>45</v>
      </c>
      <c r="B20" s="8">
        <v>0.78787878787878785</v>
      </c>
      <c r="C20" s="8">
        <v>0.83333333333333337</v>
      </c>
    </row>
    <row r="21" spans="1:3">
      <c r="A21" s="5" t="s">
        <v>85</v>
      </c>
      <c r="B21" s="8">
        <v>0.8571428571428571</v>
      </c>
      <c r="C21" s="8">
        <v>0.83333333333333337</v>
      </c>
    </row>
    <row r="22" spans="1:3">
      <c r="A22" s="5" t="s">
        <v>39</v>
      </c>
      <c r="B22" s="8">
        <v>0.89473684210526316</v>
      </c>
      <c r="C22" s="8">
        <v>0.8571428571428571</v>
      </c>
    </row>
    <row r="23" spans="1:3">
      <c r="A23" s="5" t="s">
        <v>37</v>
      </c>
      <c r="B23" s="8">
        <v>0.13186813186813187</v>
      </c>
      <c r="C23" s="8">
        <v>0.875</v>
      </c>
    </row>
    <row r="24" spans="1:3">
      <c r="A24" s="5" t="s">
        <v>16</v>
      </c>
      <c r="B24" s="8">
        <v>0.52631578947368418</v>
      </c>
      <c r="C24" s="8">
        <v>0.875</v>
      </c>
    </row>
    <row r="25" spans="1:3">
      <c r="A25" s="5" t="s">
        <v>56</v>
      </c>
      <c r="B25" s="8">
        <v>0.66666666666666663</v>
      </c>
      <c r="C25" s="8">
        <v>0.875</v>
      </c>
    </row>
    <row r="26" spans="1:3">
      <c r="A26" s="5" t="s">
        <v>35</v>
      </c>
      <c r="B26" s="8">
        <v>0.66966966966966968</v>
      </c>
      <c r="C26" s="8">
        <v>0.875</v>
      </c>
    </row>
    <row r="27" spans="1:3">
      <c r="A27" s="5" t="s">
        <v>24</v>
      </c>
      <c r="B27" s="8">
        <v>1</v>
      </c>
      <c r="C27" s="8">
        <v>0.875</v>
      </c>
    </row>
    <row r="28" spans="1:3">
      <c r="A28" s="5" t="s">
        <v>22</v>
      </c>
      <c r="B28" s="8">
        <v>0.4</v>
      </c>
      <c r="C28" s="8">
        <v>1</v>
      </c>
    </row>
    <row r="29" spans="1:3">
      <c r="A29" s="5" t="s">
        <v>58</v>
      </c>
      <c r="B29" s="8">
        <v>0.5423728813559322</v>
      </c>
      <c r="C29" s="8">
        <v>1</v>
      </c>
    </row>
    <row r="30" spans="1:3">
      <c r="A30" s="5" t="s">
        <v>12</v>
      </c>
      <c r="B30" s="8">
        <v>0.5488372093023256</v>
      </c>
      <c r="C30" s="8">
        <v>1</v>
      </c>
    </row>
    <row r="31" spans="1:3">
      <c r="A31" s="5" t="s">
        <v>49</v>
      </c>
      <c r="B31" s="8">
        <v>0.55223880597014929</v>
      </c>
      <c r="C31" s="8">
        <v>1</v>
      </c>
    </row>
    <row r="32" spans="1:3">
      <c r="A32" s="5" t="s">
        <v>74</v>
      </c>
      <c r="B32" s="8">
        <v>0.57446808510638303</v>
      </c>
      <c r="C32" s="8">
        <v>1</v>
      </c>
    </row>
    <row r="33" spans="1:3">
      <c r="A33" s="5" t="s">
        <v>4</v>
      </c>
      <c r="B33" s="8">
        <v>0.5775116433799069</v>
      </c>
      <c r="C33" s="8">
        <v>1</v>
      </c>
    </row>
    <row r="34" spans="1:3">
      <c r="A34" s="5" t="s">
        <v>52</v>
      </c>
      <c r="B34" s="8">
        <v>0.78052142541097991</v>
      </c>
      <c r="C34" s="8">
        <v>1</v>
      </c>
    </row>
    <row r="35" spans="1:3">
      <c r="A35" s="5" t="s">
        <v>10</v>
      </c>
      <c r="B35" s="8">
        <v>0.8</v>
      </c>
      <c r="C35" s="8">
        <v>1</v>
      </c>
    </row>
    <row r="36" spans="1:3">
      <c r="A36" s="5" t="s">
        <v>76</v>
      </c>
      <c r="B36" s="8">
        <v>0.80645161290322576</v>
      </c>
      <c r="C36" s="8">
        <v>1</v>
      </c>
    </row>
    <row r="37" spans="1:3">
      <c r="A37" s="5" t="s">
        <v>31</v>
      </c>
      <c r="B37" s="8">
        <v>0.80645161290322576</v>
      </c>
      <c r="C37" s="8">
        <v>1</v>
      </c>
    </row>
    <row r="38" spans="1:3">
      <c r="A38" s="5" t="s">
        <v>41</v>
      </c>
      <c r="B38" s="8">
        <v>0.87755102040816324</v>
      </c>
      <c r="C38" s="8">
        <v>1</v>
      </c>
    </row>
    <row r="39" spans="1:3">
      <c r="A39" s="5" t="s">
        <v>47</v>
      </c>
      <c r="B39" s="8">
        <v>1</v>
      </c>
      <c r="C39" s="8">
        <v>1</v>
      </c>
    </row>
    <row r="40" spans="1:3">
      <c r="A40" s="5" t="s">
        <v>64</v>
      </c>
      <c r="B40" s="8">
        <v>1</v>
      </c>
      <c r="C40" s="8">
        <v>1</v>
      </c>
    </row>
    <row r="41" spans="1:3" hidden="1">
      <c r="A41" s="5" t="s">
        <v>70</v>
      </c>
      <c r="B41" s="8">
        <v>0.42857142857142855</v>
      </c>
      <c r="C41" s="8" t="e">
        <v>#DIV/0!</v>
      </c>
    </row>
    <row r="42" spans="1:3" hidden="1">
      <c r="A42" s="5" t="s">
        <v>20</v>
      </c>
      <c r="B42" s="8">
        <v>0.5</v>
      </c>
      <c r="C42" s="8" t="e">
        <v>#DIV/0!</v>
      </c>
    </row>
    <row r="43" spans="1:3" hidden="1">
      <c r="A43" s="5" t="s">
        <v>8</v>
      </c>
      <c r="B43" s="8">
        <v>0.6470588235294118</v>
      </c>
      <c r="C43" s="8" t="e">
        <v>#DIV/0!</v>
      </c>
    </row>
    <row r="44" spans="1:3">
      <c r="A44" s="5" t="s">
        <v>168</v>
      </c>
      <c r="B44" s="8">
        <v>1</v>
      </c>
      <c r="C44" s="8" t="e">
        <v>#DIV/0!</v>
      </c>
    </row>
  </sheetData>
  <sortState ref="A3:C44">
    <sortCondition ref="C5"/>
  </sortState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3"/>
  <sheetViews>
    <sheetView workbookViewId="0">
      <selection activeCell="H32" sqref="H32"/>
    </sheetView>
  </sheetViews>
  <sheetFormatPr baseColWidth="10" defaultRowHeight="15" x14ac:dyDescent="0"/>
  <cols>
    <col min="1" max="1" width="30.33203125" bestFit="1" customWidth="1"/>
    <col min="2" max="2" width="5.6640625" customWidth="1"/>
  </cols>
  <sheetData>
    <row r="3" spans="1:2">
      <c r="A3" s="4" t="s">
        <v>185</v>
      </c>
    </row>
    <row r="4" spans="1:2">
      <c r="A4" s="4" t="s">
        <v>183</v>
      </c>
      <c r="B4" t="s">
        <v>184</v>
      </c>
    </row>
    <row r="5" spans="1:2">
      <c r="A5" s="5" t="s">
        <v>50</v>
      </c>
      <c r="B5" s="8">
        <v>1</v>
      </c>
    </row>
    <row r="6" spans="1:2">
      <c r="A6" s="11" t="s">
        <v>60</v>
      </c>
      <c r="B6" s="8">
        <v>0</v>
      </c>
    </row>
    <row r="7" spans="1:2">
      <c r="A7" s="11" t="s">
        <v>80</v>
      </c>
      <c r="B7" s="8">
        <v>0</v>
      </c>
    </row>
    <row r="8" spans="1:2">
      <c r="A8" s="11" t="s">
        <v>72</v>
      </c>
      <c r="B8" s="8">
        <v>0.14285714285714285</v>
      </c>
    </row>
    <row r="9" spans="1:2">
      <c r="A9" s="11" t="s">
        <v>62</v>
      </c>
      <c r="B9" s="8">
        <v>0.16666666666666666</v>
      </c>
    </row>
    <row r="10" spans="1:2">
      <c r="A10" s="11" t="s">
        <v>68</v>
      </c>
      <c r="B10" s="8">
        <v>0.375</v>
      </c>
    </row>
    <row r="11" spans="1:2">
      <c r="A11" s="11" t="s">
        <v>66</v>
      </c>
      <c r="B11" s="8">
        <v>0.66666666666666663</v>
      </c>
    </row>
    <row r="12" spans="1:2">
      <c r="A12" s="11" t="s">
        <v>54</v>
      </c>
      <c r="B12" s="8">
        <v>0.75</v>
      </c>
    </row>
    <row r="13" spans="1:2">
      <c r="A13" s="11" t="s">
        <v>78</v>
      </c>
      <c r="B13" s="8">
        <v>0.75</v>
      </c>
    </row>
    <row r="14" spans="1:2">
      <c r="A14" s="11" t="s">
        <v>56</v>
      </c>
      <c r="B14" s="8">
        <v>0.875</v>
      </c>
    </row>
    <row r="15" spans="1:2">
      <c r="A15" s="11" t="s">
        <v>52</v>
      </c>
      <c r="B15" s="8">
        <v>1</v>
      </c>
    </row>
    <row r="16" spans="1:2">
      <c r="A16" s="11" t="s">
        <v>74</v>
      </c>
      <c r="B16" s="8">
        <v>1</v>
      </c>
    </row>
    <row r="17" spans="1:2">
      <c r="A17" s="11" t="s">
        <v>49</v>
      </c>
      <c r="B17" s="8">
        <v>1</v>
      </c>
    </row>
    <row r="18" spans="1:2">
      <c r="A18" s="11" t="s">
        <v>76</v>
      </c>
      <c r="B18" s="8">
        <v>1</v>
      </c>
    </row>
    <row r="19" spans="1:2">
      <c r="A19" s="11" t="s">
        <v>64</v>
      </c>
      <c r="B19" s="8">
        <v>1</v>
      </c>
    </row>
    <row r="20" spans="1:2">
      <c r="A20" s="11" t="s">
        <v>58</v>
      </c>
      <c r="B20" s="8">
        <v>1</v>
      </c>
    </row>
    <row r="21" spans="1:2">
      <c r="A21" s="5" t="s">
        <v>0</v>
      </c>
      <c r="B21" s="8">
        <v>1</v>
      </c>
    </row>
    <row r="22" spans="1:2">
      <c r="A22" s="11" t="s">
        <v>33</v>
      </c>
      <c r="B22" s="8">
        <v>0</v>
      </c>
    </row>
    <row r="23" spans="1:2">
      <c r="A23" s="11" t="s">
        <v>18</v>
      </c>
      <c r="B23" s="8">
        <v>0</v>
      </c>
    </row>
    <row r="24" spans="1:2">
      <c r="A24" s="11" t="s">
        <v>29</v>
      </c>
      <c r="B24" s="8">
        <v>0.25</v>
      </c>
    </row>
    <row r="25" spans="1:2">
      <c r="A25" s="11" t="s">
        <v>6</v>
      </c>
      <c r="B25" s="8">
        <v>0.25</v>
      </c>
    </row>
    <row r="26" spans="1:2">
      <c r="A26" s="11" t="s">
        <v>26</v>
      </c>
      <c r="B26" s="8">
        <v>0.5714285714285714</v>
      </c>
    </row>
    <row r="27" spans="1:2">
      <c r="A27" s="11" t="s">
        <v>43</v>
      </c>
      <c r="B27" s="8">
        <v>0.66666666666666663</v>
      </c>
    </row>
    <row r="28" spans="1:2">
      <c r="A28" s="11" t="s">
        <v>14</v>
      </c>
      <c r="B28" s="8">
        <v>0.75</v>
      </c>
    </row>
    <row r="29" spans="1:2">
      <c r="A29" s="11" t="s">
        <v>85</v>
      </c>
      <c r="B29" s="8">
        <v>0.83333333333333337</v>
      </c>
    </row>
    <row r="30" spans="1:2">
      <c r="A30" s="11" t="s">
        <v>45</v>
      </c>
      <c r="B30" s="8">
        <v>0.83333333333333337</v>
      </c>
    </row>
    <row r="31" spans="1:2">
      <c r="A31" s="11" t="s">
        <v>39</v>
      </c>
      <c r="B31" s="8">
        <v>0.8571428571428571</v>
      </c>
    </row>
    <row r="32" spans="1:2">
      <c r="A32" s="11" t="s">
        <v>16</v>
      </c>
      <c r="B32" s="8">
        <v>0.875</v>
      </c>
    </row>
    <row r="33" spans="1:2">
      <c r="A33" s="11" t="s">
        <v>35</v>
      </c>
      <c r="B33" s="8">
        <v>0.875</v>
      </c>
    </row>
    <row r="34" spans="1:2">
      <c r="A34" s="11" t="s">
        <v>24</v>
      </c>
      <c r="B34" s="8">
        <v>0.875</v>
      </c>
    </row>
    <row r="35" spans="1:2">
      <c r="A35" s="11" t="s">
        <v>37</v>
      </c>
      <c r="B35" s="8">
        <v>0.875</v>
      </c>
    </row>
    <row r="36" spans="1:2">
      <c r="A36" s="11" t="s">
        <v>47</v>
      </c>
      <c r="B36" s="8">
        <v>1</v>
      </c>
    </row>
    <row r="37" spans="1:2">
      <c r="A37" s="11" t="s">
        <v>22</v>
      </c>
      <c r="B37" s="8">
        <v>1</v>
      </c>
    </row>
    <row r="38" spans="1:2">
      <c r="A38" s="11" t="s">
        <v>10</v>
      </c>
      <c r="B38" s="8">
        <v>1</v>
      </c>
    </row>
    <row r="39" spans="1:2">
      <c r="A39" s="11" t="s">
        <v>12</v>
      </c>
      <c r="B39" s="8">
        <v>1</v>
      </c>
    </row>
    <row r="40" spans="1:2">
      <c r="A40" s="11" t="s">
        <v>31</v>
      </c>
      <c r="B40" s="8">
        <v>1</v>
      </c>
    </row>
    <row r="41" spans="1:2">
      <c r="A41" s="11" t="s">
        <v>41</v>
      </c>
      <c r="B41" s="8">
        <v>1</v>
      </c>
    </row>
    <row r="42" spans="1:2">
      <c r="A42" s="11" t="s">
        <v>4</v>
      </c>
      <c r="B42" s="8">
        <v>1</v>
      </c>
    </row>
    <row r="43" spans="1:2">
      <c r="A43" s="5" t="s">
        <v>168</v>
      </c>
      <c r="B43" s="8">
        <v>1</v>
      </c>
    </row>
  </sheetData>
  <sortState ref="A3:B43">
    <sortCondition ref="B22"/>
  </sortState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abSelected="1" workbookViewId="0">
      <pane xSplit="1" topLeftCell="H1" activePane="topRight" state="frozenSplit"/>
      <selection pane="topRight" activeCell="P1" sqref="P1:P1048576"/>
    </sheetView>
  </sheetViews>
  <sheetFormatPr baseColWidth="10" defaultRowHeight="15" x14ac:dyDescent="0"/>
  <cols>
    <col min="1" max="1" width="25.5" bestFit="1" customWidth="1"/>
    <col min="2" max="2" width="8" customWidth="1"/>
    <col min="3" max="3" width="30.6640625" bestFit="1" customWidth="1"/>
    <col min="4" max="11" width="9" customWidth="1"/>
    <col min="12" max="12" width="16.6640625" customWidth="1"/>
    <col min="13" max="13" width="18.1640625" customWidth="1"/>
    <col min="14" max="14" width="18.1640625" style="1" customWidth="1"/>
    <col min="15" max="15" width="20.1640625" style="1" customWidth="1"/>
    <col min="16" max="16" width="12.83203125" style="6" customWidth="1"/>
    <col min="18" max="18" width="14.83203125" customWidth="1"/>
  </cols>
  <sheetData>
    <row r="1" spans="1:19">
      <c r="A1" t="s">
        <v>1</v>
      </c>
      <c r="B1" t="s">
        <v>2</v>
      </c>
      <c r="C1" t="s">
        <v>3</v>
      </c>
      <c r="D1" t="s">
        <v>172</v>
      </c>
      <c r="E1" t="s">
        <v>169</v>
      </c>
      <c r="F1" t="s">
        <v>171</v>
      </c>
      <c r="G1" t="s">
        <v>173</v>
      </c>
      <c r="H1" t="s">
        <v>174</v>
      </c>
      <c r="I1" t="s">
        <v>175</v>
      </c>
      <c r="J1" t="s">
        <v>176</v>
      </c>
      <c r="K1" t="s">
        <v>177</v>
      </c>
      <c r="L1" t="s">
        <v>166</v>
      </c>
      <c r="M1" t="s">
        <v>83</v>
      </c>
      <c r="N1" s="1" t="s">
        <v>82</v>
      </c>
      <c r="O1" s="1" t="s">
        <v>84</v>
      </c>
      <c r="P1" s="6" t="s">
        <v>178</v>
      </c>
      <c r="Q1" t="s">
        <v>179</v>
      </c>
      <c r="R1" t="s">
        <v>180</v>
      </c>
      <c r="S1" t="s">
        <v>86</v>
      </c>
    </row>
    <row r="2" spans="1:19">
      <c r="A2" t="s">
        <v>43</v>
      </c>
      <c r="B2" t="s">
        <v>0</v>
      </c>
      <c r="C2" t="s">
        <v>44</v>
      </c>
      <c r="F2" t="s">
        <v>165</v>
      </c>
      <c r="J2" t="s">
        <v>167</v>
      </c>
      <c r="K2" t="s">
        <v>165</v>
      </c>
      <c r="L2" s="2" t="s">
        <v>87</v>
      </c>
      <c r="M2" s="3" t="s">
        <v>124</v>
      </c>
      <c r="N2" s="9">
        <v>6500</v>
      </c>
      <c r="O2" s="10">
        <v>5000</v>
      </c>
      <c r="P2" s="7">
        <f t="shared" ref="P2:P40" si="0">$N2/($N2+$O2)</f>
        <v>0.56521739130434778</v>
      </c>
      <c r="Q2" s="1">
        <f t="shared" ref="Q2:Q40" si="1">COUNTIF($D2:$K2,"N")</f>
        <v>2</v>
      </c>
      <c r="R2" s="6">
        <f>Q2/COUNTA(D2:K2)</f>
        <v>0.66666666666666663</v>
      </c>
    </row>
    <row r="3" spans="1:19">
      <c r="A3" t="s">
        <v>47</v>
      </c>
      <c r="B3" t="s">
        <v>0</v>
      </c>
      <c r="C3" t="s">
        <v>48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I3" t="s">
        <v>165</v>
      </c>
      <c r="J3" t="s">
        <v>165</v>
      </c>
      <c r="K3" t="s">
        <v>165</v>
      </c>
      <c r="L3" s="2" t="s">
        <v>163</v>
      </c>
      <c r="M3" s="3" t="s">
        <v>164</v>
      </c>
      <c r="N3" s="10">
        <v>2000</v>
      </c>
      <c r="O3" s="10"/>
      <c r="P3" s="7">
        <f t="shared" si="0"/>
        <v>1</v>
      </c>
      <c r="Q3" s="1">
        <f t="shared" si="1"/>
        <v>8</v>
      </c>
      <c r="R3" s="6">
        <f>Q3/COUNTA(D3:K3)</f>
        <v>1</v>
      </c>
    </row>
    <row r="4" spans="1:19">
      <c r="A4" t="s">
        <v>52</v>
      </c>
      <c r="B4" t="s">
        <v>50</v>
      </c>
      <c r="C4" t="s">
        <v>53</v>
      </c>
      <c r="D4" t="s">
        <v>165</v>
      </c>
      <c r="E4" t="s">
        <v>165</v>
      </c>
      <c r="F4" t="s">
        <v>165</v>
      </c>
      <c r="G4" t="s">
        <v>165</v>
      </c>
      <c r="I4" t="s">
        <v>165</v>
      </c>
      <c r="J4" t="s">
        <v>165</v>
      </c>
      <c r="K4" t="s">
        <v>165</v>
      </c>
      <c r="L4" s="2" t="s">
        <v>88</v>
      </c>
      <c r="M4" s="3" t="s">
        <v>125</v>
      </c>
      <c r="N4" s="9">
        <v>183460</v>
      </c>
      <c r="O4" s="9">
        <v>51588</v>
      </c>
      <c r="P4" s="7">
        <f t="shared" si="0"/>
        <v>0.78052142541097991</v>
      </c>
      <c r="Q4" s="1">
        <f t="shared" si="1"/>
        <v>7</v>
      </c>
      <c r="R4" s="6">
        <f>Q4/COUNTA(D4:K4)</f>
        <v>1</v>
      </c>
    </row>
    <row r="5" spans="1:19">
      <c r="A5" t="s">
        <v>16</v>
      </c>
      <c r="B5" t="s">
        <v>0</v>
      </c>
      <c r="C5" t="s">
        <v>17</v>
      </c>
      <c r="D5" t="s">
        <v>165</v>
      </c>
      <c r="E5" t="s">
        <v>165</v>
      </c>
      <c r="F5" t="s">
        <v>165</v>
      </c>
      <c r="G5" t="s">
        <v>167</v>
      </c>
      <c r="H5" t="s">
        <v>165</v>
      </c>
      <c r="I5" t="s">
        <v>165</v>
      </c>
      <c r="J5" t="s">
        <v>165</v>
      </c>
      <c r="K5" t="s">
        <v>165</v>
      </c>
      <c r="L5" s="2" t="s">
        <v>89</v>
      </c>
      <c r="M5" s="3" t="s">
        <v>126</v>
      </c>
      <c r="N5" s="10">
        <v>10000</v>
      </c>
      <c r="O5" s="10">
        <v>9000</v>
      </c>
      <c r="P5" s="7">
        <f t="shared" si="0"/>
        <v>0.52631578947368418</v>
      </c>
      <c r="Q5" s="1">
        <f t="shared" si="1"/>
        <v>7</v>
      </c>
      <c r="R5" s="6">
        <f>Q5/COUNTA(D5:K5)</f>
        <v>0.875</v>
      </c>
    </row>
    <row r="6" spans="1:19">
      <c r="A6" t="s">
        <v>33</v>
      </c>
      <c r="B6" t="s">
        <v>0</v>
      </c>
      <c r="C6" t="s">
        <v>34</v>
      </c>
      <c r="D6" t="s">
        <v>167</v>
      </c>
      <c r="E6" t="s">
        <v>167</v>
      </c>
      <c r="F6" t="s">
        <v>167</v>
      </c>
      <c r="G6" t="s">
        <v>167</v>
      </c>
      <c r="H6" t="s">
        <v>167</v>
      </c>
      <c r="I6" t="s">
        <v>167</v>
      </c>
      <c r="J6" t="s">
        <v>167</v>
      </c>
      <c r="K6" t="s">
        <v>167</v>
      </c>
      <c r="L6" s="2" t="s">
        <v>90</v>
      </c>
      <c r="M6" s="3" t="s">
        <v>127</v>
      </c>
      <c r="N6" s="10">
        <v>6000</v>
      </c>
      <c r="O6" s="10">
        <v>12500</v>
      </c>
      <c r="P6" s="7">
        <f t="shared" si="0"/>
        <v>0.32432432432432434</v>
      </c>
      <c r="Q6" s="1">
        <f t="shared" si="1"/>
        <v>0</v>
      </c>
      <c r="R6" s="6">
        <f>Q6/COUNTA(D6:K6)</f>
        <v>0</v>
      </c>
    </row>
    <row r="7" spans="1:19">
      <c r="A7" t="s">
        <v>74</v>
      </c>
      <c r="B7" t="s">
        <v>50</v>
      </c>
      <c r="C7" t="s">
        <v>75</v>
      </c>
      <c r="D7" t="s">
        <v>165</v>
      </c>
      <c r="E7" t="s">
        <v>165</v>
      </c>
      <c r="F7" t="s">
        <v>165</v>
      </c>
      <c r="G7" t="s">
        <v>165</v>
      </c>
      <c r="I7" t="s">
        <v>165</v>
      </c>
      <c r="J7" t="s">
        <v>165</v>
      </c>
      <c r="K7" t="s">
        <v>165</v>
      </c>
      <c r="L7" s="2" t="s">
        <v>91</v>
      </c>
      <c r="M7" s="2" t="s">
        <v>128</v>
      </c>
      <c r="N7" s="10">
        <v>6750</v>
      </c>
      <c r="O7" s="10">
        <v>5000</v>
      </c>
      <c r="P7" s="7">
        <f t="shared" si="0"/>
        <v>0.57446808510638303</v>
      </c>
      <c r="Q7" s="1">
        <f t="shared" si="1"/>
        <v>7</v>
      </c>
      <c r="R7" s="6">
        <f>Q7/COUNTA(D7:K7)</f>
        <v>1</v>
      </c>
    </row>
    <row r="8" spans="1:19" hidden="1">
      <c r="A8" t="s">
        <v>8</v>
      </c>
      <c r="B8" t="s">
        <v>0</v>
      </c>
      <c r="C8" t="s">
        <v>9</v>
      </c>
      <c r="L8" s="2" t="s">
        <v>92</v>
      </c>
      <c r="M8" s="2" t="s">
        <v>129</v>
      </c>
      <c r="N8" s="10">
        <v>5500</v>
      </c>
      <c r="O8" s="10">
        <v>3000</v>
      </c>
      <c r="P8" s="7">
        <f t="shared" si="0"/>
        <v>0.6470588235294118</v>
      </c>
      <c r="Q8" s="1">
        <f t="shared" si="1"/>
        <v>0</v>
      </c>
      <c r="R8" s="6" t="e">
        <f>Q8/COUNTA(D8:K8)</f>
        <v>#DIV/0!</v>
      </c>
    </row>
    <row r="9" spans="1:19">
      <c r="A9" t="s">
        <v>66</v>
      </c>
      <c r="B9" t="s">
        <v>50</v>
      </c>
      <c r="C9" t="s">
        <v>67</v>
      </c>
      <c r="D9" t="s">
        <v>165</v>
      </c>
      <c r="E9" t="s">
        <v>165</v>
      </c>
      <c r="F9" t="s">
        <v>167</v>
      </c>
      <c r="I9" t="s">
        <v>165</v>
      </c>
      <c r="J9" t="s">
        <v>165</v>
      </c>
      <c r="K9" t="s">
        <v>167</v>
      </c>
      <c r="L9" t="s">
        <v>93</v>
      </c>
      <c r="M9" t="s">
        <v>130</v>
      </c>
      <c r="N9" s="10">
        <v>9500</v>
      </c>
      <c r="O9" s="10">
        <v>2000</v>
      </c>
      <c r="P9" s="7">
        <f t="shared" si="0"/>
        <v>0.82608695652173914</v>
      </c>
      <c r="Q9" s="1">
        <f t="shared" si="1"/>
        <v>4</v>
      </c>
      <c r="R9" s="6">
        <f>Q9/COUNTA(D9:K9)</f>
        <v>0.66666666666666663</v>
      </c>
    </row>
    <row r="10" spans="1:19">
      <c r="A10" t="s">
        <v>49</v>
      </c>
      <c r="B10" t="s">
        <v>50</v>
      </c>
      <c r="C10" t="s">
        <v>51</v>
      </c>
      <c r="D10" t="s">
        <v>165</v>
      </c>
      <c r="E10" t="s">
        <v>165</v>
      </c>
      <c r="F10" t="s">
        <v>165</v>
      </c>
      <c r="G10" t="s">
        <v>165</v>
      </c>
      <c r="H10" t="s">
        <v>165</v>
      </c>
      <c r="I10" t="s">
        <v>165</v>
      </c>
      <c r="J10" t="s">
        <v>165</v>
      </c>
      <c r="K10" t="s">
        <v>165</v>
      </c>
      <c r="L10" t="s">
        <v>94</v>
      </c>
      <c r="M10" t="s">
        <v>131</v>
      </c>
      <c r="N10" s="10">
        <v>18500</v>
      </c>
      <c r="O10" s="10">
        <v>15000</v>
      </c>
      <c r="P10" s="7">
        <f t="shared" si="0"/>
        <v>0.55223880597014929</v>
      </c>
      <c r="Q10" s="1">
        <f t="shared" si="1"/>
        <v>8</v>
      </c>
      <c r="R10" s="6">
        <f>Q10/COUNTA(D10:K10)</f>
        <v>1</v>
      </c>
    </row>
    <row r="11" spans="1:19">
      <c r="A11" t="s">
        <v>76</v>
      </c>
      <c r="B11" t="s">
        <v>50</v>
      </c>
      <c r="C11" t="s">
        <v>77</v>
      </c>
      <c r="D11" t="s">
        <v>165</v>
      </c>
      <c r="E11" t="s">
        <v>165</v>
      </c>
      <c r="F11" t="s">
        <v>165</v>
      </c>
      <c r="G11" t="s">
        <v>165</v>
      </c>
      <c r="H11" t="s">
        <v>165</v>
      </c>
      <c r="I11" t="s">
        <v>165</v>
      </c>
      <c r="J11" t="s">
        <v>165</v>
      </c>
      <c r="K11" t="s">
        <v>165</v>
      </c>
      <c r="L11" t="s">
        <v>95</v>
      </c>
      <c r="M11" t="s">
        <v>132</v>
      </c>
      <c r="N11" s="10">
        <v>12500</v>
      </c>
      <c r="O11" s="10">
        <v>3000</v>
      </c>
      <c r="P11" s="7">
        <f t="shared" si="0"/>
        <v>0.80645161290322576</v>
      </c>
      <c r="Q11" s="1">
        <f t="shared" si="1"/>
        <v>8</v>
      </c>
      <c r="R11" s="6">
        <f>Q11/COUNTA(D11:K11)</f>
        <v>1</v>
      </c>
    </row>
    <row r="12" spans="1:19">
      <c r="A12" t="s">
        <v>22</v>
      </c>
      <c r="B12" t="s">
        <v>0</v>
      </c>
      <c r="C12" t="s">
        <v>23</v>
      </c>
      <c r="D12" t="s">
        <v>165</v>
      </c>
      <c r="E12" t="s">
        <v>165</v>
      </c>
      <c r="F12" t="s">
        <v>165</v>
      </c>
      <c r="H12" t="s">
        <v>165</v>
      </c>
      <c r="I12" t="s">
        <v>165</v>
      </c>
      <c r="J12" t="s">
        <v>165</v>
      </c>
      <c r="K12" t="s">
        <v>165</v>
      </c>
      <c r="L12" t="s">
        <v>96</v>
      </c>
      <c r="M12" t="s">
        <v>133</v>
      </c>
      <c r="N12" s="10">
        <v>2000</v>
      </c>
      <c r="O12" s="10">
        <v>3000</v>
      </c>
      <c r="P12" s="7">
        <f t="shared" si="0"/>
        <v>0.4</v>
      </c>
      <c r="Q12" s="1">
        <f t="shared" si="1"/>
        <v>7</v>
      </c>
      <c r="R12" s="6">
        <f>Q12/COUNTA(D12:K12)</f>
        <v>1</v>
      </c>
    </row>
    <row r="13" spans="1:19">
      <c r="A13" t="s">
        <v>26</v>
      </c>
      <c r="B13" t="s">
        <v>0</v>
      </c>
      <c r="C13" t="s">
        <v>27</v>
      </c>
      <c r="D13" t="s">
        <v>167</v>
      </c>
      <c r="F13" t="s">
        <v>167</v>
      </c>
      <c r="G13" t="s">
        <v>165</v>
      </c>
      <c r="H13" t="s">
        <v>165</v>
      </c>
      <c r="I13" t="s">
        <v>165</v>
      </c>
      <c r="J13" t="s">
        <v>167</v>
      </c>
      <c r="K13" t="s">
        <v>165</v>
      </c>
      <c r="L13" t="s">
        <v>97</v>
      </c>
      <c r="M13" t="s">
        <v>134</v>
      </c>
      <c r="N13" s="10">
        <v>7500</v>
      </c>
      <c r="O13" s="10">
        <v>5000</v>
      </c>
      <c r="P13" s="7">
        <f t="shared" si="0"/>
        <v>0.6</v>
      </c>
      <c r="Q13" s="1">
        <f t="shared" si="1"/>
        <v>4</v>
      </c>
      <c r="R13" s="6">
        <f>Q13/COUNTA(D13:K13)</f>
        <v>0.5714285714285714</v>
      </c>
    </row>
    <row r="14" spans="1:19">
      <c r="A14" t="s">
        <v>10</v>
      </c>
      <c r="B14" t="s">
        <v>0</v>
      </c>
      <c r="C14" t="s">
        <v>11</v>
      </c>
      <c r="D14" t="s">
        <v>165</v>
      </c>
      <c r="E14" t="s">
        <v>165</v>
      </c>
      <c r="F14" t="s">
        <v>165</v>
      </c>
      <c r="G14" t="s">
        <v>165</v>
      </c>
      <c r="H14" t="s">
        <v>165</v>
      </c>
      <c r="J14" t="s">
        <v>165</v>
      </c>
      <c r="K14" t="s">
        <v>165</v>
      </c>
      <c r="L14" t="s">
        <v>98</v>
      </c>
      <c r="M14" t="s">
        <v>135</v>
      </c>
      <c r="N14" s="10">
        <v>4000</v>
      </c>
      <c r="O14" s="10">
        <v>1000</v>
      </c>
      <c r="P14" s="7">
        <f t="shared" si="0"/>
        <v>0.8</v>
      </c>
      <c r="Q14" s="1">
        <f t="shared" si="1"/>
        <v>7</v>
      </c>
      <c r="R14" s="6">
        <f>Q14/COUNTA(D14:K14)</f>
        <v>1</v>
      </c>
    </row>
    <row r="15" spans="1:19">
      <c r="A15" t="s">
        <v>85</v>
      </c>
      <c r="B15" t="s">
        <v>0</v>
      </c>
      <c r="C15" t="s">
        <v>28</v>
      </c>
      <c r="D15" t="s">
        <v>165</v>
      </c>
      <c r="E15" t="s">
        <v>165</v>
      </c>
      <c r="F15" t="s">
        <v>165</v>
      </c>
      <c r="G15" t="s">
        <v>165</v>
      </c>
      <c r="H15" t="s">
        <v>167</v>
      </c>
      <c r="K15" t="s">
        <v>165</v>
      </c>
      <c r="L15" t="s">
        <v>99</v>
      </c>
      <c r="M15" t="s">
        <v>136</v>
      </c>
      <c r="N15" s="10">
        <v>1500</v>
      </c>
      <c r="O15" s="10">
        <v>250</v>
      </c>
      <c r="P15" s="7">
        <f t="shared" si="0"/>
        <v>0.8571428571428571</v>
      </c>
      <c r="Q15" s="1">
        <f t="shared" si="1"/>
        <v>5</v>
      </c>
      <c r="R15" s="6">
        <f>Q15/COUNTA(D15:K15)</f>
        <v>0.83333333333333337</v>
      </c>
    </row>
    <row r="16" spans="1:19">
      <c r="A16" t="s">
        <v>12</v>
      </c>
      <c r="B16" t="s">
        <v>0</v>
      </c>
      <c r="C16" t="s">
        <v>13</v>
      </c>
      <c r="D16" t="s">
        <v>165</v>
      </c>
      <c r="E16" t="s">
        <v>165</v>
      </c>
      <c r="F16" t="s">
        <v>165</v>
      </c>
      <c r="G16" t="s">
        <v>165</v>
      </c>
      <c r="H16" t="s">
        <v>165</v>
      </c>
      <c r="I16" t="s">
        <v>165</v>
      </c>
      <c r="J16" t="s">
        <v>165</v>
      </c>
      <c r="K16" t="s">
        <v>165</v>
      </c>
      <c r="L16" t="s">
        <v>100</v>
      </c>
      <c r="M16" t="s">
        <v>137</v>
      </c>
      <c r="N16" s="10">
        <v>59000</v>
      </c>
      <c r="O16" s="10">
        <v>48500</v>
      </c>
      <c r="P16" s="7">
        <f t="shared" si="0"/>
        <v>0.5488372093023256</v>
      </c>
      <c r="Q16" s="1">
        <f t="shared" si="1"/>
        <v>8</v>
      </c>
      <c r="R16" s="6">
        <f>Q16/COUNTA(D16:K16)</f>
        <v>1</v>
      </c>
    </row>
    <row r="17" spans="1:18">
      <c r="A17" t="s">
        <v>39</v>
      </c>
      <c r="B17" t="s">
        <v>0</v>
      </c>
      <c r="C17" t="s">
        <v>40</v>
      </c>
      <c r="D17" t="s">
        <v>165</v>
      </c>
      <c r="E17" t="s">
        <v>165</v>
      </c>
      <c r="F17" t="s">
        <v>165</v>
      </c>
      <c r="G17" t="s">
        <v>165</v>
      </c>
      <c r="I17" t="s">
        <v>165</v>
      </c>
      <c r="J17" t="s">
        <v>167</v>
      </c>
      <c r="K17" t="s">
        <v>165</v>
      </c>
      <c r="L17" t="s">
        <v>101</v>
      </c>
      <c r="M17" t="s">
        <v>138</v>
      </c>
      <c r="N17" s="10">
        <v>8500</v>
      </c>
      <c r="O17" s="10">
        <v>1000</v>
      </c>
      <c r="P17" s="7">
        <f t="shared" si="0"/>
        <v>0.89473684210526316</v>
      </c>
      <c r="Q17" s="1">
        <f t="shared" si="1"/>
        <v>6</v>
      </c>
      <c r="R17" s="6">
        <f>Q17/COUNTA(D17:K17)</f>
        <v>0.8571428571428571</v>
      </c>
    </row>
    <row r="18" spans="1:18">
      <c r="A18" t="s">
        <v>35</v>
      </c>
      <c r="B18" t="s">
        <v>0</v>
      </c>
      <c r="C18" t="s">
        <v>36</v>
      </c>
      <c r="D18" t="s">
        <v>165</v>
      </c>
      <c r="E18" t="s">
        <v>165</v>
      </c>
      <c r="F18" t="s">
        <v>165</v>
      </c>
      <c r="G18" t="s">
        <v>165</v>
      </c>
      <c r="H18" t="s">
        <v>167</v>
      </c>
      <c r="I18" t="s">
        <v>165</v>
      </c>
      <c r="J18" t="s">
        <v>165</v>
      </c>
      <c r="K18" t="s">
        <v>165</v>
      </c>
      <c r="L18" t="s">
        <v>102</v>
      </c>
      <c r="M18" t="s">
        <v>139</v>
      </c>
      <c r="N18" s="10">
        <v>11150</v>
      </c>
      <c r="O18" s="10">
        <v>5500</v>
      </c>
      <c r="P18" s="7">
        <f t="shared" si="0"/>
        <v>0.66966966966966968</v>
      </c>
      <c r="Q18" s="1">
        <f t="shared" si="1"/>
        <v>7</v>
      </c>
      <c r="R18" s="6">
        <f>Q18/COUNTA(D18:K18)</f>
        <v>0.875</v>
      </c>
    </row>
    <row r="19" spans="1:18">
      <c r="A19" t="s">
        <v>18</v>
      </c>
      <c r="B19" t="s">
        <v>0</v>
      </c>
      <c r="C19" t="s">
        <v>19</v>
      </c>
      <c r="D19" t="s">
        <v>167</v>
      </c>
      <c r="E19" t="s">
        <v>167</v>
      </c>
      <c r="F19" t="s">
        <v>167</v>
      </c>
      <c r="G19" t="s">
        <v>167</v>
      </c>
      <c r="H19" t="s">
        <v>167</v>
      </c>
      <c r="I19" t="s">
        <v>167</v>
      </c>
      <c r="J19" t="s">
        <v>167</v>
      </c>
      <c r="K19" t="s">
        <v>167</v>
      </c>
      <c r="L19" t="s">
        <v>103</v>
      </c>
      <c r="M19" t="s">
        <v>140</v>
      </c>
      <c r="N19" s="10">
        <v>5750</v>
      </c>
      <c r="O19" s="10">
        <v>22500</v>
      </c>
      <c r="P19" s="7">
        <f t="shared" si="0"/>
        <v>0.20353982300884957</v>
      </c>
      <c r="Q19" s="1">
        <f t="shared" si="1"/>
        <v>0</v>
      </c>
      <c r="R19" s="6">
        <f>Q19/COUNTA(D19:K19)</f>
        <v>0</v>
      </c>
    </row>
    <row r="20" spans="1:18">
      <c r="A20" t="s">
        <v>62</v>
      </c>
      <c r="B20" t="s">
        <v>50</v>
      </c>
      <c r="C20" t="s">
        <v>63</v>
      </c>
      <c r="D20" t="s">
        <v>167</v>
      </c>
      <c r="E20" t="s">
        <v>167</v>
      </c>
      <c r="F20" t="s">
        <v>167</v>
      </c>
      <c r="H20" t="s">
        <v>167</v>
      </c>
      <c r="J20" t="s">
        <v>165</v>
      </c>
      <c r="K20" t="s">
        <v>167</v>
      </c>
      <c r="L20" t="s">
        <v>104</v>
      </c>
      <c r="M20" t="s">
        <v>141</v>
      </c>
      <c r="N20" s="10">
        <v>1000</v>
      </c>
      <c r="O20" s="10">
        <v>1000</v>
      </c>
      <c r="P20" s="7">
        <f t="shared" si="0"/>
        <v>0.5</v>
      </c>
      <c r="Q20" s="1">
        <f t="shared" si="1"/>
        <v>1</v>
      </c>
      <c r="R20" s="6">
        <f>Q20/COUNTA(D20:K20)</f>
        <v>0.16666666666666666</v>
      </c>
    </row>
    <row r="21" spans="1:18">
      <c r="A21" t="s">
        <v>68</v>
      </c>
      <c r="B21" t="s">
        <v>50</v>
      </c>
      <c r="C21" t="s">
        <v>69</v>
      </c>
      <c r="D21" t="s">
        <v>167</v>
      </c>
      <c r="E21" t="s">
        <v>167</v>
      </c>
      <c r="F21" t="s">
        <v>167</v>
      </c>
      <c r="G21" t="s">
        <v>165</v>
      </c>
      <c r="H21" t="s">
        <v>165</v>
      </c>
      <c r="I21" t="s">
        <v>167</v>
      </c>
      <c r="J21" t="s">
        <v>165</v>
      </c>
      <c r="K21" t="s">
        <v>167</v>
      </c>
      <c r="L21" t="s">
        <v>105</v>
      </c>
      <c r="M21" t="s">
        <v>142</v>
      </c>
      <c r="N21" s="10">
        <v>4500</v>
      </c>
      <c r="O21" s="10">
        <v>3500</v>
      </c>
      <c r="P21" s="7">
        <f t="shared" si="0"/>
        <v>0.5625</v>
      </c>
      <c r="Q21" s="1">
        <f t="shared" si="1"/>
        <v>3</v>
      </c>
      <c r="R21" s="6">
        <f>Q21/COUNTA(D21:K21)</f>
        <v>0.375</v>
      </c>
    </row>
    <row r="22" spans="1:18">
      <c r="A22" t="s">
        <v>29</v>
      </c>
      <c r="B22" t="s">
        <v>0</v>
      </c>
      <c r="C22" t="s">
        <v>30</v>
      </c>
      <c r="D22" t="s">
        <v>167</v>
      </c>
      <c r="E22" t="s">
        <v>167</v>
      </c>
      <c r="F22" t="s">
        <v>165</v>
      </c>
      <c r="G22" t="s">
        <v>167</v>
      </c>
      <c r="H22" t="s">
        <v>167</v>
      </c>
      <c r="I22" t="s">
        <v>165</v>
      </c>
      <c r="J22" t="s">
        <v>167</v>
      </c>
      <c r="K22" t="s">
        <v>167</v>
      </c>
      <c r="L22" t="s">
        <v>106</v>
      </c>
      <c r="M22" t="s">
        <v>143</v>
      </c>
      <c r="N22" s="10">
        <v>16500</v>
      </c>
      <c r="O22" s="10">
        <v>4000</v>
      </c>
      <c r="P22" s="7">
        <f t="shared" si="0"/>
        <v>0.80487804878048785</v>
      </c>
      <c r="Q22" s="1">
        <f t="shared" si="1"/>
        <v>2</v>
      </c>
      <c r="R22" s="6">
        <f>Q22/COUNTA(D22:K22)</f>
        <v>0.25</v>
      </c>
    </row>
    <row r="23" spans="1:18">
      <c r="A23" t="s">
        <v>24</v>
      </c>
      <c r="B23" t="s">
        <v>0</v>
      </c>
      <c r="C23" t="s">
        <v>25</v>
      </c>
      <c r="D23" t="s">
        <v>165</v>
      </c>
      <c r="E23" t="s">
        <v>165</v>
      </c>
      <c r="F23" t="s">
        <v>165</v>
      </c>
      <c r="G23" t="s">
        <v>165</v>
      </c>
      <c r="H23" t="s">
        <v>165</v>
      </c>
      <c r="I23" t="s">
        <v>165</v>
      </c>
      <c r="J23" t="s">
        <v>167</v>
      </c>
      <c r="K23" t="s">
        <v>165</v>
      </c>
      <c r="L23" t="s">
        <v>107</v>
      </c>
      <c r="M23" t="s">
        <v>144</v>
      </c>
      <c r="N23" s="10">
        <v>1000</v>
      </c>
      <c r="O23" s="10"/>
      <c r="P23" s="7">
        <f t="shared" si="0"/>
        <v>1</v>
      </c>
      <c r="Q23" s="1">
        <f t="shared" si="1"/>
        <v>7</v>
      </c>
      <c r="R23" s="6">
        <f>Q23/COUNTA(D23:K23)</f>
        <v>0.875</v>
      </c>
    </row>
    <row r="24" spans="1:18">
      <c r="A24" t="s">
        <v>60</v>
      </c>
      <c r="B24" t="s">
        <v>50</v>
      </c>
      <c r="C24" t="s">
        <v>61</v>
      </c>
      <c r="D24" t="s">
        <v>167</v>
      </c>
      <c r="E24" t="s">
        <v>167</v>
      </c>
      <c r="F24" t="s">
        <v>167</v>
      </c>
      <c r="G24" t="s">
        <v>167</v>
      </c>
      <c r="H24" t="s">
        <v>167</v>
      </c>
      <c r="I24" t="s">
        <v>167</v>
      </c>
      <c r="J24" t="s">
        <v>167</v>
      </c>
      <c r="K24" t="s">
        <v>167</v>
      </c>
      <c r="L24" t="s">
        <v>108</v>
      </c>
      <c r="M24" t="s">
        <v>145</v>
      </c>
      <c r="N24" s="10">
        <v>4000</v>
      </c>
      <c r="O24" s="10">
        <v>70051</v>
      </c>
      <c r="P24" s="7">
        <f t="shared" si="0"/>
        <v>5.4016826241374188E-2</v>
      </c>
      <c r="Q24" s="1">
        <f t="shared" si="1"/>
        <v>0</v>
      </c>
      <c r="R24" s="6">
        <f>Q24/COUNTA(D24:K24)</f>
        <v>0</v>
      </c>
    </row>
    <row r="25" spans="1:18">
      <c r="A25" t="s">
        <v>14</v>
      </c>
      <c r="B25" t="s">
        <v>0</v>
      </c>
      <c r="C25" t="s">
        <v>15</v>
      </c>
      <c r="D25" t="s">
        <v>167</v>
      </c>
      <c r="I25" t="s">
        <v>165</v>
      </c>
      <c r="J25" t="s">
        <v>165</v>
      </c>
      <c r="K25" t="s">
        <v>165</v>
      </c>
      <c r="L25" t="s">
        <v>109</v>
      </c>
      <c r="M25" t="s">
        <v>146</v>
      </c>
      <c r="N25" s="10">
        <v>6000</v>
      </c>
      <c r="O25" s="10">
        <v>39500</v>
      </c>
      <c r="P25" s="7">
        <f t="shared" si="0"/>
        <v>0.13186813186813187</v>
      </c>
      <c r="Q25" s="1">
        <f t="shared" si="1"/>
        <v>3</v>
      </c>
      <c r="R25" s="6">
        <f>Q25/COUNTA(D25:K25)</f>
        <v>0.75</v>
      </c>
    </row>
    <row r="26" spans="1:18">
      <c r="A26" t="s">
        <v>37</v>
      </c>
      <c r="B26" t="s">
        <v>0</v>
      </c>
      <c r="C26" t="s">
        <v>38</v>
      </c>
      <c r="D26" t="s">
        <v>165</v>
      </c>
      <c r="E26" t="s">
        <v>165</v>
      </c>
      <c r="F26" t="s">
        <v>165</v>
      </c>
      <c r="G26" t="s">
        <v>165</v>
      </c>
      <c r="H26" t="s">
        <v>165</v>
      </c>
      <c r="I26" t="s">
        <v>165</v>
      </c>
      <c r="J26" t="s">
        <v>167</v>
      </c>
      <c r="K26" t="s">
        <v>165</v>
      </c>
      <c r="L26" t="s">
        <v>110</v>
      </c>
      <c r="M26" t="s">
        <v>147</v>
      </c>
      <c r="N26" s="10">
        <v>6000</v>
      </c>
      <c r="O26" s="10">
        <v>39500</v>
      </c>
      <c r="P26" s="7">
        <f t="shared" si="0"/>
        <v>0.13186813186813187</v>
      </c>
      <c r="Q26" s="1">
        <f t="shared" si="1"/>
        <v>7</v>
      </c>
      <c r="R26" s="6">
        <f>Q26/COUNTA(D26:K26)</f>
        <v>0.875</v>
      </c>
    </row>
    <row r="27" spans="1:18">
      <c r="A27" t="s">
        <v>54</v>
      </c>
      <c r="B27" t="s">
        <v>50</v>
      </c>
      <c r="C27" t="s">
        <v>55</v>
      </c>
      <c r="D27" t="s">
        <v>167</v>
      </c>
      <c r="E27" t="s">
        <v>167</v>
      </c>
      <c r="F27" t="s">
        <v>165</v>
      </c>
      <c r="G27" t="s">
        <v>165</v>
      </c>
      <c r="H27" t="s">
        <v>165</v>
      </c>
      <c r="I27" t="s">
        <v>165</v>
      </c>
      <c r="J27" t="s">
        <v>165</v>
      </c>
      <c r="K27" t="s">
        <v>165</v>
      </c>
      <c r="L27" t="s">
        <v>111</v>
      </c>
      <c r="M27" t="s">
        <v>148</v>
      </c>
      <c r="N27" s="10">
        <v>11750</v>
      </c>
      <c r="O27" s="10">
        <v>5250</v>
      </c>
      <c r="P27" s="7">
        <f t="shared" si="0"/>
        <v>0.69117647058823528</v>
      </c>
      <c r="Q27" s="1">
        <f t="shared" si="1"/>
        <v>6</v>
      </c>
      <c r="R27" s="6">
        <f>Q27/COUNTA(D27:K27)</f>
        <v>0.75</v>
      </c>
    </row>
    <row r="28" spans="1:18" hidden="1">
      <c r="A28" t="s">
        <v>20</v>
      </c>
      <c r="B28" t="s">
        <v>0</v>
      </c>
      <c r="C28" t="s">
        <v>21</v>
      </c>
      <c r="L28" t="s">
        <v>112</v>
      </c>
      <c r="M28" t="s">
        <v>149</v>
      </c>
      <c r="N28" s="10">
        <v>1000</v>
      </c>
      <c r="O28" s="10">
        <v>1000</v>
      </c>
      <c r="P28" s="7">
        <f t="shared" si="0"/>
        <v>0.5</v>
      </c>
      <c r="Q28" s="1">
        <f t="shared" si="1"/>
        <v>0</v>
      </c>
      <c r="R28" s="6" t="e">
        <f>Q28/COUNTA(D28:K28)</f>
        <v>#DIV/0!</v>
      </c>
    </row>
    <row r="29" spans="1:18" hidden="1">
      <c r="A29" t="s">
        <v>70</v>
      </c>
      <c r="B29" t="s">
        <v>50</v>
      </c>
      <c r="C29" t="s">
        <v>71</v>
      </c>
      <c r="L29" t="s">
        <v>113</v>
      </c>
      <c r="M29" t="s">
        <v>150</v>
      </c>
      <c r="N29" s="10">
        <v>3000</v>
      </c>
      <c r="O29" s="10">
        <v>4000</v>
      </c>
      <c r="P29" s="7">
        <f t="shared" si="0"/>
        <v>0.42857142857142855</v>
      </c>
      <c r="Q29" s="1">
        <f t="shared" si="1"/>
        <v>0</v>
      </c>
      <c r="R29" s="6" t="e">
        <f>Q29/COUNTA(D29:K29)</f>
        <v>#DIV/0!</v>
      </c>
    </row>
    <row r="30" spans="1:18">
      <c r="A30" t="s">
        <v>31</v>
      </c>
      <c r="B30" t="s">
        <v>0</v>
      </c>
      <c r="C30" t="s">
        <v>32</v>
      </c>
      <c r="D30" t="s">
        <v>165</v>
      </c>
      <c r="E30" t="s">
        <v>165</v>
      </c>
      <c r="F30" t="s">
        <v>165</v>
      </c>
      <c r="G30" t="s">
        <v>165</v>
      </c>
      <c r="I30" t="s">
        <v>165</v>
      </c>
      <c r="J30" t="s">
        <v>165</v>
      </c>
      <c r="K30" t="s">
        <v>165</v>
      </c>
      <c r="L30" t="s">
        <v>114</v>
      </c>
      <c r="M30" t="s">
        <v>151</v>
      </c>
      <c r="N30" s="10">
        <v>12500</v>
      </c>
      <c r="O30" s="10">
        <v>3000</v>
      </c>
      <c r="P30" s="7">
        <f t="shared" si="0"/>
        <v>0.80645161290322576</v>
      </c>
      <c r="Q30" s="1">
        <f t="shared" si="1"/>
        <v>7</v>
      </c>
      <c r="R30" s="6">
        <f>Q30/COUNTA(D30:K30)</f>
        <v>1</v>
      </c>
    </row>
    <row r="31" spans="1:18">
      <c r="A31" t="s">
        <v>80</v>
      </c>
      <c r="B31" t="s">
        <v>50</v>
      </c>
      <c r="C31" t="s">
        <v>81</v>
      </c>
      <c r="D31" t="s">
        <v>167</v>
      </c>
      <c r="E31" t="s">
        <v>167</v>
      </c>
      <c r="F31" t="s">
        <v>167</v>
      </c>
      <c r="G31" t="s">
        <v>167</v>
      </c>
      <c r="H31" t="s">
        <v>167</v>
      </c>
      <c r="I31" t="s">
        <v>167</v>
      </c>
      <c r="J31" t="s">
        <v>167</v>
      </c>
      <c r="K31" t="s">
        <v>167</v>
      </c>
      <c r="L31" t="s">
        <v>161</v>
      </c>
      <c r="M31" t="s">
        <v>162</v>
      </c>
      <c r="N31" s="10">
        <v>250</v>
      </c>
      <c r="O31" s="10">
        <v>500</v>
      </c>
      <c r="P31" s="7">
        <f t="shared" si="0"/>
        <v>0.33333333333333331</v>
      </c>
      <c r="Q31" s="1">
        <f t="shared" si="1"/>
        <v>0</v>
      </c>
      <c r="R31" s="6">
        <f>Q31/COUNTA(D31:K31)</f>
        <v>0</v>
      </c>
    </row>
    <row r="32" spans="1:18">
      <c r="A32" t="s">
        <v>45</v>
      </c>
      <c r="B32" t="s">
        <v>0</v>
      </c>
      <c r="C32" t="s">
        <v>46</v>
      </c>
      <c r="E32" t="s">
        <v>165</v>
      </c>
      <c r="F32" t="s">
        <v>165</v>
      </c>
      <c r="G32" t="s">
        <v>165</v>
      </c>
      <c r="I32" t="s">
        <v>165</v>
      </c>
      <c r="J32" t="s">
        <v>167</v>
      </c>
      <c r="K32" t="s">
        <v>165</v>
      </c>
      <c r="L32" t="s">
        <v>115</v>
      </c>
      <c r="M32" t="s">
        <v>152</v>
      </c>
      <c r="N32" s="10">
        <v>26000</v>
      </c>
      <c r="O32" s="10">
        <v>7000</v>
      </c>
      <c r="P32" s="7">
        <f t="shared" si="0"/>
        <v>0.78787878787878785</v>
      </c>
      <c r="Q32" s="1">
        <f t="shared" si="1"/>
        <v>5</v>
      </c>
      <c r="R32" s="6">
        <f>Q32/COUNTA(D32:K32)</f>
        <v>0.83333333333333337</v>
      </c>
    </row>
    <row r="33" spans="1:18">
      <c r="A33" t="s">
        <v>72</v>
      </c>
      <c r="B33" t="s">
        <v>50</v>
      </c>
      <c r="C33" t="s">
        <v>73</v>
      </c>
      <c r="D33" t="s">
        <v>167</v>
      </c>
      <c r="E33" t="s">
        <v>167</v>
      </c>
      <c r="F33" t="s">
        <v>167</v>
      </c>
      <c r="H33" t="s">
        <v>167</v>
      </c>
      <c r="I33" t="s">
        <v>167</v>
      </c>
      <c r="J33" t="s">
        <v>165</v>
      </c>
      <c r="K33" t="s">
        <v>167</v>
      </c>
      <c r="L33" t="s">
        <v>116</v>
      </c>
      <c r="M33" t="s">
        <v>153</v>
      </c>
      <c r="N33" s="10">
        <v>6500</v>
      </c>
      <c r="O33" s="10">
        <v>6500</v>
      </c>
      <c r="P33" s="7">
        <f t="shared" si="0"/>
        <v>0.5</v>
      </c>
      <c r="Q33" s="1">
        <f t="shared" si="1"/>
        <v>1</v>
      </c>
      <c r="R33" s="6">
        <f>Q33/COUNTA(D33:K33)</f>
        <v>0.14285714285714285</v>
      </c>
    </row>
    <row r="34" spans="1:18">
      <c r="A34" t="s">
        <v>41</v>
      </c>
      <c r="B34" t="s">
        <v>0</v>
      </c>
      <c r="C34" t="s">
        <v>42</v>
      </c>
      <c r="D34" t="s">
        <v>165</v>
      </c>
      <c r="G34" t="s">
        <v>165</v>
      </c>
      <c r="H34" t="s">
        <v>165</v>
      </c>
      <c r="I34" t="s">
        <v>165</v>
      </c>
      <c r="L34" t="s">
        <v>117</v>
      </c>
      <c r="M34" t="s">
        <v>154</v>
      </c>
      <c r="N34" s="10">
        <v>21500</v>
      </c>
      <c r="O34" s="10">
        <v>3000</v>
      </c>
      <c r="P34" s="7">
        <f t="shared" si="0"/>
        <v>0.87755102040816324</v>
      </c>
      <c r="Q34" s="1">
        <f t="shared" si="1"/>
        <v>4</v>
      </c>
      <c r="R34" s="6">
        <f>Q34/COUNTA(D34:K34)</f>
        <v>1</v>
      </c>
    </row>
    <row r="35" spans="1:18">
      <c r="A35" t="s">
        <v>78</v>
      </c>
      <c r="B35" t="s">
        <v>50</v>
      </c>
      <c r="C35" t="s">
        <v>79</v>
      </c>
      <c r="D35" t="s">
        <v>165</v>
      </c>
      <c r="E35" t="s">
        <v>167</v>
      </c>
      <c r="F35" t="s">
        <v>165</v>
      </c>
      <c r="G35" t="s">
        <v>165</v>
      </c>
      <c r="H35" t="s">
        <v>165</v>
      </c>
      <c r="I35" t="s">
        <v>167</v>
      </c>
      <c r="J35" t="s">
        <v>165</v>
      </c>
      <c r="K35" t="s">
        <v>165</v>
      </c>
      <c r="L35" t="s">
        <v>118</v>
      </c>
      <c r="M35" t="s">
        <v>155</v>
      </c>
      <c r="N35" s="10">
        <v>18500</v>
      </c>
      <c r="O35" s="10">
        <v>14000</v>
      </c>
      <c r="P35" s="7">
        <f t="shared" si="0"/>
        <v>0.56923076923076921</v>
      </c>
      <c r="Q35" s="1">
        <f t="shared" si="1"/>
        <v>6</v>
      </c>
      <c r="R35" s="6">
        <f>Q35/COUNTA(D35:K35)</f>
        <v>0.75</v>
      </c>
    </row>
    <row r="36" spans="1:18">
      <c r="A36" t="s">
        <v>56</v>
      </c>
      <c r="B36" t="s">
        <v>50</v>
      </c>
      <c r="C36" t="s">
        <v>57</v>
      </c>
      <c r="D36" t="s">
        <v>165</v>
      </c>
      <c r="E36" t="s">
        <v>165</v>
      </c>
      <c r="F36" t="s">
        <v>165</v>
      </c>
      <c r="G36" t="s">
        <v>165</v>
      </c>
      <c r="H36" t="s">
        <v>165</v>
      </c>
      <c r="I36" t="s">
        <v>165</v>
      </c>
      <c r="J36" t="s">
        <v>165</v>
      </c>
      <c r="K36" t="s">
        <v>167</v>
      </c>
      <c r="L36" t="s">
        <v>119</v>
      </c>
      <c r="M36" t="s">
        <v>156</v>
      </c>
      <c r="N36" s="10">
        <v>2000</v>
      </c>
      <c r="O36" s="10">
        <v>1000</v>
      </c>
      <c r="P36" s="7">
        <f t="shared" si="0"/>
        <v>0.66666666666666663</v>
      </c>
      <c r="Q36" s="1">
        <f t="shared" si="1"/>
        <v>7</v>
      </c>
      <c r="R36" s="6">
        <f>Q36/COUNTA(D36:K36)</f>
        <v>0.875</v>
      </c>
    </row>
    <row r="37" spans="1:18">
      <c r="A37" t="s">
        <v>6</v>
      </c>
      <c r="B37" t="s">
        <v>0</v>
      </c>
      <c r="C37" t="s">
        <v>7</v>
      </c>
      <c r="D37" t="s">
        <v>167</v>
      </c>
      <c r="E37" t="s">
        <v>167</v>
      </c>
      <c r="F37" t="s">
        <v>167</v>
      </c>
      <c r="G37" t="s">
        <v>165</v>
      </c>
      <c r="L37" t="s">
        <v>120</v>
      </c>
      <c r="M37" t="s">
        <v>157</v>
      </c>
      <c r="N37" s="10">
        <v>13000</v>
      </c>
      <c r="O37" s="10">
        <v>4000</v>
      </c>
      <c r="P37" s="7">
        <f t="shared" si="0"/>
        <v>0.76470588235294112</v>
      </c>
      <c r="Q37" s="1">
        <f t="shared" si="1"/>
        <v>1</v>
      </c>
      <c r="R37" s="6">
        <f>Q37/COUNTA(D37:K37)</f>
        <v>0.25</v>
      </c>
    </row>
    <row r="38" spans="1:18">
      <c r="A38" t="s">
        <v>4</v>
      </c>
      <c r="B38" t="s">
        <v>0</v>
      </c>
      <c r="C38" t="s">
        <v>5</v>
      </c>
      <c r="D38" t="s">
        <v>165</v>
      </c>
      <c r="E38" t="s">
        <v>165</v>
      </c>
      <c r="F38" t="s">
        <v>165</v>
      </c>
      <c r="G38" t="s">
        <v>165</v>
      </c>
      <c r="H38" t="s">
        <v>165</v>
      </c>
      <c r="I38" t="s">
        <v>165</v>
      </c>
      <c r="J38" t="s">
        <v>165</v>
      </c>
      <c r="K38" t="s">
        <v>165</v>
      </c>
      <c r="L38" t="s">
        <v>121</v>
      </c>
      <c r="M38" t="s">
        <v>158</v>
      </c>
      <c r="N38" s="9">
        <v>86800</v>
      </c>
      <c r="O38" s="9">
        <v>63500</v>
      </c>
      <c r="P38" s="7">
        <f t="shared" si="0"/>
        <v>0.5775116433799069</v>
      </c>
      <c r="Q38" s="1">
        <f t="shared" si="1"/>
        <v>8</v>
      </c>
      <c r="R38" s="6">
        <f>Q38/COUNTA(D38:K38)</f>
        <v>1</v>
      </c>
    </row>
    <row r="39" spans="1:18">
      <c r="A39" t="s">
        <v>64</v>
      </c>
      <c r="B39" t="s">
        <v>50</v>
      </c>
      <c r="C39" t="s">
        <v>65</v>
      </c>
      <c r="D39" t="s">
        <v>165</v>
      </c>
      <c r="E39" t="s">
        <v>165</v>
      </c>
      <c r="F39" t="s">
        <v>165</v>
      </c>
      <c r="G39" t="s">
        <v>165</v>
      </c>
      <c r="H39" t="s">
        <v>165</v>
      </c>
      <c r="I39" t="s">
        <v>165</v>
      </c>
      <c r="J39" t="s">
        <v>165</v>
      </c>
      <c r="K39" t="s">
        <v>165</v>
      </c>
      <c r="L39" t="s">
        <v>122</v>
      </c>
      <c r="M39" t="s">
        <v>159</v>
      </c>
      <c r="N39" s="10">
        <v>12000</v>
      </c>
      <c r="O39" s="10"/>
      <c r="P39" s="7">
        <f t="shared" si="0"/>
        <v>1</v>
      </c>
      <c r="Q39" s="1">
        <f t="shared" si="1"/>
        <v>8</v>
      </c>
      <c r="R39" s="6">
        <f>Q39/COUNTA(D39:K39)</f>
        <v>1</v>
      </c>
    </row>
    <row r="40" spans="1:18">
      <c r="A40" t="s">
        <v>58</v>
      </c>
      <c r="B40" t="s">
        <v>50</v>
      </c>
      <c r="C40" t="s">
        <v>59</v>
      </c>
      <c r="D40" t="s">
        <v>165</v>
      </c>
      <c r="E40" t="s">
        <v>165</v>
      </c>
      <c r="F40" t="s">
        <v>165</v>
      </c>
      <c r="G40" t="s">
        <v>165</v>
      </c>
      <c r="H40" t="s">
        <v>165</v>
      </c>
      <c r="I40" t="s">
        <v>165</v>
      </c>
      <c r="J40" t="s">
        <v>165</v>
      </c>
      <c r="K40" t="s">
        <v>165</v>
      </c>
      <c r="L40" t="s">
        <v>123</v>
      </c>
      <c r="M40" t="s">
        <v>160</v>
      </c>
      <c r="N40" s="10">
        <v>16000</v>
      </c>
      <c r="O40" s="10">
        <v>13500</v>
      </c>
      <c r="P40" s="7">
        <f t="shared" si="0"/>
        <v>0.5423728813559322</v>
      </c>
      <c r="Q40" s="1">
        <f t="shared" si="1"/>
        <v>8</v>
      </c>
      <c r="R40" s="6">
        <f>Q40/COUNTA(D40:K40)</f>
        <v>1</v>
      </c>
    </row>
  </sheetData>
  <conditionalFormatting sqref="D1:K40">
    <cfRule type="containsBlanks" dxfId="2" priority="17">
      <formula>LEN(TRIM(D1))=0</formula>
    </cfRule>
    <cfRule type="containsText" dxfId="1" priority="18" operator="containsText" text="Y">
      <formula>NOT(ISERROR(SEARCH("Y",D1)))</formula>
    </cfRule>
    <cfRule type="containsText" dxfId="0" priority="19" operator="containsText" text="N">
      <formula>NOT(ISERROR(SEARCH("N",D1)))</formula>
    </cfRule>
  </conditionalFormatting>
  <conditionalFormatting sqref="O2:O40">
    <cfRule type="colorScale" priority="15">
      <colorScale>
        <cfvo type="num" val="$A$2*0.05"/>
        <cfvo type="num" val="$A$2*0.5"/>
        <cfvo type="formula" val="$A$2*0.95"/>
        <color rgb="FFFF7128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 on TMM-Vote Ratio</vt:lpstr>
      <vt:lpstr>Pivot table Party vs Vote Ratio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Murray</dc:creator>
  <cp:lastModifiedBy>Peter Murray</cp:lastModifiedBy>
  <dcterms:created xsi:type="dcterms:W3CDTF">2011-12-16T14:56:43Z</dcterms:created>
  <dcterms:modified xsi:type="dcterms:W3CDTF">2011-12-17T02:00:34Z</dcterms:modified>
</cp:coreProperties>
</file>