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dlugano_frba_utn_edu_ar/Documents/1_UTN/4º/TC2/TP1/"/>
    </mc:Choice>
  </mc:AlternateContent>
  <xr:revisionPtr revIDLastSave="37" documentId="13_ncr:1_{2BB12DEB-4074-49CB-A4EE-1A49109555D7}" xr6:coauthVersionLast="47" xr6:coauthVersionMax="47" xr10:uidLastSave="{77C9BA5A-0279-4B49-8991-770B9A9C1F84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G25" i="1"/>
  <c r="E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H25" i="1" l="1"/>
  <c r="I25" i="1" s="1"/>
  <c r="H5" i="1"/>
  <c r="I5" i="1" s="1"/>
  <c r="H10" i="1"/>
  <c r="I10" i="1" s="1"/>
  <c r="H9" i="1"/>
  <c r="I9" i="1" s="1"/>
  <c r="H23" i="1"/>
  <c r="I23" i="1" s="1"/>
  <c r="H7" i="1"/>
  <c r="I7" i="1" s="1"/>
  <c r="H6" i="1"/>
  <c r="I6" i="1" s="1"/>
  <c r="H8" i="1"/>
  <c r="I8" i="1" s="1"/>
  <c r="H22" i="1"/>
  <c r="I22" i="1" s="1"/>
  <c r="H12" i="1"/>
  <c r="I12" i="1" s="1"/>
  <c r="H16" i="1"/>
  <c r="I16" i="1" s="1"/>
  <c r="H24" i="1"/>
  <c r="I24" i="1" s="1"/>
  <c r="H15" i="1"/>
  <c r="I15" i="1" s="1"/>
  <c r="H21" i="1"/>
  <c r="I21" i="1" s="1"/>
  <c r="H11" i="1"/>
  <c r="I11" i="1" s="1"/>
  <c r="H19" i="1"/>
  <c r="I19" i="1" s="1"/>
  <c r="H18" i="1"/>
  <c r="I18" i="1" s="1"/>
  <c r="H13" i="1"/>
  <c r="I13" i="1" s="1"/>
  <c r="H14" i="1"/>
  <c r="I14" i="1" s="1"/>
  <c r="H20" i="1"/>
  <c r="I20" i="1" s="1"/>
  <c r="H17" i="1"/>
  <c r="I17" i="1" s="1"/>
</calcChain>
</file>

<file path=xl/sharedStrings.xml><?xml version="1.0" encoding="utf-8"?>
<sst xmlns="http://schemas.openxmlformats.org/spreadsheetml/2006/main" count="15" uniqueCount="15">
  <si>
    <t>Frecuencia [KHz]</t>
  </si>
  <si>
    <t>Atenuación [Veces]</t>
  </si>
  <si>
    <t>Amplitud señal de entrada [Vrms]</t>
  </si>
  <si>
    <t>Amplitud señal de salida [Vrms]</t>
  </si>
  <si>
    <t>Atenuación [dB]</t>
  </si>
  <si>
    <t>Promedio n=4</t>
  </si>
  <si>
    <t>Amplitud maxima 10 V</t>
  </si>
  <si>
    <t>La salida esta desfazada pi radianes por default</t>
  </si>
  <si>
    <t>A todas las fases va a haber que sumarle pi despues</t>
  </si>
  <si>
    <t>Amplitud señal Salida [V]</t>
  </si>
  <si>
    <t>Amplitud señal Entrada  [V]</t>
  </si>
  <si>
    <r>
      <t>Retardo de Grupo [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seg]</t>
    </r>
  </si>
  <si>
    <r>
      <rPr>
        <sz val="12"/>
        <color theme="1"/>
        <rFont val="Calibri"/>
        <family val="2"/>
      </rPr>
      <t>Retardo de Fase - Δ</t>
    </r>
    <r>
      <rPr>
        <sz val="12"/>
        <color theme="1"/>
        <rFont val="Times New Roman"/>
        <family val="1"/>
      </rPr>
      <t>T [uS]</t>
    </r>
  </si>
  <si>
    <t>Fase [pi veces]</t>
  </si>
  <si>
    <t>Fase [Radianes]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</si>
</sst>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 -|T(jw)|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Atenuación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-0.35457533920863205</c:v>
                </c:pt>
                <c:pt idx="3">
                  <c:v>-0.21100364666616389</c:v>
                </c:pt>
                <c:pt idx="4">
                  <c:v>-6.9766556916426942E-2</c:v>
                </c:pt>
                <c:pt idx="5">
                  <c:v>-0.21100364666616389</c:v>
                </c:pt>
                <c:pt idx="6">
                  <c:v>-0.35457533920863205</c:v>
                </c:pt>
                <c:pt idx="7">
                  <c:v>-0.500560114038621</c:v>
                </c:pt>
                <c:pt idx="8">
                  <c:v>-0.500560114038621</c:v>
                </c:pt>
                <c:pt idx="9">
                  <c:v>-0.64904047562275924</c:v>
                </c:pt>
                <c:pt idx="10">
                  <c:v>-0.64904047562275924</c:v>
                </c:pt>
                <c:pt idx="11">
                  <c:v>-0.64904047562275924</c:v>
                </c:pt>
                <c:pt idx="12">
                  <c:v>-0.80010323343167611</c:v>
                </c:pt>
                <c:pt idx="13">
                  <c:v>-1.1103465569966262</c:v>
                </c:pt>
                <c:pt idx="14">
                  <c:v>-6.2316035599457873</c:v>
                </c:pt>
                <c:pt idx="15">
                  <c:v>-18.301328501265676</c:v>
                </c:pt>
                <c:pt idx="16">
                  <c:v>-26.375175252488255</c:v>
                </c:pt>
                <c:pt idx="17">
                  <c:v>-29.682523125766416</c:v>
                </c:pt>
                <c:pt idx="18">
                  <c:v>-32.39577516576788</c:v>
                </c:pt>
                <c:pt idx="19">
                  <c:v>-37.32922183259565</c:v>
                </c:pt>
                <c:pt idx="20">
                  <c:v>-50.574165778821225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D-4302-AAF4-5DB7B94F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6976"/>
        <c:axId val="208997808"/>
      </c:scatterChart>
      <c:valAx>
        <c:axId val="208996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997808"/>
        <c:crosses val="autoZero"/>
        <c:crossBetween val="midCat"/>
      </c:valAx>
      <c:valAx>
        <c:axId val="2089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Atenuación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9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 -</a:t>
            </a:r>
            <a:r>
              <a:rPr lang="en-US" baseline="0"/>
              <a:t> </a:t>
            </a:r>
            <a:r>
              <a:rPr lang="el-GR"/>
              <a:t>ϕ</a:t>
            </a:r>
            <a:r>
              <a:rPr lang="es-MX"/>
              <a:t>(jw)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Fase [Radianes]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3.1415926535897931</c:v>
                </c:pt>
                <c:pt idx="1">
                  <c:v>2.9530970943744057</c:v>
                </c:pt>
                <c:pt idx="2">
                  <c:v>2.5132741228718345</c:v>
                </c:pt>
                <c:pt idx="3">
                  <c:v>1.8221237390820801</c:v>
                </c:pt>
                <c:pt idx="4">
                  <c:v>1.4828317324943823</c:v>
                </c:pt>
                <c:pt idx="5">
                  <c:v>0.9914866414729393</c:v>
                </c:pt>
                <c:pt idx="6">
                  <c:v>0.84194683116206459</c:v>
                </c:pt>
                <c:pt idx="7">
                  <c:v>0.78866541975718185</c:v>
                </c:pt>
                <c:pt idx="8">
                  <c:v>0.77308312019537695</c:v>
                </c:pt>
                <c:pt idx="9">
                  <c:v>0.79595391471350974</c:v>
                </c:pt>
                <c:pt idx="10">
                  <c:v>0.74191852107176537</c:v>
                </c:pt>
                <c:pt idx="11">
                  <c:v>0.72633622150996002</c:v>
                </c:pt>
                <c:pt idx="12">
                  <c:v>0.63233976931455382</c:v>
                </c:pt>
                <c:pt idx="13">
                  <c:v>0.60821233773498395</c:v>
                </c:pt>
                <c:pt idx="14">
                  <c:v>-0.12566370614359146</c:v>
                </c:pt>
                <c:pt idx="15">
                  <c:v>-0.7791149780902682</c:v>
                </c:pt>
                <c:pt idx="16">
                  <c:v>-1.0555751316061706</c:v>
                </c:pt>
                <c:pt idx="17">
                  <c:v>-1.0995574287564276</c:v>
                </c:pt>
                <c:pt idx="18">
                  <c:v>-1.1623892818282231</c:v>
                </c:pt>
                <c:pt idx="19">
                  <c:v>-1.1938052083641209</c:v>
                </c:pt>
                <c:pt idx="20">
                  <c:v>-1.3194689145077136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A-4F65-8226-1655CD58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11744"/>
        <c:axId val="263408416"/>
      </c:scatterChart>
      <c:valAx>
        <c:axId val="26341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3408416"/>
        <c:crosses val="autoZero"/>
        <c:crossBetween val="midCat"/>
      </c:valAx>
      <c:valAx>
        <c:axId val="263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Fase [Radianes]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34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Retardo de Grupo</a:t>
            </a:r>
            <a:r>
              <a:rPr lang="en-US" sz="1400" b="0" i="0" u="none" strike="noStrike" baseline="0">
                <a:effectLst/>
              </a:rPr>
              <a:t>[µseg]</a:t>
            </a:r>
            <a:r>
              <a:rPr lang="en-US"/>
              <a:t> - Completo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Retardo de Grupo [µseg]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247.9999999999923</c:v>
                </c:pt>
                <c:pt idx="8">
                  <c:v>-363.99999999998522</c:v>
                </c:pt>
                <c:pt idx="9">
                  <c:v>859.99999999999818</c:v>
                </c:pt>
                <c:pt idx="10">
                  <c:v>247.99999999999937</c:v>
                </c:pt>
                <c:pt idx="11">
                  <c:v>1495.9999999999923</c:v>
                </c:pt>
                <c:pt idx="12">
                  <c:v>96.000000000000938</c:v>
                </c:pt>
                <c:pt idx="13">
                  <c:v>292</c:v>
                </c:pt>
                <c:pt idx="14">
                  <c:v>103.99999999999997</c:v>
                </c:pt>
                <c:pt idx="15">
                  <c:v>44.000000000000092</c:v>
                </c:pt>
                <c:pt idx="16">
                  <c:v>13.999999999999977</c:v>
                </c:pt>
                <c:pt idx="17">
                  <c:v>19.99999999999989</c:v>
                </c:pt>
                <c:pt idx="18">
                  <c:v>4.9999999999999725</c:v>
                </c:pt>
                <c:pt idx="19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A-4326-8D2B-31295963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97536"/>
        <c:axId val="317094624"/>
      </c:scatterChart>
      <c:valAx>
        <c:axId val="317097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7094624"/>
        <c:crosses val="autoZero"/>
        <c:crossBetween val="midCat"/>
      </c:valAx>
      <c:valAx>
        <c:axId val="3170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70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Retardo de Grupo [µseg]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(Sheet1!$C$5:$C$11,Sheet1!$C$14,Sheet1!$C$16,Sheet1!$C$18:$C$25)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1.53</c:v>
                </c:pt>
                <c:pt idx="8">
                  <c:v>1.55</c:v>
                </c:pt>
                <c:pt idx="9">
                  <c:v>1.6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</c:numCache>
            </c:numRef>
          </c:xVal>
          <c:yVal>
            <c:numRef>
              <c:f>(Sheet1!$M$5:$M$11,Sheet1!$M$14,Sheet1!$M$16,Sheet1!$M$18:$M$25)</c:f>
              <c:numCache>
                <c:formatCode>General</c:formatCode>
                <c:ptCount val="17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859.99999999999818</c:v>
                </c:pt>
                <c:pt idx="8">
                  <c:v>1495.9999999999923</c:v>
                </c:pt>
                <c:pt idx="9">
                  <c:v>292</c:v>
                </c:pt>
                <c:pt idx="10">
                  <c:v>103.99999999999997</c:v>
                </c:pt>
                <c:pt idx="11">
                  <c:v>44.000000000000092</c:v>
                </c:pt>
                <c:pt idx="12">
                  <c:v>13.999999999999977</c:v>
                </c:pt>
                <c:pt idx="13">
                  <c:v>19.99999999999989</c:v>
                </c:pt>
                <c:pt idx="14">
                  <c:v>4.9999999999999725</c:v>
                </c:pt>
                <c:pt idx="15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B-4FBF-860C-201C235C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6912"/>
        <c:axId val="1010894832"/>
      </c:scatterChart>
      <c:valAx>
        <c:axId val="1010896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10894832"/>
        <c:crosses val="autoZero"/>
        <c:crossBetween val="midCat"/>
      </c:valAx>
      <c:valAx>
        <c:axId val="1010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108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2035969</xdr:colOff>
      <xdr:row>28</xdr:row>
      <xdr:rowOff>27383</xdr:rowOff>
    </xdr:from>
    <xdr:to>
      <xdr:col>8</xdr:col>
      <xdr:colOff>1357312</xdr:colOff>
      <xdr:row>57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19A9EC-DECF-46EF-0FE1-824C8005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1946672</xdr:colOff>
      <xdr:row>58</xdr:row>
      <xdr:rowOff>146445</xdr:rowOff>
    </xdr:from>
    <xdr:to>
      <xdr:col>8</xdr:col>
      <xdr:colOff>1381125</xdr:colOff>
      <xdr:row>85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748CC76-8A10-813E-9209-FFCDAA9C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1946670</xdr:colOff>
      <xdr:row>87</xdr:row>
      <xdr:rowOff>134540</xdr:rowOff>
    </xdr:from>
    <xdr:to>
      <xdr:col>8</xdr:col>
      <xdr:colOff>1393030</xdr:colOff>
      <xdr:row>119</xdr:row>
      <xdr:rowOff>11906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592747F-4B62-0CA3-693D-0149897F5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433825</xdr:colOff>
      <xdr:row>87</xdr:row>
      <xdr:rowOff>184870</xdr:rowOff>
    </xdr:from>
    <xdr:to>
      <xdr:col>12</xdr:col>
      <xdr:colOff>1731819</xdr:colOff>
      <xdr:row>119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3B218-550C-41E7-8065-A63320DE0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26591-BFCD-4C42-8A55-AE36334F7E40}" name="Table1" displayName="Table1" ref="C4:M25" totalsRowShown="0" headerRowDxfId="13" headerRowBorderDxfId="12" tableBorderDxfId="11">
  <autoFilter ref="C4:M25" xr:uid="{63C26591-BFCD-4C42-8A55-AE36334F7E40}"/>
  <tableColumns count="11">
    <tableColumn id="1" xr3:uid="{DCE64419-EA5E-4380-9867-55A5051FA512}" name="Frecuencia [KHz]" dataDxfId="10"/>
    <tableColumn id="2" xr3:uid="{C11D238E-989E-4165-8827-11132B569FC7}" name="Amplitud señal Entrada  [V]" dataDxfId="9"/>
    <tableColumn id="3" xr3:uid="{172DF120-EE74-4175-946E-B94B05FF61CB}" name="Amplitud señal de entrada [Vrms]" dataDxfId="8">
      <calculatedColumnFormula>Table1[[#This Row],[Amplitud señal Entrada  '[V']]]/(SQRT(2))</calculatedColumnFormula>
    </tableColumn>
    <tableColumn id="4" xr3:uid="{64C40D48-564C-4459-8377-1EAB8304E30B}" name="Amplitud señal Salida [V]" dataDxfId="7"/>
    <tableColumn id="5" xr3:uid="{06200A7A-AA3C-4AE7-A8FA-8CA79A181D70}" name="Amplitud señal de salida [Vrms]" dataDxfId="6">
      <calculatedColumnFormula>Table1[[#This Row],[Amplitud señal Salida '[V']]]/(SQRT(2))</calculatedColumnFormula>
    </tableColumn>
    <tableColumn id="6" xr3:uid="{B91BFF02-C053-4771-9076-95343F0D371C}" name="Atenuación [Veces]" dataDxfId="5">
      <calculatedColumnFormula>Table1[[#This Row],[Amplitud señal de salida '[Vrms']]]/Table1[[#This Row],[Amplitud señal de entrada '[Vrms']]]</calculatedColumnFormula>
    </tableColumn>
    <tableColumn id="7" xr3:uid="{006DDD87-98BD-44B6-800E-0FDDB8483E37}" name="Atenuación [dB]" dataDxfId="4">
      <calculatedColumnFormula>20*LOG10(H5)</calculatedColumnFormula>
    </tableColumn>
    <tableColumn id="8" xr3:uid="{01ADE640-7D29-4E5A-AFE7-DF20FC753E61}" name="Retardo de Fase - ΔT [uS]" dataDxfId="3"/>
    <tableColumn id="11" xr3:uid="{167527B1-B607-4458-A44B-122C9A60CDFD}" name="Fase [pi veces]" dataDxfId="2">
      <calculatedColumnFormula>1-2*Table1[[#This Row],[Frecuencia '[KHz']]]*1000*Table1[[#This Row],[Retardo de Fase - ΔT '[uS']]]*POWER(10,-6)</calculatedColumnFormula>
    </tableColumn>
    <tableColumn id="23" xr3:uid="{FAC3FA58-E03C-418B-927E-F27017E34759}" name="Fase [Radianes]" dataDxfId="1">
      <calculatedColumnFormula>PI()-2*PI()*Table1[[#This Row],[Frecuencia '[KHz']]]*1000*Table1[[#This Row],[Retardo de Fase - ΔT '[uS']]]*POWER(10,-6)</calculatedColumnFormula>
    </tableColumn>
    <tableColumn id="9" xr3:uid="{AF722898-74D4-4230-9BFD-B115AD3AF5EE}" name="Retardo de Grupo [µseg]" dataDxfId="0">
      <calculatedColumnFormula>(-1/0.000001)*(L6-Table1[[#This Row],[Fase '[Radianes']]])/(2*PI()*1000*(C6-Table1[[#This Row],[Frecuencia '[KHz']]]))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C1" zoomScaleNormal="100" zoomScaleSheetLayoutView="70" workbookViewId="0">
      <pane xSplit="1" topLeftCell="D1" activePane="topRight" state="frozen"/>
      <selection activeCell="C1" sqref="C1"/>
      <selection pane="topRight" activeCell="C4" sqref="C4"/>
    </sheetView>
  </sheetViews>
  <sheetFormatPr baseColWidth="10" defaultColWidth="8.85546875" defaultRowHeight="15" x14ac:dyDescent="0.25"/>
  <cols>
    <col min="1" max="1" width="9.140625" style="1" customWidth="1"/>
    <col min="3" max="3" width="22.5703125" bestFit="1" customWidth="1"/>
    <col min="4" max="4" width="35.28515625" customWidth="1"/>
    <col min="5" max="5" width="38.42578125" customWidth="1"/>
    <col min="6" max="6" width="32.7109375" customWidth="1"/>
    <col min="7" max="7" width="36.5703125" customWidth="1"/>
    <col min="8" max="8" width="24.42578125" customWidth="1"/>
    <col min="9" max="9" width="21.140625" bestFit="1" customWidth="1"/>
    <col min="10" max="10" width="32.140625" customWidth="1"/>
    <col min="11" max="11" width="33.28515625" bestFit="1" customWidth="1"/>
    <col min="12" max="12" width="34.5703125" bestFit="1" customWidth="1"/>
    <col min="13" max="13" width="31" customWidth="1"/>
  </cols>
  <sheetData>
    <row r="1" spans="1:13" s="2" customFormat="1" ht="36" customHeight="1" thickBot="1" x14ac:dyDescent="0.3">
      <c r="A1" s="3"/>
    </row>
    <row r="3" spans="1:13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B4" s="4"/>
      <c r="C4" s="11" t="s">
        <v>0</v>
      </c>
      <c r="D4" s="5" t="s">
        <v>10</v>
      </c>
      <c r="E4" s="5" t="s">
        <v>2</v>
      </c>
      <c r="F4" s="5" t="s">
        <v>9</v>
      </c>
      <c r="G4" s="5" t="s">
        <v>3</v>
      </c>
      <c r="H4" s="5" t="s">
        <v>1</v>
      </c>
      <c r="I4" s="5" t="s">
        <v>4</v>
      </c>
      <c r="J4" s="19" t="s">
        <v>12</v>
      </c>
      <c r="K4" s="5" t="s">
        <v>13</v>
      </c>
      <c r="L4" s="5" t="s">
        <v>14</v>
      </c>
      <c r="M4" s="5" t="s">
        <v>11</v>
      </c>
    </row>
    <row r="5" spans="1:13" ht="15.75" x14ac:dyDescent="0.25">
      <c r="B5" s="9"/>
      <c r="C5" s="11">
        <v>0.01</v>
      </c>
      <c r="D5" s="13">
        <v>5</v>
      </c>
      <c r="E5" s="15">
        <f>Table1[[#This Row],[Amplitud señal Entrada  '[V']]]/(SQRT(2))</f>
        <v>3.5355339059327373</v>
      </c>
      <c r="F5" s="13">
        <v>5</v>
      </c>
      <c r="G5" s="15">
        <f>Table1[[#This Row],[Amplitud señal Salida '[V']]]/(SQRT(2))</f>
        <v>3.5355339059327373</v>
      </c>
      <c r="H5" s="16">
        <f>Table1[[#This Row],[Amplitud señal de salida '[Vrms']]]/Table1[[#This Row],[Amplitud señal de entrada '[Vrms']]]</f>
        <v>1</v>
      </c>
      <c r="I5" s="16">
        <f t="shared" ref="I5:I25" si="0">20*LOG10(H5)</f>
        <v>0</v>
      </c>
      <c r="J5" s="13">
        <v>0</v>
      </c>
      <c r="K5" s="15">
        <f>1-2*Table1[[#This Row],[Frecuencia '[KHz']]]*1000*Table1[[#This Row],[Retardo de Fase - ΔT '[uS']]]*POWER(10,-6)</f>
        <v>1</v>
      </c>
      <c r="L5" s="15">
        <f>PI()-2*PI()*Table1[[#This Row],[Frecuencia '[KHz']]]*1000*Table1[[#This Row],[Retardo de Fase - ΔT '[uS']]]*POWER(10,-6)</f>
        <v>3.1415926535897931</v>
      </c>
      <c r="M5" s="18">
        <f>(-1/0.000001)*(L6-Table1[[#This Row],[Fase '[Radianes']]])/(2*PI()*1000*(C6-Table1[[#This Row],[Frecuencia '[KHz']]]))</f>
        <v>333.33333333333303</v>
      </c>
    </row>
    <row r="6" spans="1:13" ht="15.75" x14ac:dyDescent="0.25">
      <c r="B6" s="9"/>
      <c r="C6" s="10">
        <v>0.1</v>
      </c>
      <c r="D6" s="13">
        <v>5</v>
      </c>
      <c r="E6" s="15">
        <f>Table1[[#This Row],[Amplitud señal Entrada  '[V']]]/(SQRT(2))</f>
        <v>3.5355339059327373</v>
      </c>
      <c r="F6" s="8">
        <v>5</v>
      </c>
      <c r="G6" s="15">
        <f>Table1[[#This Row],[Amplitud señal Salida '[V']]]/(SQRT(2))</f>
        <v>3.5355339059327373</v>
      </c>
      <c r="H6" s="15">
        <f>Table1[[#This Row],[Amplitud señal de salida '[Vrms']]]/Table1[[#This Row],[Amplitud señal de entrada '[Vrms']]]</f>
        <v>1</v>
      </c>
      <c r="I6" s="15">
        <f t="shared" si="0"/>
        <v>0</v>
      </c>
      <c r="J6" s="8">
        <v>300</v>
      </c>
      <c r="K6" s="15">
        <f>1-2*Table1[[#This Row],[Frecuencia '[KHz']]]*1000*Table1[[#This Row],[Retardo de Fase - ΔT '[uS']]]*POWER(10,-6)</f>
        <v>0.94</v>
      </c>
      <c r="L6" s="15">
        <f>PI()-2*PI()*Table1[[#This Row],[Frecuencia '[KHz']]]*1000*Table1[[#This Row],[Retardo de Fase - ΔT '[uS']]]*POWER(10,-6)</f>
        <v>2.9530970943744057</v>
      </c>
      <c r="M6" s="18">
        <f>(-1/0.000001)*(L7-Table1[[#This Row],[Fase '[Radianes']]])/(2*PI()*1000*(C7-Table1[[#This Row],[Frecuencia '[KHz']]]))</f>
        <v>175.00000000000006</v>
      </c>
    </row>
    <row r="7" spans="1:13" ht="15.75" x14ac:dyDescent="0.25">
      <c r="B7" s="9"/>
      <c r="C7" s="10">
        <v>0.5</v>
      </c>
      <c r="D7" s="13">
        <v>5</v>
      </c>
      <c r="E7" s="15">
        <f>Table1[[#This Row],[Amplitud señal Entrada  '[V']]]/(SQRT(2))</f>
        <v>3.5355339059327373</v>
      </c>
      <c r="F7" s="8">
        <v>4.8</v>
      </c>
      <c r="G7" s="15">
        <f>Table1[[#This Row],[Amplitud señal Salida '[V']]]/(SQRT(2))</f>
        <v>3.3941125496954276</v>
      </c>
      <c r="H7" s="15">
        <f>Table1[[#This Row],[Amplitud señal de salida '[Vrms']]]/Table1[[#This Row],[Amplitud señal de entrada '[Vrms']]]</f>
        <v>0.96</v>
      </c>
      <c r="I7" s="15">
        <f t="shared" si="0"/>
        <v>-0.35457533920863205</v>
      </c>
      <c r="J7" s="8">
        <v>200</v>
      </c>
      <c r="K7" s="15">
        <f>1-2*Table1[[#This Row],[Frecuencia '[KHz']]]*1000*Table1[[#This Row],[Retardo de Fase - ΔT '[uS']]]*POWER(10,-6)</f>
        <v>0.8</v>
      </c>
      <c r="L7" s="15">
        <f>PI()-2*PI()*Table1[[#This Row],[Frecuencia '[KHz']]]*1000*Table1[[#This Row],[Retardo de Fase - ΔT '[uS']]]*POWER(10,-6)</f>
        <v>2.5132741228718345</v>
      </c>
      <c r="M7" s="18">
        <f>(-1/0.000001)*(L8-Table1[[#This Row],[Fase '[Radianes']]])/(2*PI()*1000*(C8-Table1[[#This Row],[Frecuencia '[KHz']]]))</f>
        <v>219.99999999999997</v>
      </c>
    </row>
    <row r="8" spans="1:13" ht="15.75" x14ac:dyDescent="0.25">
      <c r="B8" s="9"/>
      <c r="C8" s="10">
        <v>1</v>
      </c>
      <c r="D8" s="13">
        <v>5</v>
      </c>
      <c r="E8" s="15">
        <f>Table1[[#This Row],[Amplitud señal Entrada  '[V']]]/(SQRT(2))</f>
        <v>3.5355339059327373</v>
      </c>
      <c r="F8" s="8">
        <v>4.88</v>
      </c>
      <c r="G8" s="15">
        <f>Table1[[#This Row],[Amplitud señal Salida '[V']]]/(SQRT(2))</f>
        <v>3.4506810921903517</v>
      </c>
      <c r="H8" s="15">
        <f>Table1[[#This Row],[Amplitud señal de salida '[Vrms']]]/Table1[[#This Row],[Amplitud señal de entrada '[Vrms']]]</f>
        <v>0.97599999999999998</v>
      </c>
      <c r="I8" s="15">
        <f t="shared" si="0"/>
        <v>-0.21100364666616389</v>
      </c>
      <c r="J8" s="8">
        <v>210</v>
      </c>
      <c r="K8" s="15">
        <f>1-2*Table1[[#This Row],[Frecuencia '[KHz']]]*1000*Table1[[#This Row],[Retardo de Fase - ΔT '[uS']]]*POWER(10,-6)</f>
        <v>0.58000000000000007</v>
      </c>
      <c r="L8" s="15">
        <f>PI()-2*PI()*Table1[[#This Row],[Frecuencia '[KHz']]]*1000*Table1[[#This Row],[Retardo de Fase - ΔT '[uS']]]*POWER(10,-6)</f>
        <v>1.8221237390820801</v>
      </c>
      <c r="M8" s="18">
        <f>(-1/0.000001)*(L9-Table1[[#This Row],[Fase '[Radianes']]])/(2*PI()*1000*(C9-Table1[[#This Row],[Frecuencia '[KHz']]]))</f>
        <v>270.00000000000028</v>
      </c>
    </row>
    <row r="9" spans="1:13" ht="15.75" x14ac:dyDescent="0.25">
      <c r="B9" s="9"/>
      <c r="C9" s="10">
        <v>1.2</v>
      </c>
      <c r="D9" s="13">
        <v>5</v>
      </c>
      <c r="E9" s="15">
        <f>Table1[[#This Row],[Amplitud señal Entrada  '[V']]]/(SQRT(2))</f>
        <v>3.5355339059327373</v>
      </c>
      <c r="F9" s="8">
        <v>4.96</v>
      </c>
      <c r="G9" s="15">
        <f>Table1[[#This Row],[Amplitud señal Salida '[V']]]/(SQRT(2))</f>
        <v>3.5072496346852753</v>
      </c>
      <c r="H9" s="15">
        <f>Table1[[#This Row],[Amplitud señal de salida '[Vrms']]]/Table1[[#This Row],[Amplitud señal de entrada '[Vrms']]]</f>
        <v>0.99199999999999999</v>
      </c>
      <c r="I9" s="15">
        <f t="shared" si="0"/>
        <v>-6.9766556916426942E-2</v>
      </c>
      <c r="J9" s="8">
        <v>220</v>
      </c>
      <c r="K9" s="15">
        <f>1-2*Table1[[#This Row],[Frecuencia '[KHz']]]*1000*Table1[[#This Row],[Retardo de Fase - ΔT '[uS']]]*POWER(10,-6)</f>
        <v>0.47199999999999998</v>
      </c>
      <c r="L9" s="15">
        <f>PI()-2*PI()*Table1[[#This Row],[Frecuencia '[KHz']]]*1000*Table1[[#This Row],[Retardo de Fase - ΔT '[uS']]]*POWER(10,-6)</f>
        <v>1.4828317324943823</v>
      </c>
      <c r="M9" s="18">
        <f>(-1/0.000001)*(L10-Table1[[#This Row],[Fase '[Radianes']]])/(2*PI()*1000*(C10-Table1[[#This Row],[Frecuencia '[KHz']]]))</f>
        <v>312.79999999999961</v>
      </c>
    </row>
    <row r="10" spans="1:13" ht="15.75" x14ac:dyDescent="0.25">
      <c r="B10" s="9"/>
      <c r="C10" s="10">
        <v>1.45</v>
      </c>
      <c r="D10" s="13">
        <v>5</v>
      </c>
      <c r="E10" s="15">
        <f>Table1[[#This Row],[Amplitud señal Entrada  '[V']]]/(SQRT(2))</f>
        <v>3.5355339059327373</v>
      </c>
      <c r="F10" s="8">
        <v>4.88</v>
      </c>
      <c r="G10" s="15">
        <f>Table1[[#This Row],[Amplitud señal Salida '[V']]]/(SQRT(2))</f>
        <v>3.4506810921903517</v>
      </c>
      <c r="H10" s="15">
        <f>Table1[[#This Row],[Amplitud señal de salida '[Vrms']]]/Table1[[#This Row],[Amplitud señal de entrada '[Vrms']]]</f>
        <v>0.97599999999999998</v>
      </c>
      <c r="I10" s="15">
        <f t="shared" si="0"/>
        <v>-0.21100364666616389</v>
      </c>
      <c r="J10" s="8">
        <v>236</v>
      </c>
      <c r="K10" s="15">
        <f>1-2*Table1[[#This Row],[Frecuencia '[KHz']]]*1000*Table1[[#This Row],[Retardo de Fase - ΔT '[uS']]]*POWER(10,-6)</f>
        <v>0.31559999999999999</v>
      </c>
      <c r="L10" s="15">
        <f>PI()-2*PI()*Table1[[#This Row],[Frecuencia '[KHz']]]*1000*Table1[[#This Row],[Retardo de Fase - ΔT '[uS']]]*POWER(10,-6)</f>
        <v>0.9914866414729393</v>
      </c>
      <c r="M10" s="18">
        <f>(-1/0.000001)*(L11-Table1[[#This Row],[Fase '[Radianes']]])/(2*PI()*1000*(C11-Table1[[#This Row],[Frecuencia '[KHz']]]))</f>
        <v>476.00000000000142</v>
      </c>
    </row>
    <row r="11" spans="1:13" ht="15.75" x14ac:dyDescent="0.25">
      <c r="B11" s="9"/>
      <c r="C11" s="10">
        <v>1.5</v>
      </c>
      <c r="D11" s="13">
        <v>5</v>
      </c>
      <c r="E11" s="15">
        <f>Table1[[#This Row],[Amplitud señal Entrada  '[V']]]/(SQRT(2))</f>
        <v>3.5355339059327373</v>
      </c>
      <c r="F11" s="8">
        <v>4.8</v>
      </c>
      <c r="G11" s="15">
        <f>Table1[[#This Row],[Amplitud señal Salida '[V']]]/(SQRT(2))</f>
        <v>3.3941125496954276</v>
      </c>
      <c r="H11" s="15">
        <f>Table1[[#This Row],[Amplitud señal de salida '[Vrms']]]/Table1[[#This Row],[Amplitud señal de entrada '[Vrms']]]</f>
        <v>0.96</v>
      </c>
      <c r="I11" s="15">
        <f t="shared" si="0"/>
        <v>-0.35457533920863205</v>
      </c>
      <c r="J11" s="8">
        <v>244</v>
      </c>
      <c r="K11" s="15">
        <f>1-2*Table1[[#This Row],[Frecuencia '[KHz']]]*1000*Table1[[#This Row],[Retardo de Fase - ΔT '[uS']]]*POWER(10,-6)</f>
        <v>0.26800000000000002</v>
      </c>
      <c r="L11" s="15">
        <f>PI()-2*PI()*Table1[[#This Row],[Frecuencia '[KHz']]]*1000*Table1[[#This Row],[Retardo de Fase - ΔT '[uS']]]*POWER(10,-6)</f>
        <v>0.84194683116206459</v>
      </c>
      <c r="M11" s="18">
        <f>(-1/0.000001)*(L12-Table1[[#This Row],[Fase '[Radianes']]])/(2*PI()*1000*(C12-Table1[[#This Row],[Frecuencia '[KHz']]]))</f>
        <v>847.99999999999693</v>
      </c>
    </row>
    <row r="12" spans="1:13" ht="15.75" x14ac:dyDescent="0.25">
      <c r="B12" s="9"/>
      <c r="C12" s="10">
        <v>1.51</v>
      </c>
      <c r="D12" s="13">
        <v>5</v>
      </c>
      <c r="E12" s="15">
        <f>Table1[[#This Row],[Amplitud señal Entrada  '[V']]]/(SQRT(2))</f>
        <v>3.5355339059327373</v>
      </c>
      <c r="F12" s="8">
        <v>4.72</v>
      </c>
      <c r="G12" s="15">
        <f>Table1[[#This Row],[Amplitud señal Salida '[V']]]/(SQRT(2))</f>
        <v>3.337544007200504</v>
      </c>
      <c r="H12" s="15">
        <f>Table1[[#This Row],[Amplitud señal de salida '[Vrms']]]/Table1[[#This Row],[Amplitud señal de entrada '[Vrms']]]</f>
        <v>0.94399999999999995</v>
      </c>
      <c r="I12" s="15">
        <f t="shared" si="0"/>
        <v>-0.500560114038621</v>
      </c>
      <c r="J12" s="8">
        <v>248</v>
      </c>
      <c r="K12" s="15">
        <f>1-2*Table1[[#This Row],[Frecuencia '[KHz']]]*1000*Table1[[#This Row],[Retardo de Fase - ΔT '[uS']]]*POWER(10,-6)</f>
        <v>0.25104000000000004</v>
      </c>
      <c r="L12" s="15">
        <f>PI()-2*PI()*Table1[[#This Row],[Frecuencia '[KHz']]]*1000*Table1[[#This Row],[Retardo de Fase - ΔT '[uS']]]*POWER(10,-6)</f>
        <v>0.78866541975718185</v>
      </c>
      <c r="M12" s="18">
        <f>(-1/0.000001)*(L13-Table1[[#This Row],[Fase '[Radianes']]])/(2*PI()*1000*(C13-Table1[[#This Row],[Frecuencia '[KHz']]]))</f>
        <v>247.9999999999923</v>
      </c>
    </row>
    <row r="13" spans="1:13" ht="15.75" x14ac:dyDescent="0.25">
      <c r="B13" s="9"/>
      <c r="C13" s="10">
        <v>1.52</v>
      </c>
      <c r="D13" s="13">
        <v>5</v>
      </c>
      <c r="E13" s="15">
        <f>Table1[[#This Row],[Amplitud señal Entrada  '[V']]]/(SQRT(2))</f>
        <v>3.5355339059327373</v>
      </c>
      <c r="F13" s="8">
        <v>4.72</v>
      </c>
      <c r="G13" s="15">
        <f>Table1[[#This Row],[Amplitud señal Salida '[V']]]/(SQRT(2))</f>
        <v>3.337544007200504</v>
      </c>
      <c r="H13" s="15">
        <f>Table1[[#This Row],[Amplitud señal de salida '[Vrms']]]/Table1[[#This Row],[Amplitud señal de entrada '[Vrms']]]</f>
        <v>0.94399999999999995</v>
      </c>
      <c r="I13" s="15">
        <f t="shared" si="0"/>
        <v>-0.500560114038621</v>
      </c>
      <c r="J13" s="8">
        <v>248</v>
      </c>
      <c r="K13" s="15">
        <f>1-2*Table1[[#This Row],[Frecuencia '[KHz']]]*1000*Table1[[#This Row],[Retardo de Fase - ΔT '[uS']]]*POWER(10,-6)</f>
        <v>0.24608000000000008</v>
      </c>
      <c r="L13" s="15">
        <f>PI()-2*PI()*Table1[[#This Row],[Frecuencia '[KHz']]]*1000*Table1[[#This Row],[Retardo de Fase - ΔT '[uS']]]*POWER(10,-6)</f>
        <v>0.77308312019537695</v>
      </c>
      <c r="M13" s="18">
        <f>(-1/0.000001)*(L14-Table1[[#This Row],[Fase '[Radianes']]])/(2*PI()*1000*(C14-Table1[[#This Row],[Frecuencia '[KHz']]]))</f>
        <v>-363.99999999998522</v>
      </c>
    </row>
    <row r="14" spans="1:13" ht="15.75" x14ac:dyDescent="0.25">
      <c r="B14" s="9"/>
      <c r="C14" s="10">
        <v>1.53</v>
      </c>
      <c r="D14" s="13">
        <v>5</v>
      </c>
      <c r="E14" s="15">
        <f>Table1[[#This Row],[Amplitud señal Entrada  '[V']]]/(SQRT(2))</f>
        <v>3.5355339059327373</v>
      </c>
      <c r="F14" s="8">
        <v>4.6399999999999997</v>
      </c>
      <c r="G14" s="15">
        <f>Table1[[#This Row],[Amplitud señal Salida '[V']]]/(SQRT(2))</f>
        <v>3.28097546470558</v>
      </c>
      <c r="H14" s="15">
        <f>Table1[[#This Row],[Amplitud señal de salida '[Vrms']]]/Table1[[#This Row],[Amplitud señal de entrada '[Vrms']]]</f>
        <v>0.92799999999999994</v>
      </c>
      <c r="I14" s="15">
        <f t="shared" si="0"/>
        <v>-0.64904047562275924</v>
      </c>
      <c r="J14" s="8">
        <v>244</v>
      </c>
      <c r="K14" s="15">
        <f>1-2*Table1[[#This Row],[Frecuencia '[KHz']]]*1000*Table1[[#This Row],[Retardo de Fase - ΔT '[uS']]]*POWER(10,-6)</f>
        <v>0.25336000000000003</v>
      </c>
      <c r="L14" s="15">
        <f>PI()-2*PI()*Table1[[#This Row],[Frecuencia '[KHz']]]*1000*Table1[[#This Row],[Retardo de Fase - ΔT '[uS']]]*POWER(10,-6)</f>
        <v>0.79595391471350974</v>
      </c>
      <c r="M14" s="18">
        <f>(-1/0.000001)*(L15-Table1[[#This Row],[Fase '[Radianes']]])/(2*PI()*1000*(C15-Table1[[#This Row],[Frecuencia '[KHz']]]))</f>
        <v>859.99999999999818</v>
      </c>
    </row>
    <row r="15" spans="1:13" ht="15.75" x14ac:dyDescent="0.25">
      <c r="B15" s="9"/>
      <c r="C15" s="10">
        <v>1.54</v>
      </c>
      <c r="D15" s="13">
        <v>5</v>
      </c>
      <c r="E15" s="15">
        <f>Table1[[#This Row],[Amplitud señal Entrada  '[V']]]/(SQRT(2))</f>
        <v>3.5355339059327373</v>
      </c>
      <c r="F15" s="8">
        <v>4.6399999999999997</v>
      </c>
      <c r="G15" s="15">
        <f>Table1[[#This Row],[Amplitud señal Salida '[V']]]/(SQRT(2))</f>
        <v>3.28097546470558</v>
      </c>
      <c r="H15" s="15">
        <f>Table1[[#This Row],[Amplitud señal de salida '[Vrms']]]/Table1[[#This Row],[Amplitud señal de entrada '[Vrms']]]</f>
        <v>0.92799999999999994</v>
      </c>
      <c r="I15" s="15">
        <f t="shared" si="0"/>
        <v>-0.64904047562275924</v>
      </c>
      <c r="J15" s="8">
        <v>248</v>
      </c>
      <c r="K15" s="15">
        <f>1-2*Table1[[#This Row],[Frecuencia '[KHz']]]*1000*Table1[[#This Row],[Retardo de Fase - ΔT '[uS']]]*POWER(10,-6)</f>
        <v>0.23616000000000004</v>
      </c>
      <c r="L15" s="15">
        <f>PI()-2*PI()*Table1[[#This Row],[Frecuencia '[KHz']]]*1000*Table1[[#This Row],[Retardo de Fase - ΔT '[uS']]]*POWER(10,-6)</f>
        <v>0.74191852107176537</v>
      </c>
      <c r="M15" s="18">
        <f>(-1/0.000001)*(L16-Table1[[#This Row],[Fase '[Radianes']]])/(2*PI()*1000*(C16-Table1[[#This Row],[Frecuencia '[KHz']]]))</f>
        <v>247.99999999999937</v>
      </c>
    </row>
    <row r="16" spans="1:13" ht="15.75" x14ac:dyDescent="0.25">
      <c r="B16" s="9"/>
      <c r="C16" s="10">
        <v>1.55</v>
      </c>
      <c r="D16" s="13">
        <v>5</v>
      </c>
      <c r="E16" s="15">
        <f>Table1[[#This Row],[Amplitud señal Entrada  '[V']]]/(SQRT(2))</f>
        <v>3.5355339059327373</v>
      </c>
      <c r="F16" s="8">
        <v>4.6399999999999997</v>
      </c>
      <c r="G16" s="15">
        <f>Table1[[#This Row],[Amplitud señal Salida '[V']]]/(SQRT(2))</f>
        <v>3.28097546470558</v>
      </c>
      <c r="H16" s="15">
        <f>Table1[[#This Row],[Amplitud señal de salida '[Vrms']]]/Table1[[#This Row],[Amplitud señal de entrada '[Vrms']]]</f>
        <v>0.92799999999999994</v>
      </c>
      <c r="I16" s="15">
        <f t="shared" si="0"/>
        <v>-0.64904047562275924</v>
      </c>
      <c r="J16" s="8">
        <v>248</v>
      </c>
      <c r="K16" s="15">
        <f>1-2*Table1[[#This Row],[Frecuencia '[KHz']]]*1000*Table1[[#This Row],[Retardo de Fase - ΔT '[uS']]]*POWER(10,-6)</f>
        <v>0.23120000000000007</v>
      </c>
      <c r="L16" s="15">
        <f>PI()-2*PI()*Table1[[#This Row],[Frecuencia '[KHz']]]*1000*Table1[[#This Row],[Retardo de Fase - ΔT '[uS']]]*POWER(10,-6)</f>
        <v>0.72633622150996002</v>
      </c>
      <c r="M16" s="18">
        <f>(-1/0.000001)*(L17-Table1[[#This Row],[Fase '[Radianes']]])/(2*PI()*1000*(C17-Table1[[#This Row],[Frecuencia '[KHz']]]))</f>
        <v>1495.9999999999923</v>
      </c>
    </row>
    <row r="17" spans="2:13" ht="15.75" x14ac:dyDescent="0.25">
      <c r="B17" s="9"/>
      <c r="C17" s="10">
        <v>1.56</v>
      </c>
      <c r="D17" s="13">
        <v>5</v>
      </c>
      <c r="E17" s="15">
        <f>Table1[[#This Row],[Amplitud señal Entrada  '[V']]]/(SQRT(2))</f>
        <v>3.5355339059327373</v>
      </c>
      <c r="F17" s="8">
        <v>4.5599999999999996</v>
      </c>
      <c r="G17" s="15">
        <f>Table1[[#This Row],[Amplitud señal Salida '[V']]]/(SQRT(2))</f>
        <v>3.2244069222106564</v>
      </c>
      <c r="H17" s="15">
        <f>Table1[[#This Row],[Amplitud señal de salida '[Vrms']]]/Table1[[#This Row],[Amplitud señal de entrada '[Vrms']]]</f>
        <v>0.91200000000000003</v>
      </c>
      <c r="I17" s="15">
        <f t="shared" si="0"/>
        <v>-0.80010323343167611</v>
      </c>
      <c r="J17" s="8">
        <v>256</v>
      </c>
      <c r="K17" s="15">
        <f>1-2*Table1[[#This Row],[Frecuencia '[KHz']]]*1000*Table1[[#This Row],[Retardo de Fase - ΔT '[uS']]]*POWER(10,-6)</f>
        <v>0.20128000000000001</v>
      </c>
      <c r="L17" s="15">
        <f>PI()-2*PI()*Table1[[#This Row],[Frecuencia '[KHz']]]*1000*Table1[[#This Row],[Retardo de Fase - ΔT '[uS']]]*POWER(10,-6)</f>
        <v>0.63233976931455382</v>
      </c>
      <c r="M17" s="18">
        <f>(-1/0.000001)*(L18-Table1[[#This Row],[Fase '[Radianes']]])/(2*PI()*1000*(C18-Table1[[#This Row],[Frecuencia '[KHz']]]))</f>
        <v>96.000000000000938</v>
      </c>
    </row>
    <row r="18" spans="2:13" ht="15.75" x14ac:dyDescent="0.25">
      <c r="B18" s="9"/>
      <c r="C18" s="10">
        <v>1.6</v>
      </c>
      <c r="D18" s="13">
        <v>5</v>
      </c>
      <c r="E18" s="15">
        <f>Table1[[#This Row],[Amplitud señal Entrada  '[V']]]/(SQRT(2))</f>
        <v>3.5355339059327373</v>
      </c>
      <c r="F18" s="8">
        <v>4.4000000000000004</v>
      </c>
      <c r="G18" s="15">
        <f>Table1[[#This Row],[Amplitud señal Salida '[V']]]/(SQRT(2))</f>
        <v>3.1112698372208092</v>
      </c>
      <c r="H18" s="15">
        <f>Table1[[#This Row],[Amplitud señal de salida '[Vrms']]]/Table1[[#This Row],[Amplitud señal de entrada '[Vrms']]]</f>
        <v>0.88000000000000012</v>
      </c>
      <c r="I18" s="15">
        <f t="shared" si="0"/>
        <v>-1.1103465569966262</v>
      </c>
      <c r="J18" s="8">
        <v>252</v>
      </c>
      <c r="K18" s="15">
        <f>1-2*Table1[[#This Row],[Frecuencia '[KHz']]]*1000*Table1[[#This Row],[Retardo de Fase - ΔT '[uS']]]*POWER(10,-6)</f>
        <v>0.19359999999999999</v>
      </c>
      <c r="L18" s="15">
        <f>PI()-2*PI()*Table1[[#This Row],[Frecuencia '[KHz']]]*1000*Table1[[#This Row],[Retardo de Fase - ΔT '[uS']]]*POWER(10,-6)</f>
        <v>0.60821233773498395</v>
      </c>
      <c r="M18" s="18">
        <f>(-1/0.000001)*(L19-Table1[[#This Row],[Fase '[Radianes']]])/(2*PI()*1000*(C19-Table1[[#This Row],[Frecuencia '[KHz']]]))</f>
        <v>292</v>
      </c>
    </row>
    <row r="19" spans="2:13" ht="15.75" x14ac:dyDescent="0.25">
      <c r="B19" s="9"/>
      <c r="C19" s="10">
        <v>2</v>
      </c>
      <c r="D19" s="13">
        <v>5</v>
      </c>
      <c r="E19" s="15">
        <f>Table1[[#This Row],[Amplitud señal Entrada  '[V']]]/(SQRT(2))</f>
        <v>3.5355339059327373</v>
      </c>
      <c r="F19" s="8">
        <v>2.44</v>
      </c>
      <c r="G19" s="15">
        <f>Table1[[#This Row],[Amplitud señal Salida '[V']]]/(SQRT(2))</f>
        <v>1.7253405460951758</v>
      </c>
      <c r="H19" s="15">
        <f>Table1[[#This Row],[Amplitud señal de salida '[Vrms']]]/Table1[[#This Row],[Amplitud señal de entrada '[Vrms']]]</f>
        <v>0.48799999999999999</v>
      </c>
      <c r="I19" s="15">
        <f t="shared" si="0"/>
        <v>-6.2316035599457873</v>
      </c>
      <c r="J19" s="8">
        <v>260</v>
      </c>
      <c r="K19" s="15">
        <f>1-2*Table1[[#This Row],[Frecuencia '[KHz']]]*1000*Table1[[#This Row],[Retardo de Fase - ΔT '[uS']]]*POWER(10,-6)</f>
        <v>-4.0000000000000036E-2</v>
      </c>
      <c r="L19" s="15">
        <f>PI()-2*PI()*Table1[[#This Row],[Frecuencia '[KHz']]]*1000*Table1[[#This Row],[Retardo de Fase - ΔT '[uS']]]*POWER(10,-6)</f>
        <v>-0.12566370614359146</v>
      </c>
      <c r="M19" s="18">
        <f>(-1/0.000001)*(L20-Table1[[#This Row],[Fase '[Radianes']]])/(2*PI()*1000*(C20-Table1[[#This Row],[Frecuencia '[KHz']]]))</f>
        <v>103.99999999999997</v>
      </c>
    </row>
    <row r="20" spans="2:13" ht="15.75" x14ac:dyDescent="0.25">
      <c r="B20" s="9"/>
      <c r="C20" s="10">
        <v>3</v>
      </c>
      <c r="D20" s="13">
        <v>5</v>
      </c>
      <c r="E20" s="15">
        <f>Table1[[#This Row],[Amplitud señal Entrada  '[V']]]/(SQRT(2))</f>
        <v>3.5355339059327373</v>
      </c>
      <c r="F20" s="8">
        <v>0.60799999999999998</v>
      </c>
      <c r="G20" s="15">
        <f>Table1[[#This Row],[Amplitud señal Salida '[V']]]/(SQRT(2))</f>
        <v>0.42992092296142087</v>
      </c>
      <c r="H20" s="15">
        <f>Table1[[#This Row],[Amplitud señal de salida '[Vrms']]]/Table1[[#This Row],[Amplitud señal de entrada '[Vrms']]]</f>
        <v>0.1216</v>
      </c>
      <c r="I20" s="15">
        <f t="shared" si="0"/>
        <v>-18.301328501265676</v>
      </c>
      <c r="J20" s="8">
        <v>208</v>
      </c>
      <c r="K20" s="15">
        <f>1-2*Table1[[#This Row],[Frecuencia '[KHz']]]*1000*Table1[[#This Row],[Retardo de Fase - ΔT '[uS']]]*POWER(10,-6)</f>
        <v>-0.248</v>
      </c>
      <c r="L20" s="15">
        <f>PI()-2*PI()*Table1[[#This Row],[Frecuencia '[KHz']]]*1000*Table1[[#This Row],[Retardo de Fase - ΔT '[uS']]]*POWER(10,-6)</f>
        <v>-0.7791149780902682</v>
      </c>
      <c r="M20" s="18">
        <f>(-1/0.000001)*(L21-Table1[[#This Row],[Fase '[Radianes']]])/(2*PI()*1000*(C21-Table1[[#This Row],[Frecuencia '[KHz']]]))</f>
        <v>44.000000000000092</v>
      </c>
    </row>
    <row r="21" spans="2:13" ht="15.75" x14ac:dyDescent="0.25">
      <c r="B21" s="9"/>
      <c r="C21" s="10">
        <v>4</v>
      </c>
      <c r="D21" s="13">
        <v>5</v>
      </c>
      <c r="E21" s="15">
        <f>Table1[[#This Row],[Amplitud señal Entrada  '[V']]]/(SQRT(2))</f>
        <v>3.5355339059327373</v>
      </c>
      <c r="F21" s="8">
        <v>0.24</v>
      </c>
      <c r="G21" s="15">
        <f>Table1[[#This Row],[Amplitud señal Salida '[V']]]/(SQRT(2))</f>
        <v>0.16970562748477139</v>
      </c>
      <c r="H21" s="15">
        <f>Table1[[#This Row],[Amplitud señal de salida '[Vrms']]]/Table1[[#This Row],[Amplitud señal de entrada '[Vrms']]]</f>
        <v>4.8000000000000001E-2</v>
      </c>
      <c r="I21" s="15">
        <f t="shared" si="0"/>
        <v>-26.375175252488255</v>
      </c>
      <c r="J21" s="8">
        <v>167</v>
      </c>
      <c r="K21" s="15">
        <f>1-2*Table1[[#This Row],[Frecuencia '[KHz']]]*1000*Table1[[#This Row],[Retardo de Fase - ΔT '[uS']]]*POWER(10,-6)</f>
        <v>-0.33599999999999985</v>
      </c>
      <c r="L21" s="15">
        <f>PI()-2*PI()*Table1[[#This Row],[Frecuencia '[KHz']]]*1000*Table1[[#This Row],[Retardo de Fase - ΔT '[uS']]]*POWER(10,-6)</f>
        <v>-1.0555751316061706</v>
      </c>
      <c r="M21" s="18">
        <f>(-1/0.000001)*(L22-Table1[[#This Row],[Fase '[Radianes']]])/(2*PI()*1000*(C22-Table1[[#This Row],[Frecuencia '[KHz']]]))</f>
        <v>13.999999999999977</v>
      </c>
    </row>
    <row r="22" spans="2:13" ht="15.75" x14ac:dyDescent="0.25">
      <c r="B22" s="9"/>
      <c r="C22" s="12">
        <v>4.5</v>
      </c>
      <c r="D22" s="13">
        <v>5</v>
      </c>
      <c r="E22" s="15">
        <f>Table1[[#This Row],[Amplitud señal Entrada  '[V']]]/(SQRT(2))</f>
        <v>3.5355339059327373</v>
      </c>
      <c r="F22" s="14">
        <v>0.16400000000000001</v>
      </c>
      <c r="G22" s="15">
        <f>Table1[[#This Row],[Amplitud señal Salida '[V']]]/(SQRT(2))</f>
        <v>0.11596551211459379</v>
      </c>
      <c r="H22" s="17">
        <f>Table1[[#This Row],[Amplitud señal de salida '[Vrms']]]/Table1[[#This Row],[Amplitud señal de entrada '[Vrms']]]</f>
        <v>3.2800000000000003E-2</v>
      </c>
      <c r="I22" s="17">
        <f t="shared" si="0"/>
        <v>-29.682523125766416</v>
      </c>
      <c r="J22" s="14">
        <v>150</v>
      </c>
      <c r="K22" s="15">
        <f>1-2*Table1[[#This Row],[Frecuencia '[KHz']]]*1000*Table1[[#This Row],[Retardo de Fase - ΔT '[uS']]]*POWER(10,-6)</f>
        <v>-0.34999999999999987</v>
      </c>
      <c r="L22" s="15">
        <f>PI()-2*PI()*Table1[[#This Row],[Frecuencia '[KHz']]]*1000*Table1[[#This Row],[Retardo de Fase - ΔT '[uS']]]*POWER(10,-6)</f>
        <v>-1.0995574287564276</v>
      </c>
      <c r="M22" s="18">
        <f>(-1/0.000001)*(L23-Table1[[#This Row],[Fase '[Radianes']]])/(2*PI()*1000*(C23-Table1[[#This Row],[Frecuencia '[KHz']]]))</f>
        <v>19.99999999999989</v>
      </c>
    </row>
    <row r="23" spans="2:13" ht="15.75" x14ac:dyDescent="0.25">
      <c r="B23" s="9"/>
      <c r="C23" s="6">
        <v>5</v>
      </c>
      <c r="D23" s="13">
        <v>5</v>
      </c>
      <c r="E23" s="15">
        <f>Table1[[#This Row],[Amplitud señal Entrada  '[V']]]/(SQRT(2))</f>
        <v>3.5355339059327373</v>
      </c>
      <c r="F23" s="8">
        <v>0.12</v>
      </c>
      <c r="G23" s="15">
        <f>Table1[[#This Row],[Amplitud señal Salida '[V']]]/(SQRT(2))</f>
        <v>8.4852813742385694E-2</v>
      </c>
      <c r="H23" s="7">
        <f>Table1[[#This Row],[Amplitud señal de salida '[Vrms']]]/Table1[[#This Row],[Amplitud señal de entrada '[Vrms']]]</f>
        <v>2.4E-2</v>
      </c>
      <c r="I23" s="7">
        <f t="shared" si="0"/>
        <v>-32.39577516576788</v>
      </c>
      <c r="J23" s="8">
        <v>137</v>
      </c>
      <c r="K23" s="15">
        <f>1-2*Table1[[#This Row],[Frecuencia '[KHz']]]*1000*Table1[[#This Row],[Retardo de Fase - ΔT '[uS']]]*POWER(10,-6)</f>
        <v>-0.36999999999999988</v>
      </c>
      <c r="L23" s="15">
        <f>PI()-2*PI()*Table1[[#This Row],[Frecuencia '[KHz']]]*1000*Table1[[#This Row],[Retardo de Fase - ΔT '[uS']]]*POWER(10,-6)</f>
        <v>-1.1623892818282231</v>
      </c>
      <c r="M23" s="18">
        <f>(-1/0.000001)*(L24-Table1[[#This Row],[Fase '[Radianes']]])/(2*PI()*1000*(C24-Table1[[#This Row],[Frecuencia '[KHz']]]))</f>
        <v>4.9999999999999725</v>
      </c>
    </row>
    <row r="24" spans="2:13" ht="15.75" x14ac:dyDescent="0.25">
      <c r="B24" s="9"/>
      <c r="C24" s="6">
        <v>6</v>
      </c>
      <c r="D24" s="13">
        <v>5</v>
      </c>
      <c r="E24" s="15">
        <f>Table1[[#This Row],[Amplitud señal Entrada  '[V']]]/(SQRT(2))</f>
        <v>3.5355339059327373</v>
      </c>
      <c r="F24" s="8">
        <v>6.8000000000000005E-2</v>
      </c>
      <c r="G24" s="15">
        <f>Table1[[#This Row],[Amplitud señal Salida '[V']]]/(SQRT(2))</f>
        <v>4.8083261120685235E-2</v>
      </c>
      <c r="H24" s="7">
        <f>Table1[[#This Row],[Amplitud señal de salida '[Vrms']]]/Table1[[#This Row],[Amplitud señal de entrada '[Vrms']]]</f>
        <v>1.3600000000000003E-2</v>
      </c>
      <c r="I24" s="7">
        <f t="shared" si="0"/>
        <v>-37.32922183259565</v>
      </c>
      <c r="J24" s="8">
        <v>115</v>
      </c>
      <c r="K24" s="15">
        <f>1-2*Table1[[#This Row],[Frecuencia '[KHz']]]*1000*Table1[[#This Row],[Retardo de Fase - ΔT '[uS']]]*POWER(10,-6)</f>
        <v>-0.37999999999999989</v>
      </c>
      <c r="L24" s="15">
        <f>PI()-2*PI()*Table1[[#This Row],[Frecuencia '[KHz']]]*1000*Table1[[#This Row],[Retardo de Fase - ΔT '[uS']]]*POWER(10,-6)</f>
        <v>-1.1938052083641209</v>
      </c>
      <c r="M24" s="18">
        <f>(-1/0.000001)*(L25-Table1[[#This Row],[Fase '[Radianes']]])/(2*PI()*1000*(C25-Table1[[#This Row],[Frecuencia '[KHz']]]))</f>
        <v>5.0000000000000426</v>
      </c>
    </row>
    <row r="25" spans="2:13" ht="15.75" x14ac:dyDescent="0.25">
      <c r="B25" s="9"/>
      <c r="C25" s="12">
        <v>10</v>
      </c>
      <c r="D25" s="13">
        <v>5</v>
      </c>
      <c r="E25" s="17">
        <f>Table1[[#This Row],[Amplitud señal Entrada  '[V']]]/(SQRT(2))</f>
        <v>3.5355339059327373</v>
      </c>
      <c r="F25" s="14">
        <v>1.4800000000000001E-2</v>
      </c>
      <c r="G25" s="17">
        <f>Table1[[#This Row],[Amplitud señal Salida '[V']]]/(SQRT(2))</f>
        <v>1.0465180361560904E-2</v>
      </c>
      <c r="H25" s="17">
        <f>Table1[[#This Row],[Amplitud señal de salida '[Vrms']]]/Table1[[#This Row],[Amplitud señal de entrada '[Vrms']]]</f>
        <v>2.9600000000000004E-3</v>
      </c>
      <c r="I25" s="17">
        <f t="shared" si="0"/>
        <v>-50.574165778821225</v>
      </c>
      <c r="J25" s="14">
        <v>71</v>
      </c>
      <c r="K25" s="17">
        <f>1-2*Table1[[#This Row],[Frecuencia '[KHz']]]*1000*Table1[[#This Row],[Retardo de Fase - ΔT '[uS']]]*POWER(10,-6)</f>
        <v>-0.41999999999999993</v>
      </c>
      <c r="L25" s="17">
        <f>PI()-2*PI()*Table1[[#This Row],[Frecuencia '[KHz']]]*1000*Table1[[#This Row],[Retardo de Fase - ΔT '[uS']]]*POWER(10,-6)</f>
        <v>-1.3194689145077136</v>
      </c>
      <c r="M25" s="18"/>
    </row>
    <row r="26" spans="2:13" x14ac:dyDescent="0.25">
      <c r="B26" s="4"/>
      <c r="C26" t="s">
        <v>5</v>
      </c>
    </row>
    <row r="27" spans="2:13" x14ac:dyDescent="0.25">
      <c r="B27" s="4"/>
      <c r="C27" t="s">
        <v>6</v>
      </c>
    </row>
    <row r="28" spans="2:13" x14ac:dyDescent="0.25">
      <c r="B28" s="4"/>
      <c r="C28" t="s">
        <v>7</v>
      </c>
    </row>
    <row r="29" spans="2:13" x14ac:dyDescent="0.25">
      <c r="C29" t="s">
        <v>8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834E-383E-4EDA-9132-012DA6088D4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Nuñez</dc:creator>
  <cp:lastModifiedBy>Damián Gabriel Lugano</cp:lastModifiedBy>
  <dcterms:created xsi:type="dcterms:W3CDTF">2015-06-05T18:17:20Z</dcterms:created>
  <dcterms:modified xsi:type="dcterms:W3CDTF">2023-06-25T16:23:16Z</dcterms:modified>
</cp:coreProperties>
</file>